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313" documentId="8_{B9CFF101-9303-4699-92E1-2B3876B911E2}" xr6:coauthVersionLast="47" xr6:coauthVersionMax="47" xr10:uidLastSave="{5DC05A50-92B9-6B40-A512-2ED327AD76F1}"/>
  <bookViews>
    <workbookView xWindow="4680" yWindow="500" windowWidth="33720" windowHeight="21100" activeTab="2" xr2:uid="{7D551644-53B1-4EC4-A35E-09C6A7176C1C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Cape" sheetId="38" r:id="rId14"/>
    <sheet name="Sheet1" sheetId="25" r:id="rId15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31" l="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O102" i="31"/>
  <c r="O103" i="31"/>
  <c r="O104" i="31"/>
  <c r="O105" i="31"/>
  <c r="O106" i="31"/>
  <c r="O107" i="31"/>
  <c r="O108" i="31"/>
  <c r="O109" i="31"/>
  <c r="O110" i="31"/>
  <c r="O111" i="31"/>
  <c r="O112" i="31"/>
  <c r="O113" i="31"/>
  <c r="O114" i="31"/>
  <c r="O115" i="31"/>
  <c r="O116" i="31"/>
  <c r="O117" i="31"/>
  <c r="O118" i="31"/>
  <c r="O119" i="31"/>
  <c r="O120" i="31"/>
  <c r="O121" i="31"/>
  <c r="O122" i="31"/>
  <c r="O123" i="31"/>
  <c r="O124" i="31"/>
  <c r="O125" i="31"/>
  <c r="O126" i="31"/>
  <c r="O127" i="31"/>
  <c r="O128" i="31"/>
  <c r="O129" i="31"/>
  <c r="O130" i="31"/>
  <c r="O131" i="31"/>
  <c r="O132" i="31"/>
  <c r="O133" i="31"/>
  <c r="O134" i="31"/>
  <c r="O135" i="31"/>
  <c r="O136" i="31"/>
  <c r="O137" i="31"/>
  <c r="O138" i="31"/>
  <c r="O139" i="31"/>
  <c r="O140" i="31"/>
  <c r="O141" i="31"/>
  <c r="O142" i="31"/>
  <c r="O143" i="31"/>
  <c r="O144" i="31"/>
  <c r="O145" i="31"/>
  <c r="O146" i="31"/>
  <c r="O147" i="31"/>
  <c r="O148" i="31"/>
  <c r="O149" i="31"/>
  <c r="O150" i="31"/>
  <c r="O151" i="31"/>
  <c r="O152" i="31"/>
  <c r="O153" i="31"/>
  <c r="O154" i="31"/>
  <c r="O155" i="31"/>
  <c r="O156" i="31"/>
  <c r="O157" i="31"/>
  <c r="O158" i="31"/>
  <c r="O159" i="31"/>
  <c r="O160" i="31"/>
  <c r="O161" i="31"/>
  <c r="O162" i="31"/>
  <c r="O163" i="31"/>
  <c r="O164" i="31"/>
  <c r="O165" i="31"/>
  <c r="O166" i="31"/>
  <c r="O167" i="31"/>
  <c r="O168" i="31"/>
  <c r="O169" i="31"/>
  <c r="O170" i="31"/>
  <c r="O171" i="31"/>
  <c r="O172" i="31"/>
  <c r="O173" i="31"/>
  <c r="O174" i="31"/>
  <c r="O175" i="31"/>
  <c r="O176" i="31"/>
  <c r="O177" i="31"/>
  <c r="O178" i="31"/>
  <c r="O179" i="31"/>
  <c r="O180" i="31"/>
  <c r="O181" i="31"/>
  <c r="O182" i="31"/>
  <c r="O183" i="31"/>
  <c r="O184" i="31"/>
  <c r="O185" i="31"/>
  <c r="O186" i="31"/>
  <c r="O187" i="31"/>
  <c r="O188" i="31"/>
  <c r="O189" i="31"/>
  <c r="O190" i="31"/>
  <c r="O191" i="31"/>
  <c r="O192" i="31"/>
  <c r="O193" i="31"/>
  <c r="O194" i="31"/>
  <c r="O195" i="31"/>
  <c r="O196" i="31"/>
  <c r="O197" i="31"/>
  <c r="O198" i="31"/>
  <c r="O199" i="31"/>
  <c r="O200" i="31"/>
  <c r="O201" i="31"/>
  <c r="O202" i="31"/>
  <c r="O203" i="31"/>
  <c r="O204" i="31"/>
  <c r="O205" i="31"/>
  <c r="O206" i="31"/>
  <c r="O207" i="31"/>
  <c r="O208" i="31"/>
  <c r="O209" i="31"/>
  <c r="O210" i="31"/>
  <c r="O211" i="31"/>
  <c r="O212" i="31"/>
  <c r="O213" i="31"/>
  <c r="O214" i="31"/>
  <c r="O215" i="31"/>
  <c r="O216" i="31"/>
  <c r="O217" i="31"/>
  <c r="O218" i="31"/>
  <c r="O219" i="31"/>
  <c r="O220" i="31"/>
  <c r="O221" i="31"/>
  <c r="O222" i="31"/>
  <c r="O223" i="31"/>
  <c r="O224" i="31"/>
  <c r="O225" i="31"/>
  <c r="O226" i="31"/>
  <c r="O227" i="31"/>
  <c r="O228" i="31"/>
  <c r="O229" i="31"/>
  <c r="O230" i="31"/>
  <c r="O231" i="31"/>
  <c r="O232" i="31"/>
  <c r="O233" i="31"/>
  <c r="O234" i="31"/>
  <c r="O235" i="31"/>
  <c r="O236" i="31"/>
  <c r="O237" i="31"/>
  <c r="O238" i="31"/>
  <c r="O239" i="31"/>
  <c r="O240" i="31"/>
  <c r="O241" i="31"/>
  <c r="O242" i="31"/>
  <c r="O243" i="31"/>
  <c r="O244" i="31"/>
  <c r="O245" i="31"/>
  <c r="O246" i="31"/>
  <c r="O247" i="31"/>
  <c r="O248" i="31"/>
  <c r="O249" i="31"/>
  <c r="O250" i="31"/>
  <c r="O251" i="31"/>
  <c r="O252" i="31"/>
  <c r="O253" i="31"/>
  <c r="O254" i="31"/>
  <c r="O255" i="31"/>
  <c r="O256" i="31"/>
  <c r="O257" i="31"/>
  <c r="O258" i="31"/>
  <c r="O259" i="31"/>
  <c r="O260" i="31"/>
  <c r="O261" i="31"/>
  <c r="O262" i="31"/>
  <c r="O263" i="31"/>
  <c r="O264" i="31"/>
  <c r="O265" i="31"/>
  <c r="O266" i="31"/>
  <c r="O267" i="31"/>
  <c r="O268" i="31"/>
  <c r="O269" i="31"/>
  <c r="O270" i="31"/>
  <c r="O271" i="31"/>
  <c r="O272" i="31"/>
  <c r="O273" i="31"/>
  <c r="O274" i="31"/>
  <c r="O275" i="31"/>
  <c r="O276" i="31"/>
  <c r="O277" i="31"/>
  <c r="O278" i="31"/>
  <c r="O279" i="31"/>
  <c r="O280" i="31"/>
  <c r="O281" i="31"/>
  <c r="O282" i="31"/>
  <c r="O283" i="31"/>
  <c r="O284" i="31"/>
  <c r="O285" i="31"/>
  <c r="O286" i="31"/>
  <c r="O287" i="31"/>
  <c r="O288" i="31"/>
  <c r="O289" i="31"/>
  <c r="O290" i="31"/>
  <c r="O291" i="31"/>
  <c r="O292" i="31"/>
  <c r="O293" i="31"/>
  <c r="O294" i="31"/>
  <c r="O295" i="31"/>
  <c r="O296" i="31"/>
  <c r="O297" i="31"/>
  <c r="O298" i="31"/>
  <c r="O299" i="31"/>
  <c r="O300" i="31"/>
  <c r="O301" i="31"/>
  <c r="O302" i="31"/>
  <c r="O303" i="31"/>
  <c r="O304" i="31"/>
  <c r="O305" i="31"/>
  <c r="O306" i="31"/>
  <c r="O307" i="31"/>
  <c r="O308" i="31"/>
  <c r="O309" i="31"/>
  <c r="O310" i="31"/>
  <c r="O311" i="31"/>
  <c r="O312" i="31"/>
  <c r="O313" i="31"/>
  <c r="O314" i="31"/>
  <c r="O315" i="31"/>
  <c r="O316" i="31"/>
  <c r="O317" i="31"/>
  <c r="O318" i="31"/>
  <c r="O319" i="31"/>
  <c r="O320" i="31"/>
  <c r="O321" i="31"/>
  <c r="O322" i="31"/>
  <c r="O323" i="31"/>
  <c r="O324" i="31"/>
  <c r="O325" i="31"/>
  <c r="O326" i="31"/>
  <c r="O327" i="31"/>
  <c r="O328" i="31"/>
  <c r="O329" i="31"/>
  <c r="O330" i="31"/>
  <c r="O331" i="31"/>
  <c r="O332" i="31"/>
  <c r="O333" i="31"/>
  <c r="O334" i="31"/>
  <c r="O335" i="31"/>
  <c r="O336" i="31"/>
  <c r="O337" i="31"/>
  <c r="O338" i="31"/>
  <c r="O339" i="31"/>
  <c r="O340" i="31"/>
  <c r="O341" i="31"/>
  <c r="O342" i="31"/>
  <c r="O343" i="31"/>
  <c r="O344" i="31"/>
  <c r="O345" i="31"/>
  <c r="O346" i="31"/>
  <c r="O347" i="31"/>
  <c r="O348" i="31"/>
  <c r="O349" i="31"/>
  <c r="O350" i="31"/>
  <c r="O351" i="31"/>
  <c r="O352" i="31"/>
  <c r="O353" i="31"/>
  <c r="O354" i="31"/>
  <c r="O355" i="31"/>
  <c r="O356" i="31"/>
  <c r="O357" i="31"/>
  <c r="O358" i="31"/>
  <c r="O359" i="31"/>
  <c r="O360" i="31"/>
  <c r="O361" i="31"/>
  <c r="O362" i="31"/>
  <c r="O363" i="31"/>
  <c r="O364" i="31"/>
  <c r="O365" i="31"/>
  <c r="O366" i="31"/>
  <c r="O367" i="31"/>
  <c r="O368" i="31"/>
  <c r="O369" i="31"/>
  <c r="O370" i="31"/>
  <c r="O371" i="31"/>
  <c r="O372" i="31"/>
  <c r="O373" i="31"/>
  <c r="O374" i="31"/>
  <c r="O375" i="31"/>
  <c r="O376" i="31"/>
  <c r="O377" i="31"/>
  <c r="O378" i="31"/>
  <c r="O379" i="31"/>
  <c r="O380" i="31"/>
  <c r="O381" i="31"/>
  <c r="O382" i="31"/>
  <c r="O383" i="31"/>
  <c r="O384" i="31"/>
  <c r="O385" i="31"/>
  <c r="O386" i="31"/>
  <c r="O387" i="31"/>
  <c r="O388" i="31"/>
  <c r="O389" i="31"/>
  <c r="O390" i="31"/>
  <c r="O391" i="31"/>
  <c r="O392" i="31"/>
  <c r="O393" i="31"/>
  <c r="O394" i="31"/>
  <c r="O395" i="31"/>
  <c r="O396" i="31"/>
  <c r="O397" i="31"/>
  <c r="O398" i="31"/>
  <c r="O399" i="31"/>
  <c r="O400" i="31"/>
  <c r="O401" i="31"/>
  <c r="O402" i="31"/>
  <c r="O403" i="31"/>
  <c r="O404" i="31"/>
  <c r="O405" i="31"/>
  <c r="O406" i="31"/>
  <c r="O407" i="31"/>
  <c r="O408" i="31"/>
  <c r="O409" i="31"/>
  <c r="O410" i="31"/>
  <c r="O411" i="31"/>
  <c r="O412" i="31"/>
  <c r="O413" i="31"/>
  <c r="O414" i="31"/>
  <c r="O415" i="31"/>
  <c r="O416" i="31"/>
  <c r="O417" i="31"/>
  <c r="O418" i="31"/>
  <c r="O419" i="31"/>
  <c r="O420" i="31"/>
  <c r="O421" i="31"/>
  <c r="O422" i="31"/>
  <c r="O423" i="31"/>
  <c r="O424" i="31"/>
  <c r="O425" i="31"/>
  <c r="O426" i="31"/>
  <c r="O427" i="31"/>
  <c r="O428" i="31"/>
  <c r="O429" i="31"/>
  <c r="O430" i="31"/>
  <c r="O431" i="31"/>
  <c r="O432" i="31"/>
  <c r="O433" i="31"/>
  <c r="O434" i="31"/>
  <c r="O435" i="31"/>
  <c r="O436" i="31"/>
  <c r="O437" i="31"/>
  <c r="O438" i="31"/>
  <c r="O439" i="31"/>
  <c r="O440" i="31"/>
  <c r="O441" i="31"/>
  <c r="O442" i="31"/>
  <c r="O443" i="31"/>
  <c r="O444" i="31"/>
  <c r="O445" i="31"/>
  <c r="O446" i="31"/>
  <c r="O447" i="31"/>
  <c r="O448" i="31"/>
  <c r="O449" i="31"/>
  <c r="O450" i="31"/>
  <c r="O451" i="31"/>
  <c r="O452" i="31"/>
  <c r="O453" i="31"/>
  <c r="O454" i="31"/>
  <c r="O455" i="31"/>
  <c r="O456" i="31"/>
  <c r="O457" i="31"/>
  <c r="O458" i="31"/>
  <c r="O459" i="31"/>
  <c r="O460" i="31"/>
  <c r="O461" i="31"/>
  <c r="O462" i="31"/>
  <c r="O463" i="31"/>
  <c r="O464" i="31"/>
  <c r="O465" i="31"/>
  <c r="O466" i="31"/>
  <c r="O467" i="31"/>
  <c r="O468" i="31"/>
  <c r="O469" i="31"/>
  <c r="O470" i="31"/>
  <c r="O471" i="31"/>
  <c r="O472" i="31"/>
  <c r="O473" i="31"/>
  <c r="O474" i="31"/>
  <c r="O475" i="31"/>
  <c r="O476" i="31"/>
  <c r="O477" i="31"/>
  <c r="O478" i="31"/>
  <c r="O479" i="31"/>
  <c r="O480" i="31"/>
  <c r="O481" i="31"/>
  <c r="O482" i="31"/>
  <c r="O483" i="31"/>
  <c r="O484" i="31"/>
  <c r="O485" i="31"/>
  <c r="O486" i="31"/>
  <c r="O487" i="31"/>
  <c r="O488" i="31"/>
  <c r="O489" i="31"/>
  <c r="O490" i="31"/>
  <c r="O491" i="31"/>
  <c r="O492" i="31"/>
  <c r="O493" i="31"/>
  <c r="O494" i="31"/>
  <c r="O495" i="31"/>
  <c r="O496" i="31"/>
  <c r="O497" i="31"/>
  <c r="O498" i="31"/>
  <c r="O499" i="31"/>
  <c r="O500" i="31"/>
  <c r="O501" i="31"/>
  <c r="O502" i="31"/>
  <c r="O503" i="31"/>
  <c r="O504" i="31"/>
  <c r="O505" i="31"/>
  <c r="O506" i="31"/>
  <c r="O507" i="31"/>
  <c r="O508" i="31"/>
  <c r="O509" i="31"/>
  <c r="O510" i="31"/>
  <c r="O511" i="31"/>
  <c r="O512" i="31"/>
  <c r="O513" i="31"/>
  <c r="O514" i="31"/>
  <c r="O515" i="31"/>
  <c r="O516" i="31"/>
  <c r="O517" i="31"/>
  <c r="O518" i="31"/>
  <c r="O519" i="31"/>
  <c r="O520" i="31"/>
  <c r="O521" i="31"/>
  <c r="O522" i="31"/>
  <c r="O523" i="31"/>
  <c r="O524" i="31"/>
  <c r="O525" i="31"/>
  <c r="O526" i="31"/>
  <c r="O527" i="31"/>
  <c r="O528" i="31"/>
  <c r="O529" i="31"/>
  <c r="O530" i="31"/>
  <c r="O531" i="31"/>
  <c r="O532" i="31"/>
  <c r="O533" i="31"/>
  <c r="O534" i="31"/>
  <c r="O535" i="31"/>
  <c r="O536" i="31"/>
  <c r="O537" i="31"/>
  <c r="O538" i="31"/>
  <c r="O539" i="31"/>
  <c r="O540" i="31"/>
  <c r="O541" i="31"/>
  <c r="O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N102" i="31"/>
  <c r="N103" i="31"/>
  <c r="N104" i="31"/>
  <c r="N105" i="31"/>
  <c r="N106" i="31"/>
  <c r="N107" i="31"/>
  <c r="N108" i="31"/>
  <c r="N109" i="31"/>
  <c r="N110" i="31"/>
  <c r="N111" i="31"/>
  <c r="N112" i="31"/>
  <c r="N113" i="31"/>
  <c r="N114" i="31"/>
  <c r="N115" i="31"/>
  <c r="N116" i="31"/>
  <c r="N117" i="31"/>
  <c r="N118" i="31"/>
  <c r="N119" i="31"/>
  <c r="N120" i="31"/>
  <c r="N121" i="31"/>
  <c r="N122" i="31"/>
  <c r="N123" i="31"/>
  <c r="N124" i="31"/>
  <c r="N125" i="31"/>
  <c r="N126" i="31"/>
  <c r="N127" i="31"/>
  <c r="N128" i="31"/>
  <c r="N129" i="31"/>
  <c r="N130" i="31"/>
  <c r="N131" i="31"/>
  <c r="N132" i="31"/>
  <c r="N133" i="31"/>
  <c r="N134" i="31"/>
  <c r="N135" i="31"/>
  <c r="N136" i="31"/>
  <c r="N137" i="31"/>
  <c r="N138" i="31"/>
  <c r="N139" i="31"/>
  <c r="N140" i="31"/>
  <c r="N141" i="31"/>
  <c r="N142" i="31"/>
  <c r="N143" i="31"/>
  <c r="N144" i="31"/>
  <c r="N145" i="31"/>
  <c r="N146" i="31"/>
  <c r="N147" i="31"/>
  <c r="N148" i="31"/>
  <c r="N149" i="31"/>
  <c r="N150" i="31"/>
  <c r="N151" i="31"/>
  <c r="N152" i="31"/>
  <c r="N153" i="31"/>
  <c r="N154" i="31"/>
  <c r="N155" i="31"/>
  <c r="N156" i="31"/>
  <c r="N157" i="31"/>
  <c r="N158" i="31"/>
  <c r="N159" i="31"/>
  <c r="N160" i="31"/>
  <c r="N161" i="31"/>
  <c r="N162" i="31"/>
  <c r="N163" i="31"/>
  <c r="N164" i="31"/>
  <c r="N165" i="31"/>
  <c r="N166" i="31"/>
  <c r="N167" i="31"/>
  <c r="N168" i="31"/>
  <c r="N169" i="31"/>
  <c r="N170" i="31"/>
  <c r="N171" i="31"/>
  <c r="N172" i="31"/>
  <c r="N173" i="31"/>
  <c r="N174" i="31"/>
  <c r="N175" i="31"/>
  <c r="N176" i="31"/>
  <c r="N177" i="31"/>
  <c r="N178" i="31"/>
  <c r="N179" i="31"/>
  <c r="N180" i="31"/>
  <c r="N181" i="31"/>
  <c r="N182" i="31"/>
  <c r="N183" i="31"/>
  <c r="N184" i="31"/>
  <c r="N185" i="31"/>
  <c r="N186" i="31"/>
  <c r="N187" i="31"/>
  <c r="N188" i="31"/>
  <c r="N189" i="31"/>
  <c r="N190" i="31"/>
  <c r="N191" i="31"/>
  <c r="N192" i="31"/>
  <c r="N193" i="31"/>
  <c r="N194" i="31"/>
  <c r="N195" i="31"/>
  <c r="N196" i="31"/>
  <c r="N197" i="31"/>
  <c r="N198" i="31"/>
  <c r="N199" i="31"/>
  <c r="N200" i="31"/>
  <c r="N201" i="31"/>
  <c r="N202" i="31"/>
  <c r="N203" i="31"/>
  <c r="N204" i="31"/>
  <c r="N205" i="31"/>
  <c r="N206" i="31"/>
  <c r="N207" i="31"/>
  <c r="N208" i="31"/>
  <c r="N209" i="31"/>
  <c r="N210" i="31"/>
  <c r="N211" i="31"/>
  <c r="N212" i="31"/>
  <c r="N213" i="31"/>
  <c r="N214" i="31"/>
  <c r="N215" i="31"/>
  <c r="N216" i="31"/>
  <c r="N217" i="31"/>
  <c r="N218" i="31"/>
  <c r="N219" i="31"/>
  <c r="N220" i="31"/>
  <c r="N221" i="31"/>
  <c r="N222" i="31"/>
  <c r="N223" i="31"/>
  <c r="N224" i="31"/>
  <c r="N225" i="31"/>
  <c r="N226" i="31"/>
  <c r="N227" i="31"/>
  <c r="N228" i="31"/>
  <c r="N229" i="31"/>
  <c r="N230" i="31"/>
  <c r="N231" i="31"/>
  <c r="N232" i="31"/>
  <c r="N233" i="31"/>
  <c r="N234" i="31"/>
  <c r="N235" i="31"/>
  <c r="N236" i="31"/>
  <c r="N237" i="31"/>
  <c r="N238" i="31"/>
  <c r="N239" i="31"/>
  <c r="N240" i="31"/>
  <c r="N241" i="31"/>
  <c r="N242" i="31"/>
  <c r="N243" i="31"/>
  <c r="N244" i="31"/>
  <c r="N245" i="31"/>
  <c r="N246" i="31"/>
  <c r="N247" i="31"/>
  <c r="N248" i="31"/>
  <c r="N249" i="31"/>
  <c r="N250" i="31"/>
  <c r="N251" i="31"/>
  <c r="N252" i="31"/>
  <c r="N253" i="31"/>
  <c r="N254" i="31"/>
  <c r="N255" i="31"/>
  <c r="N256" i="31"/>
  <c r="N257" i="31"/>
  <c r="N258" i="31"/>
  <c r="N259" i="31"/>
  <c r="N260" i="31"/>
  <c r="N261" i="31"/>
  <c r="N262" i="31"/>
  <c r="N263" i="31"/>
  <c r="N264" i="31"/>
  <c r="N265" i="31"/>
  <c r="N266" i="31"/>
  <c r="N267" i="31"/>
  <c r="N268" i="31"/>
  <c r="N269" i="31"/>
  <c r="N270" i="31"/>
  <c r="N271" i="31"/>
  <c r="N272" i="31"/>
  <c r="N273" i="31"/>
  <c r="N274" i="31"/>
  <c r="N275" i="31"/>
  <c r="N276" i="31"/>
  <c r="N277" i="31"/>
  <c r="N278" i="31"/>
  <c r="N279" i="31"/>
  <c r="N280" i="31"/>
  <c r="N281" i="31"/>
  <c r="N282" i="31"/>
  <c r="N283" i="31"/>
  <c r="N284" i="31"/>
  <c r="N285" i="31"/>
  <c r="N286" i="31"/>
  <c r="N287" i="31"/>
  <c r="N288" i="31"/>
  <c r="N289" i="31"/>
  <c r="N290" i="31"/>
  <c r="N291" i="31"/>
  <c r="N292" i="31"/>
  <c r="N293" i="31"/>
  <c r="N294" i="31"/>
  <c r="N295" i="31"/>
  <c r="N296" i="31"/>
  <c r="N297" i="31"/>
  <c r="N298" i="31"/>
  <c r="N299" i="31"/>
  <c r="N300" i="31"/>
  <c r="N301" i="31"/>
  <c r="N302" i="31"/>
  <c r="N303" i="31"/>
  <c r="N304" i="31"/>
  <c r="N305" i="31"/>
  <c r="N306" i="31"/>
  <c r="N307" i="31"/>
  <c r="N308" i="31"/>
  <c r="N309" i="31"/>
  <c r="N310" i="31"/>
  <c r="N311" i="31"/>
  <c r="N312" i="31"/>
  <c r="N313" i="31"/>
  <c r="N314" i="31"/>
  <c r="N315" i="31"/>
  <c r="N316" i="31"/>
  <c r="N317" i="31"/>
  <c r="N318" i="31"/>
  <c r="N319" i="31"/>
  <c r="N320" i="31"/>
  <c r="N321" i="31"/>
  <c r="N322" i="31"/>
  <c r="N323" i="31"/>
  <c r="N324" i="31"/>
  <c r="N325" i="31"/>
  <c r="N326" i="31"/>
  <c r="N327" i="31"/>
  <c r="N328" i="31"/>
  <c r="N329" i="31"/>
  <c r="N330" i="31"/>
  <c r="N331" i="31"/>
  <c r="N332" i="31"/>
  <c r="N333" i="31"/>
  <c r="N334" i="31"/>
  <c r="N335" i="31"/>
  <c r="N336" i="31"/>
  <c r="N337" i="31"/>
  <c r="N338" i="31"/>
  <c r="N339" i="31"/>
  <c r="N340" i="31"/>
  <c r="N341" i="31"/>
  <c r="N342" i="31"/>
  <c r="N343" i="31"/>
  <c r="N344" i="31"/>
  <c r="N345" i="31"/>
  <c r="N346" i="31"/>
  <c r="N347" i="31"/>
  <c r="N348" i="31"/>
  <c r="N349" i="31"/>
  <c r="N350" i="31"/>
  <c r="N351" i="31"/>
  <c r="N352" i="31"/>
  <c r="N353" i="31"/>
  <c r="N354" i="31"/>
  <c r="N355" i="31"/>
  <c r="N356" i="31"/>
  <c r="N357" i="31"/>
  <c r="N358" i="31"/>
  <c r="N359" i="31"/>
  <c r="N360" i="31"/>
  <c r="N361" i="31"/>
  <c r="N362" i="31"/>
  <c r="N363" i="31"/>
  <c r="N364" i="31"/>
  <c r="N365" i="31"/>
  <c r="N366" i="31"/>
  <c r="N367" i="31"/>
  <c r="N368" i="31"/>
  <c r="N369" i="31"/>
  <c r="N370" i="31"/>
  <c r="N371" i="31"/>
  <c r="N372" i="31"/>
  <c r="N373" i="31"/>
  <c r="N374" i="31"/>
  <c r="N375" i="31"/>
  <c r="N376" i="31"/>
  <c r="N377" i="31"/>
  <c r="N378" i="31"/>
  <c r="N379" i="31"/>
  <c r="N380" i="31"/>
  <c r="N381" i="31"/>
  <c r="N382" i="31"/>
  <c r="N383" i="31"/>
  <c r="N384" i="31"/>
  <c r="N385" i="31"/>
  <c r="N386" i="31"/>
  <c r="N387" i="31"/>
  <c r="N388" i="31"/>
  <c r="N389" i="31"/>
  <c r="N390" i="31"/>
  <c r="N391" i="31"/>
  <c r="N392" i="31"/>
  <c r="N393" i="31"/>
  <c r="N394" i="31"/>
  <c r="N395" i="31"/>
  <c r="N396" i="31"/>
  <c r="N397" i="31"/>
  <c r="N398" i="31"/>
  <c r="N399" i="31"/>
  <c r="N400" i="31"/>
  <c r="N401" i="31"/>
  <c r="N402" i="31"/>
  <c r="N403" i="31"/>
  <c r="N404" i="31"/>
  <c r="N405" i="31"/>
  <c r="N406" i="31"/>
  <c r="N407" i="31"/>
  <c r="N408" i="31"/>
  <c r="N409" i="31"/>
  <c r="N410" i="31"/>
  <c r="N411" i="31"/>
  <c r="N412" i="31"/>
  <c r="N413" i="31"/>
  <c r="N414" i="31"/>
  <c r="N415" i="31"/>
  <c r="N416" i="31"/>
  <c r="N417" i="31"/>
  <c r="N418" i="31"/>
  <c r="N419" i="31"/>
  <c r="N420" i="31"/>
  <c r="N421" i="31"/>
  <c r="N422" i="31"/>
  <c r="N423" i="31"/>
  <c r="N424" i="31"/>
  <c r="N425" i="31"/>
  <c r="N426" i="31"/>
  <c r="N427" i="31"/>
  <c r="N428" i="31"/>
  <c r="N429" i="31"/>
  <c r="N430" i="31"/>
  <c r="N431" i="31"/>
  <c r="N432" i="31"/>
  <c r="N433" i="31"/>
  <c r="N434" i="31"/>
  <c r="N435" i="31"/>
  <c r="N436" i="31"/>
  <c r="N437" i="31"/>
  <c r="N438" i="31"/>
  <c r="N439" i="31"/>
  <c r="N440" i="31"/>
  <c r="N441" i="31"/>
  <c r="N442" i="31"/>
  <c r="N443" i="31"/>
  <c r="N444" i="31"/>
  <c r="N445" i="31"/>
  <c r="N446" i="31"/>
  <c r="N447" i="31"/>
  <c r="N448" i="31"/>
  <c r="N449" i="31"/>
  <c r="N450" i="31"/>
  <c r="N451" i="31"/>
  <c r="N452" i="31"/>
  <c r="N453" i="31"/>
  <c r="N454" i="31"/>
  <c r="N455" i="31"/>
  <c r="N456" i="31"/>
  <c r="N457" i="31"/>
  <c r="N458" i="31"/>
  <c r="N459" i="31"/>
  <c r="N460" i="31"/>
  <c r="N461" i="31"/>
  <c r="N462" i="31"/>
  <c r="N463" i="31"/>
  <c r="N464" i="31"/>
  <c r="N465" i="31"/>
  <c r="N466" i="31"/>
  <c r="N467" i="31"/>
  <c r="N468" i="31"/>
  <c r="N469" i="31"/>
  <c r="N470" i="31"/>
  <c r="N471" i="31"/>
  <c r="N472" i="31"/>
  <c r="N473" i="31"/>
  <c r="N474" i="31"/>
  <c r="N475" i="31"/>
  <c r="N476" i="31"/>
  <c r="N477" i="31"/>
  <c r="N478" i="31"/>
  <c r="N479" i="31"/>
  <c r="N480" i="31"/>
  <c r="N481" i="31"/>
  <c r="N482" i="31"/>
  <c r="N483" i="31"/>
  <c r="N484" i="31"/>
  <c r="N485" i="31"/>
  <c r="N486" i="31"/>
  <c r="N487" i="31"/>
  <c r="N488" i="31"/>
  <c r="N489" i="31"/>
  <c r="N490" i="31"/>
  <c r="N491" i="31"/>
  <c r="N492" i="31"/>
  <c r="N493" i="31"/>
  <c r="N494" i="31"/>
  <c r="N495" i="31"/>
  <c r="N496" i="31"/>
  <c r="N497" i="31"/>
  <c r="N498" i="31"/>
  <c r="N499" i="31"/>
  <c r="N500" i="31"/>
  <c r="N501" i="31"/>
  <c r="N502" i="31"/>
  <c r="N503" i="31"/>
  <c r="N504" i="31"/>
  <c r="N505" i="31"/>
  <c r="N506" i="31"/>
  <c r="N507" i="31"/>
  <c r="N508" i="31"/>
  <c r="N509" i="31"/>
  <c r="N510" i="31"/>
  <c r="N511" i="31"/>
  <c r="N512" i="31"/>
  <c r="N513" i="31"/>
  <c r="N514" i="31"/>
  <c r="N515" i="31"/>
  <c r="N516" i="31"/>
  <c r="N517" i="31"/>
  <c r="N518" i="31"/>
  <c r="N519" i="31"/>
  <c r="N520" i="31"/>
  <c r="N521" i="31"/>
  <c r="N522" i="31"/>
  <c r="N523" i="31"/>
  <c r="N524" i="31"/>
  <c r="N525" i="31"/>
  <c r="N526" i="31"/>
  <c r="N527" i="31"/>
  <c r="N528" i="31"/>
  <c r="N529" i="31"/>
  <c r="N530" i="31"/>
  <c r="N531" i="31"/>
  <c r="N532" i="31"/>
  <c r="N533" i="31"/>
  <c r="N534" i="31"/>
  <c r="N535" i="31"/>
  <c r="N536" i="31"/>
  <c r="N537" i="31"/>
  <c r="N538" i="31"/>
  <c r="N539" i="31"/>
  <c r="N540" i="31"/>
  <c r="N541" i="31"/>
  <c r="N2" i="31"/>
  <c r="N738" i="28"/>
  <c r="O738" i="28" s="1"/>
  <c r="N737" i="28"/>
  <c r="O737" i="28" s="1"/>
  <c r="N736" i="28"/>
  <c r="O736" i="28" s="1"/>
  <c r="N735" i="28"/>
  <c r="O735" i="28" s="1"/>
  <c r="O734" i="28"/>
  <c r="N734" i="28"/>
  <c r="O733" i="28"/>
  <c r="N733" i="28"/>
  <c r="O732" i="28"/>
  <c r="N732" i="28"/>
  <c r="O731" i="28"/>
  <c r="N731" i="28"/>
  <c r="O730" i="28"/>
  <c r="N730" i="28"/>
  <c r="O729" i="28"/>
  <c r="N729" i="28"/>
  <c r="O728" i="28"/>
  <c r="N728" i="28"/>
  <c r="O727" i="28"/>
  <c r="N727" i="28"/>
  <c r="O726" i="28"/>
  <c r="N726" i="28"/>
  <c r="O725" i="28"/>
  <c r="N725" i="28"/>
  <c r="O724" i="28"/>
  <c r="N724" i="28"/>
  <c r="O723" i="28"/>
  <c r="N723" i="28"/>
  <c r="O722" i="28"/>
  <c r="N722" i="28"/>
  <c r="O721" i="28"/>
  <c r="N721" i="28"/>
  <c r="O720" i="28"/>
  <c r="N720" i="28"/>
  <c r="O719" i="28"/>
  <c r="N719" i="28"/>
  <c r="O718" i="28"/>
  <c r="N718" i="28"/>
  <c r="O717" i="28"/>
  <c r="N717" i="28"/>
  <c r="O716" i="28"/>
  <c r="N716" i="28"/>
  <c r="O715" i="28"/>
  <c r="N715" i="28"/>
  <c r="O714" i="28"/>
  <c r="N714" i="28"/>
  <c r="O713" i="28"/>
  <c r="N713" i="28"/>
  <c r="O712" i="28"/>
  <c r="N712" i="28"/>
  <c r="O711" i="28"/>
  <c r="N711" i="28"/>
  <c r="O710" i="28"/>
  <c r="N710" i="28"/>
  <c r="O709" i="28"/>
  <c r="N709" i="28"/>
  <c r="O708" i="28"/>
  <c r="N708" i="28"/>
  <c r="O707" i="28"/>
  <c r="N707" i="28"/>
  <c r="O706" i="28"/>
  <c r="N706" i="28"/>
  <c r="O705" i="28"/>
  <c r="N705" i="28"/>
  <c r="O704" i="28"/>
  <c r="N704" i="28"/>
  <c r="O703" i="28"/>
  <c r="N703" i="28"/>
  <c r="O702" i="28"/>
  <c r="N702" i="28"/>
  <c r="O701" i="28"/>
  <c r="N701" i="28"/>
  <c r="O700" i="28"/>
  <c r="N700" i="28"/>
  <c r="O699" i="28"/>
  <c r="N699" i="28"/>
  <c r="O698" i="28"/>
  <c r="N698" i="28"/>
  <c r="O697" i="28"/>
  <c r="N697" i="28"/>
  <c r="O696" i="28"/>
  <c r="N696" i="28"/>
  <c r="O695" i="28"/>
  <c r="N695" i="28"/>
  <c r="O694" i="28"/>
  <c r="N694" i="28"/>
  <c r="O693" i="28"/>
  <c r="N693" i="28"/>
  <c r="O692" i="28"/>
  <c r="N692" i="28"/>
  <c r="O691" i="28"/>
  <c r="N691" i="28"/>
  <c r="O690" i="28"/>
  <c r="N690" i="28"/>
  <c r="O689" i="28"/>
  <c r="N689" i="28"/>
  <c r="O688" i="28"/>
  <c r="N688" i="28"/>
  <c r="O687" i="28"/>
  <c r="N687" i="28"/>
  <c r="O686" i="28"/>
  <c r="N686" i="28"/>
  <c r="O685" i="28"/>
  <c r="N685" i="28"/>
  <c r="O684" i="28"/>
  <c r="N684" i="28"/>
  <c r="O683" i="28"/>
  <c r="N683" i="28"/>
  <c r="O682" i="28"/>
  <c r="N682" i="28"/>
  <c r="O681" i="28"/>
  <c r="N681" i="28"/>
  <c r="O680" i="28"/>
  <c r="N680" i="28"/>
  <c r="O679" i="28"/>
  <c r="N679" i="28"/>
  <c r="O678" i="28"/>
  <c r="N678" i="28"/>
  <c r="O677" i="28"/>
  <c r="N677" i="28"/>
  <c r="O676" i="28"/>
  <c r="N676" i="28"/>
  <c r="O675" i="28"/>
  <c r="N675" i="28"/>
  <c r="O674" i="28"/>
  <c r="N674" i="28"/>
  <c r="O673" i="28"/>
  <c r="N673" i="28"/>
  <c r="O672" i="28"/>
  <c r="N672" i="28"/>
  <c r="O671" i="28"/>
  <c r="N671" i="28"/>
  <c r="O670" i="28"/>
  <c r="N670" i="28"/>
  <c r="O669" i="28"/>
  <c r="N669" i="28"/>
  <c r="O668" i="28"/>
  <c r="N668" i="28"/>
  <c r="O667" i="28"/>
  <c r="N667" i="28"/>
  <c r="O666" i="28"/>
  <c r="N666" i="28"/>
  <c r="O665" i="28"/>
  <c r="N665" i="28"/>
  <c r="O664" i="28"/>
  <c r="N664" i="28"/>
  <c r="O663" i="28"/>
  <c r="N663" i="28"/>
  <c r="O662" i="28"/>
  <c r="N662" i="28"/>
  <c r="O661" i="28"/>
  <c r="N661" i="28"/>
  <c r="O660" i="28"/>
  <c r="N660" i="28"/>
  <c r="O659" i="28"/>
  <c r="N659" i="28"/>
  <c r="O658" i="28"/>
  <c r="N658" i="28"/>
  <c r="O657" i="28"/>
  <c r="N657" i="28"/>
  <c r="O656" i="28"/>
  <c r="N656" i="28"/>
  <c r="O655" i="28"/>
  <c r="N655" i="28"/>
  <c r="O654" i="28"/>
  <c r="N654" i="28"/>
  <c r="O653" i="28"/>
  <c r="N653" i="28"/>
  <c r="O652" i="28"/>
  <c r="N652" i="28"/>
  <c r="O651" i="28"/>
  <c r="N651" i="28"/>
  <c r="O650" i="28"/>
  <c r="N650" i="28"/>
  <c r="O649" i="28"/>
  <c r="N649" i="28"/>
  <c r="O648" i="28"/>
  <c r="N648" i="28"/>
  <c r="O647" i="28"/>
  <c r="N647" i="28"/>
  <c r="O646" i="28"/>
  <c r="N646" i="28"/>
  <c r="O645" i="28"/>
  <c r="N645" i="28"/>
  <c r="O644" i="28"/>
  <c r="N644" i="28"/>
  <c r="O643" i="28"/>
  <c r="N643" i="28"/>
  <c r="O642" i="28"/>
  <c r="N642" i="28"/>
  <c r="O641" i="28"/>
  <c r="N641" i="28"/>
  <c r="O640" i="28"/>
  <c r="N640" i="28"/>
  <c r="O639" i="28"/>
  <c r="N639" i="28"/>
  <c r="O638" i="28"/>
  <c r="N638" i="28"/>
  <c r="O637" i="28"/>
  <c r="N637" i="28"/>
  <c r="O636" i="28"/>
  <c r="N636" i="28"/>
  <c r="O635" i="28"/>
  <c r="N635" i="28"/>
  <c r="O634" i="28"/>
  <c r="N634" i="28"/>
  <c r="O633" i="28"/>
  <c r="N633" i="28"/>
  <c r="O632" i="28"/>
  <c r="N632" i="28"/>
  <c r="O631" i="28"/>
  <c r="N631" i="28"/>
  <c r="O630" i="28"/>
  <c r="N630" i="28"/>
  <c r="O629" i="28"/>
  <c r="N629" i="28"/>
  <c r="O628" i="28"/>
  <c r="N628" i="28"/>
  <c r="O627" i="28"/>
  <c r="N627" i="28"/>
  <c r="O626" i="28"/>
  <c r="N626" i="28"/>
  <c r="O625" i="28"/>
  <c r="N625" i="28"/>
  <c r="O624" i="28"/>
  <c r="N624" i="28"/>
  <c r="O623" i="28"/>
  <c r="N623" i="28"/>
  <c r="O622" i="28"/>
  <c r="N622" i="28"/>
  <c r="O621" i="28"/>
  <c r="N621" i="28"/>
  <c r="O620" i="28"/>
  <c r="N620" i="28"/>
  <c r="O619" i="28"/>
  <c r="N619" i="28"/>
  <c r="O618" i="28"/>
  <c r="N618" i="28"/>
  <c r="O617" i="28"/>
  <c r="N617" i="28"/>
  <c r="O616" i="28"/>
  <c r="N616" i="28"/>
  <c r="O615" i="28"/>
  <c r="N615" i="28"/>
  <c r="O614" i="28"/>
  <c r="N614" i="28"/>
  <c r="O613" i="28"/>
  <c r="N613" i="28"/>
  <c r="O612" i="28"/>
  <c r="N612" i="28"/>
  <c r="O611" i="28"/>
  <c r="N611" i="28"/>
  <c r="O610" i="28"/>
  <c r="N610" i="28"/>
  <c r="O609" i="28"/>
  <c r="N609" i="28"/>
  <c r="O608" i="28"/>
  <c r="N608" i="28"/>
  <c r="O607" i="28"/>
  <c r="N607" i="28"/>
  <c r="O606" i="28"/>
  <c r="N606" i="28"/>
  <c r="O605" i="28"/>
  <c r="N605" i="28"/>
  <c r="O604" i="28"/>
  <c r="N604" i="28"/>
  <c r="O603" i="28"/>
  <c r="N603" i="28"/>
  <c r="O602" i="28"/>
  <c r="N602" i="28"/>
  <c r="O601" i="28"/>
  <c r="N601" i="28"/>
  <c r="O600" i="28"/>
  <c r="N600" i="28"/>
  <c r="O599" i="28"/>
  <c r="N599" i="28"/>
  <c r="O598" i="28"/>
  <c r="N598" i="28"/>
  <c r="O597" i="28"/>
  <c r="N597" i="28"/>
  <c r="O596" i="28"/>
  <c r="N596" i="28"/>
  <c r="O595" i="28"/>
  <c r="N595" i="28"/>
  <c r="O594" i="28"/>
  <c r="N594" i="28"/>
  <c r="O593" i="28"/>
  <c r="N593" i="28"/>
  <c r="O592" i="28"/>
  <c r="N592" i="28"/>
  <c r="O591" i="28"/>
  <c r="N591" i="28"/>
  <c r="O590" i="28"/>
  <c r="N590" i="28"/>
  <c r="O589" i="28"/>
  <c r="N589" i="28"/>
  <c r="O588" i="28"/>
  <c r="N588" i="28"/>
  <c r="O587" i="28"/>
  <c r="N587" i="28"/>
  <c r="O586" i="28"/>
  <c r="N586" i="28"/>
  <c r="O585" i="28"/>
  <c r="N585" i="28"/>
  <c r="O584" i="28"/>
  <c r="N584" i="28"/>
  <c r="O583" i="28"/>
  <c r="N583" i="28"/>
  <c r="O582" i="28"/>
  <c r="N582" i="28"/>
  <c r="O581" i="28"/>
  <c r="N581" i="28"/>
  <c r="O580" i="28"/>
  <c r="N580" i="28"/>
  <c r="O579" i="28"/>
  <c r="N579" i="28"/>
  <c r="O578" i="28"/>
  <c r="N578" i="28"/>
  <c r="O577" i="28"/>
  <c r="N577" i="28"/>
  <c r="O576" i="28"/>
  <c r="N576" i="28"/>
  <c r="O575" i="28"/>
  <c r="N575" i="28"/>
  <c r="O574" i="28"/>
  <c r="N574" i="28"/>
  <c r="O573" i="28"/>
  <c r="N573" i="28"/>
  <c r="O572" i="28"/>
  <c r="N572" i="28"/>
  <c r="O571" i="28"/>
  <c r="N571" i="28"/>
  <c r="O570" i="28"/>
  <c r="N570" i="28"/>
  <c r="O569" i="28"/>
  <c r="N569" i="28"/>
  <c r="O568" i="28"/>
  <c r="N568" i="28"/>
  <c r="O567" i="28"/>
  <c r="N567" i="28"/>
  <c r="O566" i="28"/>
  <c r="N566" i="28"/>
  <c r="O565" i="28"/>
  <c r="N565" i="28"/>
  <c r="O564" i="28"/>
  <c r="N564" i="28"/>
  <c r="O563" i="28"/>
  <c r="N563" i="28"/>
  <c r="O562" i="28"/>
  <c r="N562" i="28"/>
  <c r="O561" i="28"/>
  <c r="N561" i="28"/>
  <c r="O560" i="28"/>
  <c r="N560" i="28"/>
  <c r="O559" i="28"/>
  <c r="N559" i="28"/>
  <c r="O558" i="28"/>
  <c r="N558" i="28"/>
  <c r="O557" i="28"/>
  <c r="N557" i="28"/>
  <c r="O556" i="28"/>
  <c r="N556" i="28"/>
  <c r="O555" i="28"/>
  <c r="N555" i="28"/>
  <c r="O554" i="28"/>
  <c r="N554" i="28"/>
  <c r="O553" i="28"/>
  <c r="N553" i="28"/>
  <c r="O552" i="28"/>
  <c r="N552" i="28"/>
  <c r="O551" i="28"/>
  <c r="N551" i="28"/>
  <c r="O550" i="28"/>
  <c r="N550" i="28"/>
  <c r="O549" i="28"/>
  <c r="N549" i="28"/>
  <c r="O548" i="28"/>
  <c r="N548" i="28"/>
  <c r="O547" i="28"/>
  <c r="N547" i="28"/>
  <c r="O546" i="28"/>
  <c r="N546" i="28"/>
  <c r="O545" i="28"/>
  <c r="N545" i="28"/>
  <c r="O544" i="28"/>
  <c r="N544" i="28"/>
  <c r="O543" i="28"/>
  <c r="N543" i="28"/>
  <c r="O542" i="28"/>
  <c r="N542" i="28"/>
  <c r="O541" i="28"/>
  <c r="N541" i="28"/>
  <c r="O540" i="28"/>
  <c r="N540" i="28"/>
  <c r="O539" i="28"/>
  <c r="N539" i="28"/>
  <c r="O538" i="28"/>
  <c r="N538" i="28"/>
  <c r="O537" i="28"/>
  <c r="N537" i="28"/>
  <c r="O536" i="28"/>
  <c r="N536" i="28"/>
  <c r="O535" i="28"/>
  <c r="N535" i="28"/>
  <c r="O534" i="28"/>
  <c r="N534" i="28"/>
  <c r="O533" i="28"/>
  <c r="N533" i="28"/>
  <c r="O532" i="28"/>
  <c r="N532" i="28"/>
  <c r="O531" i="28"/>
  <c r="N531" i="28"/>
  <c r="O530" i="28"/>
  <c r="N530" i="28"/>
  <c r="O529" i="28"/>
  <c r="N529" i="28"/>
  <c r="O528" i="28"/>
  <c r="N528" i="28"/>
  <c r="O527" i="28"/>
  <c r="N527" i="28"/>
  <c r="O526" i="28"/>
  <c r="N526" i="28"/>
  <c r="O525" i="28"/>
  <c r="N525" i="28"/>
  <c r="O524" i="28"/>
  <c r="N524" i="28"/>
  <c r="O523" i="28"/>
  <c r="N523" i="28"/>
  <c r="O522" i="28"/>
  <c r="N522" i="28"/>
  <c r="O521" i="28"/>
  <c r="N521" i="28"/>
  <c r="O520" i="28"/>
  <c r="N520" i="28"/>
  <c r="O519" i="28"/>
  <c r="N519" i="28"/>
  <c r="O518" i="28"/>
  <c r="N518" i="28"/>
  <c r="O517" i="28"/>
  <c r="N517" i="28"/>
  <c r="O516" i="28"/>
  <c r="N516" i="28"/>
  <c r="O515" i="28"/>
  <c r="N515" i="28"/>
  <c r="O514" i="28"/>
  <c r="N514" i="28"/>
  <c r="O513" i="28"/>
  <c r="N513" i="28"/>
  <c r="O512" i="28"/>
  <c r="N512" i="28"/>
  <c r="O511" i="28"/>
  <c r="N511" i="28"/>
  <c r="O510" i="28"/>
  <c r="N510" i="28"/>
  <c r="O509" i="28"/>
  <c r="N509" i="28"/>
  <c r="O508" i="28"/>
  <c r="N508" i="28"/>
  <c r="O507" i="28"/>
  <c r="N507" i="28"/>
  <c r="O506" i="28"/>
  <c r="N506" i="28"/>
  <c r="O505" i="28"/>
  <c r="N505" i="28"/>
  <c r="O504" i="28"/>
  <c r="N504" i="28"/>
  <c r="O503" i="28"/>
  <c r="N503" i="28"/>
  <c r="O502" i="28"/>
  <c r="N502" i="28"/>
  <c r="O501" i="28"/>
  <c r="N501" i="28"/>
  <c r="O500" i="28"/>
  <c r="N500" i="28"/>
  <c r="O499" i="28"/>
  <c r="N499" i="28"/>
  <c r="O498" i="28"/>
  <c r="N498" i="28"/>
  <c r="O497" i="28"/>
  <c r="N497" i="28"/>
  <c r="O496" i="28"/>
  <c r="N496" i="28"/>
  <c r="O495" i="28"/>
  <c r="N495" i="28"/>
  <c r="O494" i="28"/>
  <c r="N494" i="28"/>
  <c r="O493" i="28"/>
  <c r="N493" i="28"/>
  <c r="O492" i="28"/>
  <c r="N492" i="28"/>
  <c r="O491" i="28"/>
  <c r="N491" i="28"/>
  <c r="O490" i="28"/>
  <c r="N490" i="28"/>
  <c r="O489" i="28"/>
  <c r="N489" i="28"/>
  <c r="O488" i="28"/>
  <c r="N488" i="28"/>
  <c r="O487" i="28"/>
  <c r="N487" i="28"/>
  <c r="O486" i="28"/>
  <c r="N486" i="28"/>
  <c r="O485" i="28"/>
  <c r="N485" i="28"/>
  <c r="O484" i="28"/>
  <c r="N484" i="28"/>
  <c r="O483" i="28"/>
  <c r="N483" i="28"/>
  <c r="O482" i="28"/>
  <c r="N482" i="28"/>
  <c r="O481" i="28"/>
  <c r="N481" i="28"/>
  <c r="O480" i="28"/>
  <c r="N480" i="28"/>
  <c r="O479" i="28"/>
  <c r="N479" i="28"/>
  <c r="O478" i="28"/>
  <c r="N478" i="28"/>
  <c r="O477" i="28"/>
  <c r="N477" i="28"/>
  <c r="O476" i="28"/>
  <c r="N476" i="28"/>
  <c r="O475" i="28"/>
  <c r="N475" i="28"/>
  <c r="O474" i="28"/>
  <c r="N474" i="28"/>
  <c r="O473" i="28"/>
  <c r="N473" i="28"/>
  <c r="O472" i="28"/>
  <c r="N472" i="28"/>
  <c r="O471" i="28"/>
  <c r="N471" i="28"/>
  <c r="O470" i="28"/>
  <c r="N470" i="28"/>
  <c r="O469" i="28"/>
  <c r="N469" i="28"/>
  <c r="O468" i="28"/>
  <c r="N468" i="28"/>
  <c r="O467" i="28"/>
  <c r="N467" i="28"/>
  <c r="O466" i="28"/>
  <c r="N466" i="28"/>
  <c r="O465" i="28"/>
  <c r="N465" i="28"/>
  <c r="O464" i="28"/>
  <c r="N464" i="28"/>
  <c r="O463" i="28"/>
  <c r="N463" i="28"/>
  <c r="O462" i="28"/>
  <c r="N462" i="28"/>
  <c r="O461" i="28"/>
  <c r="N461" i="28"/>
  <c r="O460" i="28"/>
  <c r="N460" i="28"/>
  <c r="O459" i="28"/>
  <c r="N459" i="28"/>
  <c r="O458" i="28"/>
  <c r="N458" i="28"/>
  <c r="O457" i="28"/>
  <c r="N457" i="28"/>
  <c r="O456" i="28"/>
  <c r="N456" i="28"/>
  <c r="O455" i="28"/>
  <c r="N455" i="28"/>
  <c r="O454" i="28"/>
  <c r="N454" i="28"/>
  <c r="O453" i="28"/>
  <c r="N453" i="28"/>
  <c r="O452" i="28"/>
  <c r="N452" i="28"/>
  <c r="O451" i="28"/>
  <c r="N451" i="28"/>
  <c r="O450" i="28"/>
  <c r="N450" i="28"/>
  <c r="O449" i="28"/>
  <c r="N449" i="28"/>
  <c r="O448" i="28"/>
  <c r="N448" i="28"/>
  <c r="O447" i="28"/>
  <c r="N447" i="28"/>
  <c r="O446" i="28"/>
  <c r="N446" i="28"/>
  <c r="O445" i="28"/>
  <c r="N445" i="28"/>
  <c r="O444" i="28"/>
  <c r="N444" i="28"/>
  <c r="O443" i="28"/>
  <c r="N443" i="28"/>
  <c r="O442" i="28"/>
  <c r="N442" i="28"/>
  <c r="O441" i="28"/>
  <c r="N441" i="28"/>
  <c r="O440" i="28"/>
  <c r="N440" i="28"/>
  <c r="O439" i="28"/>
  <c r="N439" i="28"/>
  <c r="O438" i="28"/>
  <c r="N438" i="28"/>
  <c r="O437" i="28"/>
  <c r="N437" i="28"/>
  <c r="O436" i="28"/>
  <c r="N436" i="28"/>
  <c r="O435" i="28"/>
  <c r="N435" i="28"/>
  <c r="O434" i="28"/>
  <c r="N434" i="28"/>
  <c r="O433" i="28"/>
  <c r="N433" i="28"/>
  <c r="O432" i="28"/>
  <c r="N432" i="28"/>
  <c r="O431" i="28"/>
  <c r="N431" i="28"/>
  <c r="O430" i="28"/>
  <c r="N430" i="28"/>
  <c r="O429" i="28"/>
  <c r="N429" i="28"/>
  <c r="O428" i="28"/>
  <c r="N428" i="28"/>
  <c r="O427" i="28"/>
  <c r="N427" i="28"/>
  <c r="O426" i="28"/>
  <c r="N426" i="28"/>
  <c r="O425" i="28"/>
  <c r="N425" i="28"/>
  <c r="O424" i="28"/>
  <c r="N424" i="28"/>
  <c r="O423" i="28"/>
  <c r="N423" i="28"/>
  <c r="O422" i="28"/>
  <c r="N422" i="28"/>
  <c r="O421" i="28"/>
  <c r="N421" i="28"/>
  <c r="O420" i="28"/>
  <c r="N420" i="28"/>
  <c r="O419" i="28"/>
  <c r="N419" i="28"/>
  <c r="O418" i="28"/>
  <c r="N418" i="28"/>
  <c r="O417" i="28"/>
  <c r="N417" i="28"/>
  <c r="O416" i="28"/>
  <c r="N416" i="28"/>
  <c r="O415" i="28"/>
  <c r="N415" i="28"/>
  <c r="O414" i="28"/>
  <c r="N414" i="28"/>
  <c r="O413" i="28"/>
  <c r="N413" i="28"/>
  <c r="O412" i="28"/>
  <c r="N412" i="28"/>
  <c r="O411" i="28"/>
  <c r="N411" i="28"/>
  <c r="O410" i="28"/>
  <c r="N410" i="28"/>
  <c r="O409" i="28"/>
  <c r="N409" i="28"/>
  <c r="O408" i="28"/>
  <c r="N408" i="28"/>
  <c r="O407" i="28"/>
  <c r="N407" i="28"/>
  <c r="O406" i="28"/>
  <c r="N406" i="28"/>
  <c r="O405" i="28"/>
  <c r="N405" i="28"/>
  <c r="O404" i="28"/>
  <c r="N404" i="28"/>
  <c r="O403" i="28"/>
  <c r="N403" i="28"/>
  <c r="O402" i="28"/>
  <c r="N402" i="28"/>
  <c r="O401" i="28"/>
  <c r="N401" i="28"/>
  <c r="O400" i="28"/>
  <c r="N400" i="28"/>
  <c r="O399" i="28"/>
  <c r="N399" i="28"/>
  <c r="O398" i="28"/>
  <c r="N398" i="28"/>
  <c r="O397" i="28"/>
  <c r="N397" i="28"/>
  <c r="O396" i="28"/>
  <c r="N396" i="28"/>
  <c r="O395" i="28"/>
  <c r="N395" i="28"/>
  <c r="O394" i="28"/>
  <c r="N394" i="28"/>
  <c r="O393" i="28"/>
  <c r="N393" i="28"/>
  <c r="O392" i="28"/>
  <c r="N392" i="28"/>
  <c r="O391" i="28"/>
  <c r="N391" i="28"/>
  <c r="O390" i="28"/>
  <c r="N390" i="28"/>
  <c r="O389" i="28"/>
  <c r="N389" i="28"/>
  <c r="O388" i="28"/>
  <c r="N388" i="28"/>
  <c r="O387" i="28"/>
  <c r="N387" i="28"/>
  <c r="O386" i="28"/>
  <c r="N386" i="28"/>
  <c r="O385" i="28"/>
  <c r="N385" i="28"/>
  <c r="O384" i="28"/>
  <c r="N384" i="28"/>
  <c r="O383" i="28"/>
  <c r="N383" i="28"/>
  <c r="O382" i="28"/>
  <c r="N382" i="28"/>
  <c r="O381" i="28"/>
  <c r="N381" i="28"/>
  <c r="O380" i="28"/>
  <c r="N380" i="28"/>
  <c r="N379" i="28"/>
  <c r="N378" i="28"/>
  <c r="O378" i="28" s="1"/>
  <c r="O377" i="28"/>
  <c r="N377" i="28"/>
  <c r="O376" i="28"/>
  <c r="N376" i="28"/>
  <c r="N375" i="28"/>
  <c r="N374" i="28"/>
  <c r="O373" i="28"/>
  <c r="N373" i="28"/>
  <c r="O372" i="28"/>
  <c r="N372" i="28"/>
  <c r="N371" i="28"/>
  <c r="N370" i="28"/>
  <c r="O369" i="28"/>
  <c r="N369" i="28"/>
  <c r="O368" i="28"/>
  <c r="N368" i="28"/>
  <c r="N367" i="28"/>
  <c r="N366" i="28"/>
  <c r="O365" i="28"/>
  <c r="N365" i="28"/>
  <c r="O364" i="28"/>
  <c r="N364" i="28"/>
  <c r="N363" i="28"/>
  <c r="N362" i="28"/>
  <c r="O361" i="28"/>
  <c r="N361" i="28"/>
  <c r="O360" i="28"/>
  <c r="N360" i="28"/>
  <c r="N359" i="28"/>
  <c r="N358" i="28"/>
  <c r="O357" i="28"/>
  <c r="N357" i="28"/>
  <c r="O356" i="28"/>
  <c r="N356" i="28"/>
  <c r="N355" i="28"/>
  <c r="N354" i="28"/>
  <c r="O353" i="28"/>
  <c r="N353" i="28"/>
  <c r="O352" i="28"/>
  <c r="N352" i="28"/>
  <c r="N351" i="28"/>
  <c r="N350" i="28"/>
  <c r="O349" i="28"/>
  <c r="N349" i="28"/>
  <c r="O348" i="28"/>
  <c r="N348" i="28"/>
  <c r="N347" i="28"/>
  <c r="N346" i="28"/>
  <c r="O345" i="28"/>
  <c r="N345" i="28"/>
  <c r="O344" i="28"/>
  <c r="N344" i="28"/>
  <c r="N343" i="28"/>
  <c r="N342" i="28"/>
  <c r="O341" i="28"/>
  <c r="N341" i="28"/>
  <c r="O340" i="28"/>
  <c r="N340" i="28"/>
  <c r="N339" i="28"/>
  <c r="N338" i="28"/>
  <c r="N337" i="28"/>
  <c r="N336" i="28"/>
  <c r="O337" i="28" s="1"/>
  <c r="N335" i="28"/>
  <c r="N334" i="28"/>
  <c r="O333" i="28"/>
  <c r="N333" i="28"/>
  <c r="O332" i="28"/>
  <c r="N332" i="28"/>
  <c r="N331" i="28"/>
  <c r="N330" i="28"/>
  <c r="O329" i="28"/>
  <c r="N329" i="28"/>
  <c r="N328" i="28"/>
  <c r="O328" i="28" s="1"/>
  <c r="N327" i="28"/>
  <c r="N326" i="28"/>
  <c r="N325" i="28"/>
  <c r="N324" i="28"/>
  <c r="O325" i="28" s="1"/>
  <c r="N323" i="28"/>
  <c r="N322" i="28"/>
  <c r="N321" i="28"/>
  <c r="N320" i="28"/>
  <c r="O321" i="28" s="1"/>
  <c r="N319" i="28"/>
  <c r="N318" i="28"/>
  <c r="O317" i="28"/>
  <c r="N317" i="28"/>
  <c r="O316" i="28"/>
  <c r="N316" i="28"/>
  <c r="N315" i="28"/>
  <c r="N314" i="28"/>
  <c r="O313" i="28"/>
  <c r="N313" i="28"/>
  <c r="N312" i="28"/>
  <c r="O312" i="28" s="1"/>
  <c r="N311" i="28"/>
  <c r="N310" i="28"/>
  <c r="N309" i="28"/>
  <c r="N308" i="28"/>
  <c r="O309" i="28" s="1"/>
  <c r="N307" i="28"/>
  <c r="N306" i="28"/>
  <c r="N305" i="28"/>
  <c r="N304" i="28"/>
  <c r="O305" i="28" s="1"/>
  <c r="N303" i="28"/>
  <c r="N302" i="28"/>
  <c r="O301" i="28"/>
  <c r="N301" i="28"/>
  <c r="O300" i="28"/>
  <c r="N300" i="28"/>
  <c r="N299" i="28"/>
  <c r="N298" i="28"/>
  <c r="O297" i="28"/>
  <c r="N297" i="28"/>
  <c r="N296" i="28"/>
  <c r="O296" i="28" s="1"/>
  <c r="N295" i="28"/>
  <c r="N294" i="28"/>
  <c r="N293" i="28"/>
  <c r="N292" i="28"/>
  <c r="O293" i="28" s="1"/>
  <c r="N291" i="28"/>
  <c r="N290" i="28"/>
  <c r="N289" i="28"/>
  <c r="N288" i="28"/>
  <c r="O289" i="28" s="1"/>
  <c r="N287" i="28"/>
  <c r="N286" i="28"/>
  <c r="O285" i="28"/>
  <c r="N285" i="28"/>
  <c r="O284" i="28"/>
  <c r="N284" i="28"/>
  <c r="N283" i="28"/>
  <c r="N282" i="28"/>
  <c r="O281" i="28"/>
  <c r="N281" i="28"/>
  <c r="N280" i="28"/>
  <c r="O280" i="28" s="1"/>
  <c r="N279" i="28"/>
  <c r="N278" i="28"/>
  <c r="N277" i="28"/>
  <c r="N276" i="28"/>
  <c r="O277" i="28" s="1"/>
  <c r="N275" i="28"/>
  <c r="N274" i="28"/>
  <c r="N273" i="28"/>
  <c r="N272" i="28"/>
  <c r="O273" i="28" s="1"/>
  <c r="N271" i="28"/>
  <c r="N270" i="28"/>
  <c r="O269" i="28"/>
  <c r="N269" i="28"/>
  <c r="O268" i="28"/>
  <c r="N268" i="28"/>
  <c r="N267" i="28"/>
  <c r="N266" i="28"/>
  <c r="O265" i="28"/>
  <c r="N265" i="28"/>
  <c r="N264" i="28"/>
  <c r="O264" i="28" s="1"/>
  <c r="N263" i="28"/>
  <c r="N262" i="28"/>
  <c r="N261" i="28"/>
  <c r="N260" i="28"/>
  <c r="O261" i="28" s="1"/>
  <c r="N259" i="28"/>
  <c r="N258" i="28"/>
  <c r="N257" i="28"/>
  <c r="N256" i="28"/>
  <c r="O257" i="28" s="1"/>
  <c r="N255" i="28"/>
  <c r="N254" i="28"/>
  <c r="O253" i="28"/>
  <c r="N253" i="28"/>
  <c r="O252" i="28"/>
  <c r="N252" i="28"/>
  <c r="N251" i="28"/>
  <c r="N250" i="28"/>
  <c r="O249" i="28"/>
  <c r="N249" i="28"/>
  <c r="N248" i="28"/>
  <c r="O248" i="28" s="1"/>
  <c r="N247" i="28"/>
  <c r="N246" i="28"/>
  <c r="N245" i="28"/>
  <c r="N244" i="28"/>
  <c r="O245" i="28" s="1"/>
  <c r="N243" i="28"/>
  <c r="N242" i="28"/>
  <c r="N241" i="28"/>
  <c r="N240" i="28"/>
  <c r="O241" i="28" s="1"/>
  <c r="N239" i="28"/>
  <c r="N238" i="28"/>
  <c r="O237" i="28"/>
  <c r="N237" i="28"/>
  <c r="O236" i="28"/>
  <c r="N236" i="28"/>
  <c r="N235" i="28"/>
  <c r="N234" i="28"/>
  <c r="O233" i="28"/>
  <c r="N233" i="28"/>
  <c r="N232" i="28"/>
  <c r="O232" i="28" s="1"/>
  <c r="N231" i="28"/>
  <c r="N230" i="28"/>
  <c r="N229" i="28"/>
  <c r="N228" i="28"/>
  <c r="O229" i="28" s="1"/>
  <c r="N227" i="28"/>
  <c r="N226" i="28"/>
  <c r="N225" i="28"/>
  <c r="N224" i="28"/>
  <c r="O225" i="28" s="1"/>
  <c r="N223" i="28"/>
  <c r="N222" i="28"/>
  <c r="O221" i="28"/>
  <c r="N221" i="28"/>
  <c r="O220" i="28"/>
  <c r="N220" i="28"/>
  <c r="N219" i="28"/>
  <c r="N218" i="28"/>
  <c r="O217" i="28"/>
  <c r="N217" i="28"/>
  <c r="N216" i="28"/>
  <c r="O216" i="28" s="1"/>
  <c r="N215" i="28"/>
  <c r="N214" i="28"/>
  <c r="N213" i="28"/>
  <c r="N212" i="28"/>
  <c r="O213" i="28" s="1"/>
  <c r="N211" i="28"/>
  <c r="N210" i="28"/>
  <c r="N209" i="28"/>
  <c r="N208" i="28"/>
  <c r="O209" i="28" s="1"/>
  <c r="N207" i="28"/>
  <c r="N206" i="28"/>
  <c r="O205" i="28"/>
  <c r="N205" i="28"/>
  <c r="O204" i="28"/>
  <c r="N204" i="28"/>
  <c r="N203" i="28"/>
  <c r="N202" i="28"/>
  <c r="O201" i="28"/>
  <c r="N201" i="28"/>
  <c r="N200" i="28"/>
  <c r="O200" i="28" s="1"/>
  <c r="N199" i="28"/>
  <c r="O199" i="28" s="1"/>
  <c r="N198" i="28"/>
  <c r="O198" i="28" s="1"/>
  <c r="N197" i="28"/>
  <c r="N196" i="28"/>
  <c r="O197" i="28" s="1"/>
  <c r="N195" i="28"/>
  <c r="N194" i="28"/>
  <c r="O194" i="28" s="1"/>
  <c r="N193" i="28"/>
  <c r="N192" i="28"/>
  <c r="O193" i="28" s="1"/>
  <c r="N191" i="28"/>
  <c r="N190" i="28"/>
  <c r="O190" i="28" s="1"/>
  <c r="N189" i="28"/>
  <c r="O189" i="28" s="1"/>
  <c r="O188" i="28"/>
  <c r="N188" i="28"/>
  <c r="N187" i="28"/>
  <c r="N186" i="28"/>
  <c r="O186" i="28" s="1"/>
  <c r="N185" i="28"/>
  <c r="O185" i="28" s="1"/>
  <c r="N184" i="28"/>
  <c r="O184" i="28" s="1"/>
  <c r="N183" i="28"/>
  <c r="O183" i="28" s="1"/>
  <c r="N182" i="28"/>
  <c r="N181" i="28"/>
  <c r="O181" i="28" s="1"/>
  <c r="N180" i="28"/>
  <c r="O180" i="28" s="1"/>
  <c r="N179" i="28"/>
  <c r="N178" i="28"/>
  <c r="O178" i="28" s="1"/>
  <c r="N177" i="28"/>
  <c r="O177" i="28" s="1"/>
  <c r="N176" i="28"/>
  <c r="O176" i="28" s="1"/>
  <c r="N175" i="28"/>
  <c r="N174" i="28"/>
  <c r="O174" i="28" s="1"/>
  <c r="N173" i="28"/>
  <c r="O173" i="28" s="1"/>
  <c r="N172" i="28"/>
  <c r="O172" i="28" s="1"/>
  <c r="N171" i="28"/>
  <c r="N170" i="28"/>
  <c r="O170" i="28" s="1"/>
  <c r="N169" i="28"/>
  <c r="O169" i="28" s="1"/>
  <c r="N168" i="28"/>
  <c r="O168" i="28" s="1"/>
  <c r="N167" i="28"/>
  <c r="N166" i="28"/>
  <c r="N165" i="28"/>
  <c r="O165" i="28" s="1"/>
  <c r="N164" i="28"/>
  <c r="O164" i="28" s="1"/>
  <c r="N163" i="28"/>
  <c r="N162" i="28"/>
  <c r="O162" i="28" s="1"/>
  <c r="N161" i="28"/>
  <c r="O161" i="28" s="1"/>
  <c r="N160" i="28"/>
  <c r="O160" i="28" s="1"/>
  <c r="N159" i="28"/>
  <c r="N158" i="28"/>
  <c r="O158" i="28" s="1"/>
  <c r="N157" i="28"/>
  <c r="O157" i="28" s="1"/>
  <c r="N156" i="28"/>
  <c r="O156" i="28" s="1"/>
  <c r="N155" i="28"/>
  <c r="N154" i="28"/>
  <c r="O154" i="28" s="1"/>
  <c r="N153" i="28"/>
  <c r="O153" i="28" s="1"/>
  <c r="N152" i="28"/>
  <c r="O152" i="28" s="1"/>
  <c r="N151" i="28"/>
  <c r="N150" i="28"/>
  <c r="N149" i="28"/>
  <c r="O149" i="28" s="1"/>
  <c r="N148" i="28"/>
  <c r="O148" i="28" s="1"/>
  <c r="N147" i="28"/>
  <c r="N146" i="28"/>
  <c r="O146" i="28" s="1"/>
  <c r="N145" i="28"/>
  <c r="O145" i="28" s="1"/>
  <c r="N144" i="28"/>
  <c r="O144" i="28" s="1"/>
  <c r="N143" i="28"/>
  <c r="N142" i="28"/>
  <c r="O142" i="28" s="1"/>
  <c r="N141" i="28"/>
  <c r="O141" i="28" s="1"/>
  <c r="N140" i="28"/>
  <c r="O140" i="28" s="1"/>
  <c r="N139" i="28"/>
  <c r="N138" i="28"/>
  <c r="O138" i="28" s="1"/>
  <c r="N137" i="28"/>
  <c r="O137" i="28" s="1"/>
  <c r="N136" i="28"/>
  <c r="O136" i="28" s="1"/>
  <c r="N135" i="28"/>
  <c r="N134" i="28"/>
  <c r="N133" i="28"/>
  <c r="O133" i="28" s="1"/>
  <c r="N132" i="28"/>
  <c r="O132" i="28" s="1"/>
  <c r="N131" i="28"/>
  <c r="N130" i="28"/>
  <c r="O130" i="28" s="1"/>
  <c r="N129" i="28"/>
  <c r="O129" i="28" s="1"/>
  <c r="N128" i="28"/>
  <c r="O128" i="28" s="1"/>
  <c r="N127" i="28"/>
  <c r="N126" i="28"/>
  <c r="O126" i="28" s="1"/>
  <c r="N125" i="28"/>
  <c r="O125" i="28" s="1"/>
  <c r="N124" i="28"/>
  <c r="O124" i="28" s="1"/>
  <c r="N123" i="28"/>
  <c r="N122" i="28"/>
  <c r="O122" i="28" s="1"/>
  <c r="N121" i="28"/>
  <c r="O121" i="28" s="1"/>
  <c r="N120" i="28"/>
  <c r="O120" i="28" s="1"/>
  <c r="N119" i="28"/>
  <c r="N118" i="28"/>
  <c r="N117" i="28"/>
  <c r="O117" i="28" s="1"/>
  <c r="N116" i="28"/>
  <c r="O116" i="28" s="1"/>
  <c r="N115" i="28"/>
  <c r="N114" i="28"/>
  <c r="O114" i="28" s="1"/>
  <c r="N113" i="28"/>
  <c r="O113" i="28" s="1"/>
  <c r="N112" i="28"/>
  <c r="O112" i="28" s="1"/>
  <c r="N111" i="28"/>
  <c r="N110" i="28"/>
  <c r="O110" i="28" s="1"/>
  <c r="N109" i="28"/>
  <c r="O109" i="28" s="1"/>
  <c r="N108" i="28"/>
  <c r="O108" i="28" s="1"/>
  <c r="N107" i="28"/>
  <c r="N106" i="28"/>
  <c r="O106" i="28" s="1"/>
  <c r="N105" i="28"/>
  <c r="O105" i="28" s="1"/>
  <c r="N104" i="28"/>
  <c r="O104" i="28" s="1"/>
  <c r="N103" i="28"/>
  <c r="N102" i="28"/>
  <c r="N101" i="28"/>
  <c r="O101" i="28" s="1"/>
  <c r="N100" i="28"/>
  <c r="O100" i="28" s="1"/>
  <c r="N99" i="28"/>
  <c r="N98" i="28"/>
  <c r="O98" i="28" s="1"/>
  <c r="N97" i="28"/>
  <c r="O97" i="28" s="1"/>
  <c r="N96" i="28"/>
  <c r="O96" i="28" s="1"/>
  <c r="N95" i="28"/>
  <c r="N94" i="28"/>
  <c r="O94" i="28" s="1"/>
  <c r="N93" i="28"/>
  <c r="O93" i="28" s="1"/>
  <c r="N92" i="28"/>
  <c r="O92" i="28" s="1"/>
  <c r="N91" i="28"/>
  <c r="N90" i="28"/>
  <c r="O90" i="28" s="1"/>
  <c r="N89" i="28"/>
  <c r="O89" i="28" s="1"/>
  <c r="N88" i="28"/>
  <c r="O88" i="28" s="1"/>
  <c r="N87" i="28"/>
  <c r="O87" i="28" s="1"/>
  <c r="N86" i="28"/>
  <c r="N85" i="28"/>
  <c r="O85" i="28" s="1"/>
  <c r="N84" i="28"/>
  <c r="O84" i="28" s="1"/>
  <c r="N83" i="28"/>
  <c r="N82" i="28"/>
  <c r="O82" i="28" s="1"/>
  <c r="N81" i="28"/>
  <c r="N80" i="28"/>
  <c r="O81" i="28" s="1"/>
  <c r="N79" i="28"/>
  <c r="O79" i="28" s="1"/>
  <c r="N78" i="28"/>
  <c r="O78" i="28" s="1"/>
  <c r="N77" i="28"/>
  <c r="O77" i="28" s="1"/>
  <c r="N76" i="28"/>
  <c r="O76" i="28" s="1"/>
  <c r="N75" i="28"/>
  <c r="O75" i="28" s="1"/>
  <c r="N74" i="28"/>
  <c r="O73" i="28"/>
  <c r="N73" i="28"/>
  <c r="N72" i="28"/>
  <c r="O72" i="28" s="1"/>
  <c r="N71" i="28"/>
  <c r="N70" i="28"/>
  <c r="O70" i="28" s="1"/>
  <c r="O69" i="28"/>
  <c r="N69" i="28"/>
  <c r="O68" i="28"/>
  <c r="N68" i="28"/>
  <c r="N67" i="28"/>
  <c r="O67" i="28" s="1"/>
  <c r="N66" i="28"/>
  <c r="N65" i="28"/>
  <c r="O65" i="28" s="1"/>
  <c r="N64" i="28"/>
  <c r="N63" i="28"/>
  <c r="O63" i="28" s="1"/>
  <c r="N62" i="28"/>
  <c r="O62" i="28" s="1"/>
  <c r="O61" i="28"/>
  <c r="N61" i="28"/>
  <c r="N60" i="28"/>
  <c r="O60" i="28" s="1"/>
  <c r="N59" i="28"/>
  <c r="O59" i="28" s="1"/>
  <c r="N58" i="28"/>
  <c r="O58" i="28" s="1"/>
  <c r="O57" i="28"/>
  <c r="N57" i="28"/>
  <c r="O56" i="28"/>
  <c r="N56" i="28"/>
  <c r="N55" i="28"/>
  <c r="N54" i="28"/>
  <c r="O54" i="28" s="1"/>
  <c r="O53" i="28"/>
  <c r="N53" i="28"/>
  <c r="O52" i="28"/>
  <c r="N52" i="28"/>
  <c r="N51" i="28"/>
  <c r="O51" i="28" s="1"/>
  <c r="N50" i="28"/>
  <c r="N49" i="28"/>
  <c r="O49" i="28" s="1"/>
  <c r="N48" i="28"/>
  <c r="N47" i="28"/>
  <c r="O47" i="28" s="1"/>
  <c r="N46" i="28"/>
  <c r="O45" i="28"/>
  <c r="N45" i="28"/>
  <c r="N44" i="28"/>
  <c r="O44" i="28" s="1"/>
  <c r="O43" i="28"/>
  <c r="N43" i="28"/>
  <c r="O42" i="28"/>
  <c r="N42" i="28"/>
  <c r="O41" i="28"/>
  <c r="N41" i="28"/>
  <c r="N40" i="28"/>
  <c r="O40" i="28" s="1"/>
  <c r="O39" i="28"/>
  <c r="N39" i="28"/>
  <c r="O38" i="28"/>
  <c r="N38" i="28"/>
  <c r="O37" i="28"/>
  <c r="N37" i="28"/>
  <c r="N36" i="28"/>
  <c r="O36" i="28" s="1"/>
  <c r="O35" i="28"/>
  <c r="N35" i="28"/>
  <c r="O34" i="28"/>
  <c r="N34" i="28"/>
  <c r="O33" i="28"/>
  <c r="N33" i="28"/>
  <c r="N32" i="28"/>
  <c r="O32" i="28" s="1"/>
  <c r="O31" i="28"/>
  <c r="N31" i="28"/>
  <c r="O30" i="28"/>
  <c r="N30" i="28"/>
  <c r="O29" i="28"/>
  <c r="N29" i="28"/>
  <c r="N28" i="28"/>
  <c r="O28" i="28" s="1"/>
  <c r="O27" i="28"/>
  <c r="N27" i="28"/>
  <c r="O26" i="28"/>
  <c r="N26" i="28"/>
  <c r="O25" i="28"/>
  <c r="N25" i="28"/>
  <c r="N24" i="28"/>
  <c r="O24" i="28" s="1"/>
  <c r="O23" i="28"/>
  <c r="N23" i="28"/>
  <c r="O22" i="28"/>
  <c r="N22" i="28"/>
  <c r="O21" i="28"/>
  <c r="N21" i="28"/>
  <c r="N20" i="28"/>
  <c r="O20" i="28" s="1"/>
  <c r="O19" i="28"/>
  <c r="N19" i="28"/>
  <c r="O18" i="28"/>
  <c r="N18" i="28"/>
  <c r="O17" i="28"/>
  <c r="N17" i="28"/>
  <c r="N16" i="28"/>
  <c r="O16" i="28" s="1"/>
  <c r="O15" i="28"/>
  <c r="N15" i="28"/>
  <c r="O14" i="28"/>
  <c r="N14" i="28"/>
  <c r="O13" i="28"/>
  <c r="N13" i="28"/>
  <c r="N12" i="28"/>
  <c r="O12" i="28" s="1"/>
  <c r="O11" i="28"/>
  <c r="N11" i="28"/>
  <c r="O10" i="28"/>
  <c r="N10" i="28"/>
  <c r="O9" i="28"/>
  <c r="N9" i="28"/>
  <c r="N8" i="28"/>
  <c r="O8" i="28" s="1"/>
  <c r="O7" i="28"/>
  <c r="N7" i="28"/>
  <c r="O6" i="28"/>
  <c r="N6" i="28"/>
  <c r="O5" i="28"/>
  <c r="N5" i="28"/>
  <c r="N4" i="28"/>
  <c r="O4" i="28" s="1"/>
  <c r="N3" i="28"/>
  <c r="N2" i="28"/>
  <c r="O3" i="28" s="1"/>
  <c r="O9" i="26"/>
  <c r="O6" i="26"/>
  <c r="O4" i="26"/>
  <c r="O5" i="26"/>
  <c r="O7" i="26"/>
  <c r="O8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O241" i="26"/>
  <c r="O242" i="26"/>
  <c r="O243" i="26"/>
  <c r="O244" i="26"/>
  <c r="O245" i="26"/>
  <c r="O246" i="26"/>
  <c r="O247" i="26"/>
  <c r="O248" i="26"/>
  <c r="O249" i="26"/>
  <c r="O250" i="26"/>
  <c r="O251" i="26"/>
  <c r="O252" i="26"/>
  <c r="O253" i="26"/>
  <c r="O254" i="26"/>
  <c r="O255" i="26"/>
  <c r="O256" i="26"/>
  <c r="O257" i="26"/>
  <c r="O258" i="26"/>
  <c r="O259" i="26"/>
  <c r="O260" i="26"/>
  <c r="O261" i="26"/>
  <c r="O262" i="26"/>
  <c r="O263" i="26"/>
  <c r="O264" i="26"/>
  <c r="O265" i="26"/>
  <c r="O266" i="26"/>
  <c r="O267" i="26"/>
  <c r="O268" i="26"/>
  <c r="O269" i="26"/>
  <c r="O270" i="26"/>
  <c r="O271" i="26"/>
  <c r="O272" i="26"/>
  <c r="O273" i="26"/>
  <c r="O274" i="26"/>
  <c r="O275" i="26"/>
  <c r="O276" i="26"/>
  <c r="O277" i="26"/>
  <c r="O278" i="26"/>
  <c r="O279" i="26"/>
  <c r="O280" i="26"/>
  <c r="O281" i="26"/>
  <c r="O282" i="26"/>
  <c r="O283" i="26"/>
  <c r="O284" i="26"/>
  <c r="O285" i="26"/>
  <c r="O286" i="26"/>
  <c r="O287" i="26"/>
  <c r="O288" i="26"/>
  <c r="O289" i="26"/>
  <c r="O290" i="26"/>
  <c r="O291" i="26"/>
  <c r="O292" i="26"/>
  <c r="O293" i="26"/>
  <c r="O294" i="26"/>
  <c r="O295" i="26"/>
  <c r="O296" i="26"/>
  <c r="O297" i="26"/>
  <c r="O298" i="26"/>
  <c r="O299" i="26"/>
  <c r="O300" i="26"/>
  <c r="O301" i="26"/>
  <c r="O302" i="26"/>
  <c r="O303" i="26"/>
  <c r="O304" i="26"/>
  <c r="O305" i="26"/>
  <c r="O306" i="26"/>
  <c r="O307" i="26"/>
  <c r="O308" i="26"/>
  <c r="O309" i="26"/>
  <c r="O310" i="26"/>
  <c r="O311" i="26"/>
  <c r="O312" i="26"/>
  <c r="O313" i="26"/>
  <c r="O314" i="26"/>
  <c r="O315" i="26"/>
  <c r="O316" i="26"/>
  <c r="O317" i="26"/>
  <c r="O318" i="26"/>
  <c r="O319" i="26"/>
  <c r="O320" i="26"/>
  <c r="O321" i="26"/>
  <c r="O322" i="26"/>
  <c r="O323" i="26"/>
  <c r="O324" i="26"/>
  <c r="O325" i="26"/>
  <c r="O326" i="26"/>
  <c r="O327" i="26"/>
  <c r="O328" i="26"/>
  <c r="O329" i="26"/>
  <c r="O330" i="26"/>
  <c r="O331" i="26"/>
  <c r="O332" i="26"/>
  <c r="O333" i="26"/>
  <c r="O334" i="26"/>
  <c r="O335" i="26"/>
  <c r="O336" i="26"/>
  <c r="O337" i="26"/>
  <c r="O338" i="26"/>
  <c r="O339" i="26"/>
  <c r="O340" i="26"/>
  <c r="O341" i="26"/>
  <c r="O342" i="26"/>
  <c r="O343" i="26"/>
  <c r="O344" i="26"/>
  <c r="O345" i="26"/>
  <c r="O346" i="26"/>
  <c r="O347" i="26"/>
  <c r="O348" i="26"/>
  <c r="O349" i="26"/>
  <c r="O350" i="26"/>
  <c r="O351" i="26"/>
  <c r="O352" i="26"/>
  <c r="O353" i="26"/>
  <c r="O354" i="26"/>
  <c r="O355" i="26"/>
  <c r="O356" i="26"/>
  <c r="O357" i="26"/>
  <c r="O358" i="26"/>
  <c r="O359" i="26"/>
  <c r="O360" i="26"/>
  <c r="O361" i="26"/>
  <c r="O362" i="26"/>
  <c r="O363" i="26"/>
  <c r="O364" i="26"/>
  <c r="O365" i="26"/>
  <c r="O366" i="26"/>
  <c r="O367" i="26"/>
  <c r="O368" i="26"/>
  <c r="O369" i="26"/>
  <c r="O370" i="26"/>
  <c r="O371" i="26"/>
  <c r="O372" i="26"/>
  <c r="O373" i="26"/>
  <c r="O374" i="26"/>
  <c r="O375" i="26"/>
  <c r="O376" i="26"/>
  <c r="O377" i="26"/>
  <c r="O378" i="26"/>
  <c r="O379" i="26"/>
  <c r="O380" i="26"/>
  <c r="O381" i="26"/>
  <c r="O382" i="26"/>
  <c r="O383" i="26"/>
  <c r="O384" i="26"/>
  <c r="O385" i="26"/>
  <c r="O386" i="26"/>
  <c r="O387" i="26"/>
  <c r="O388" i="26"/>
  <c r="O389" i="26"/>
  <c r="O390" i="26"/>
  <c r="O391" i="26"/>
  <c r="O392" i="26"/>
  <c r="O393" i="26"/>
  <c r="O394" i="26"/>
  <c r="O395" i="26"/>
  <c r="O396" i="26"/>
  <c r="O397" i="26"/>
  <c r="O398" i="26"/>
  <c r="O399" i="26"/>
  <c r="O400" i="26"/>
  <c r="O401" i="26"/>
  <c r="O402" i="26"/>
  <c r="O403" i="26"/>
  <c r="O404" i="26"/>
  <c r="O405" i="26"/>
  <c r="O406" i="26"/>
  <c r="O407" i="26"/>
  <c r="O408" i="26"/>
  <c r="O409" i="26"/>
  <c r="O410" i="26"/>
  <c r="O411" i="26"/>
  <c r="O412" i="26"/>
  <c r="O413" i="26"/>
  <c r="O414" i="26"/>
  <c r="O415" i="26"/>
  <c r="O416" i="26"/>
  <c r="O417" i="26"/>
  <c r="O418" i="26"/>
  <c r="O419" i="26"/>
  <c r="O420" i="26"/>
  <c r="O421" i="26"/>
  <c r="O422" i="26"/>
  <c r="O423" i="26"/>
  <c r="O424" i="26"/>
  <c r="O425" i="26"/>
  <c r="O426" i="26"/>
  <c r="O427" i="26"/>
  <c r="O428" i="26"/>
  <c r="O429" i="26"/>
  <c r="O430" i="26"/>
  <c r="O431" i="26"/>
  <c r="O432" i="26"/>
  <c r="O433" i="26"/>
  <c r="O434" i="26"/>
  <c r="O435" i="26"/>
  <c r="O436" i="26"/>
  <c r="O437" i="26"/>
  <c r="O438" i="26"/>
  <c r="O439" i="26"/>
  <c r="O440" i="26"/>
  <c r="O441" i="26"/>
  <c r="O442" i="26"/>
  <c r="O443" i="26"/>
  <c r="O444" i="26"/>
  <c r="O445" i="26"/>
  <c r="O446" i="26"/>
  <c r="O447" i="26"/>
  <c r="O448" i="26"/>
  <c r="O449" i="26"/>
  <c r="O450" i="26"/>
  <c r="O451" i="26"/>
  <c r="O452" i="26"/>
  <c r="O453" i="26"/>
  <c r="O454" i="26"/>
  <c r="O455" i="26"/>
  <c r="O456" i="26"/>
  <c r="O457" i="26"/>
  <c r="O458" i="26"/>
  <c r="O459" i="26"/>
  <c r="O460" i="26"/>
  <c r="O461" i="26"/>
  <c r="O462" i="26"/>
  <c r="O463" i="26"/>
  <c r="O464" i="26"/>
  <c r="O465" i="26"/>
  <c r="O466" i="26"/>
  <c r="O467" i="26"/>
  <c r="O468" i="26"/>
  <c r="O469" i="26"/>
  <c r="O470" i="26"/>
  <c r="O471" i="26"/>
  <c r="O472" i="26"/>
  <c r="O473" i="26"/>
  <c r="O474" i="26"/>
  <c r="O475" i="26"/>
  <c r="O476" i="26"/>
  <c r="O477" i="26"/>
  <c r="O478" i="26"/>
  <c r="O479" i="26"/>
  <c r="O480" i="26"/>
  <c r="O481" i="26"/>
  <c r="O482" i="26"/>
  <c r="O483" i="26"/>
  <c r="O484" i="26"/>
  <c r="O485" i="26"/>
  <c r="O486" i="26"/>
  <c r="O487" i="26"/>
  <c r="O488" i="26"/>
  <c r="O489" i="26"/>
  <c r="O490" i="26"/>
  <c r="O491" i="26"/>
  <c r="O492" i="26"/>
  <c r="O493" i="26"/>
  <c r="O494" i="26"/>
  <c r="O495" i="26"/>
  <c r="O496" i="26"/>
  <c r="O497" i="26"/>
  <c r="O498" i="26"/>
  <c r="O499" i="26"/>
  <c r="O500" i="26"/>
  <c r="O501" i="26"/>
  <c r="O502" i="26"/>
  <c r="O503" i="26"/>
  <c r="O504" i="26"/>
  <c r="O505" i="26"/>
  <c r="O506" i="26"/>
  <c r="O507" i="26"/>
  <c r="O508" i="26"/>
  <c r="O509" i="26"/>
  <c r="O510" i="26"/>
  <c r="O511" i="26"/>
  <c r="O512" i="26"/>
  <c r="O513" i="26"/>
  <c r="O514" i="26"/>
  <c r="O515" i="26"/>
  <c r="O516" i="26"/>
  <c r="O517" i="26"/>
  <c r="O518" i="26"/>
  <c r="O519" i="26"/>
  <c r="O520" i="26"/>
  <c r="O521" i="26"/>
  <c r="O522" i="26"/>
  <c r="O523" i="26"/>
  <c r="O524" i="26"/>
  <c r="O525" i="26"/>
  <c r="O526" i="26"/>
  <c r="O527" i="26"/>
  <c r="O528" i="26"/>
  <c r="O529" i="26"/>
  <c r="O530" i="26"/>
  <c r="O531" i="26"/>
  <c r="O532" i="26"/>
  <c r="O533" i="26"/>
  <c r="O534" i="26"/>
  <c r="O535" i="26"/>
  <c r="O536" i="26"/>
  <c r="O537" i="26"/>
  <c r="O538" i="26"/>
  <c r="O539" i="26"/>
  <c r="O540" i="26"/>
  <c r="O541" i="26"/>
  <c r="O542" i="26"/>
  <c r="O543" i="26"/>
  <c r="O544" i="26"/>
  <c r="O545" i="26"/>
  <c r="O546" i="26"/>
  <c r="O547" i="26"/>
  <c r="O548" i="26"/>
  <c r="O549" i="26"/>
  <c r="O550" i="26"/>
  <c r="O551" i="26"/>
  <c r="O552" i="26"/>
  <c r="O553" i="26"/>
  <c r="O554" i="26"/>
  <c r="O555" i="26"/>
  <c r="O556" i="26"/>
  <c r="O557" i="26"/>
  <c r="O558" i="26"/>
  <c r="O559" i="26"/>
  <c r="O560" i="26"/>
  <c r="O561" i="26"/>
  <c r="O562" i="26"/>
  <c r="O563" i="26"/>
  <c r="O564" i="26"/>
  <c r="O565" i="26"/>
  <c r="O566" i="26"/>
  <c r="O567" i="26"/>
  <c r="O568" i="26"/>
  <c r="O569" i="26"/>
  <c r="O570" i="26"/>
  <c r="O571" i="26"/>
  <c r="O572" i="26"/>
  <c r="O573" i="26"/>
  <c r="O574" i="26"/>
  <c r="O575" i="26"/>
  <c r="O576" i="26"/>
  <c r="O577" i="26"/>
  <c r="O578" i="26"/>
  <c r="O579" i="26"/>
  <c r="O580" i="26"/>
  <c r="O581" i="26"/>
  <c r="O582" i="26"/>
  <c r="O583" i="26"/>
  <c r="O584" i="26"/>
  <c r="O585" i="26"/>
  <c r="O586" i="26"/>
  <c r="O587" i="26"/>
  <c r="O588" i="26"/>
  <c r="O589" i="26"/>
  <c r="O590" i="26"/>
  <c r="O591" i="26"/>
  <c r="O592" i="26"/>
  <c r="O593" i="26"/>
  <c r="O594" i="26"/>
  <c r="O595" i="26"/>
  <c r="O596" i="26"/>
  <c r="O597" i="26"/>
  <c r="O598" i="26"/>
  <c r="O599" i="26"/>
  <c r="O600" i="26"/>
  <c r="O601" i="26"/>
  <c r="O602" i="26"/>
  <c r="O603" i="26"/>
  <c r="O604" i="26"/>
  <c r="O605" i="26"/>
  <c r="O606" i="26"/>
  <c r="O607" i="26"/>
  <c r="O608" i="26"/>
  <c r="O609" i="26"/>
  <c r="O610" i="26"/>
  <c r="O611" i="26"/>
  <c r="O612" i="26"/>
  <c r="O613" i="26"/>
  <c r="O614" i="26"/>
  <c r="O615" i="26"/>
  <c r="O616" i="26"/>
  <c r="O617" i="26"/>
  <c r="O618" i="26"/>
  <c r="O619" i="26"/>
  <c r="O620" i="26"/>
  <c r="O621" i="26"/>
  <c r="O622" i="26"/>
  <c r="O623" i="26"/>
  <c r="O624" i="26"/>
  <c r="O625" i="26"/>
  <c r="O626" i="26"/>
  <c r="O627" i="26"/>
  <c r="O628" i="26"/>
  <c r="O629" i="26"/>
  <c r="O630" i="26"/>
  <c r="O631" i="26"/>
  <c r="O632" i="26"/>
  <c r="O633" i="26"/>
  <c r="O634" i="26"/>
  <c r="O635" i="26"/>
  <c r="O636" i="26"/>
  <c r="O637" i="26"/>
  <c r="O638" i="26"/>
  <c r="O639" i="26"/>
  <c r="O640" i="26"/>
  <c r="O641" i="26"/>
  <c r="O642" i="26"/>
  <c r="O643" i="26"/>
  <c r="O644" i="26"/>
  <c r="O645" i="26"/>
  <c r="O646" i="26"/>
  <c r="O647" i="26"/>
  <c r="O648" i="26"/>
  <c r="O649" i="26"/>
  <c r="O650" i="26"/>
  <c r="O651" i="26"/>
  <c r="O652" i="26"/>
  <c r="O653" i="26"/>
  <c r="O654" i="26"/>
  <c r="O655" i="26"/>
  <c r="O656" i="26"/>
  <c r="O657" i="26"/>
  <c r="O658" i="26"/>
  <c r="O659" i="26"/>
  <c r="O660" i="26"/>
  <c r="O661" i="26"/>
  <c r="O662" i="26"/>
  <c r="O663" i="26"/>
  <c r="O664" i="26"/>
  <c r="O665" i="26"/>
  <c r="O666" i="26"/>
  <c r="O667" i="26"/>
  <c r="O668" i="26"/>
  <c r="O669" i="26"/>
  <c r="O670" i="26"/>
  <c r="O671" i="26"/>
  <c r="O672" i="26"/>
  <c r="O673" i="26"/>
  <c r="O674" i="26"/>
  <c r="O675" i="26"/>
  <c r="O676" i="26"/>
  <c r="O677" i="26"/>
  <c r="O678" i="26"/>
  <c r="O679" i="26"/>
  <c r="O680" i="26"/>
  <c r="O681" i="26"/>
  <c r="O682" i="26"/>
  <c r="O683" i="26"/>
  <c r="O684" i="26"/>
  <c r="O685" i="26"/>
  <c r="O686" i="26"/>
  <c r="O687" i="26"/>
  <c r="O688" i="26"/>
  <c r="O689" i="26"/>
  <c r="O690" i="26"/>
  <c r="O691" i="26"/>
  <c r="O692" i="26"/>
  <c r="O693" i="26"/>
  <c r="O694" i="26"/>
  <c r="O695" i="26"/>
  <c r="O696" i="26"/>
  <c r="O697" i="26"/>
  <c r="O698" i="26"/>
  <c r="O699" i="26"/>
  <c r="O700" i="26"/>
  <c r="O701" i="26"/>
  <c r="O702" i="26"/>
  <c r="O703" i="26"/>
  <c r="O704" i="26"/>
  <c r="O705" i="26"/>
  <c r="O706" i="26"/>
  <c r="O707" i="26"/>
  <c r="O708" i="26"/>
  <c r="O709" i="26"/>
  <c r="O710" i="26"/>
  <c r="O711" i="26"/>
  <c r="O712" i="26"/>
  <c r="O713" i="26"/>
  <c r="O714" i="26"/>
  <c r="O715" i="26"/>
  <c r="O716" i="26"/>
  <c r="O717" i="26"/>
  <c r="O718" i="26"/>
  <c r="O719" i="26"/>
  <c r="O720" i="26"/>
  <c r="O721" i="26"/>
  <c r="O722" i="26"/>
  <c r="O723" i="26"/>
  <c r="O724" i="26"/>
  <c r="O725" i="26"/>
  <c r="O726" i="26"/>
  <c r="O727" i="26"/>
  <c r="O728" i="26"/>
  <c r="O729" i="26"/>
  <c r="O730" i="26"/>
  <c r="O731" i="26"/>
  <c r="O732" i="26"/>
  <c r="O733" i="26"/>
  <c r="O734" i="26"/>
  <c r="O735" i="26"/>
  <c r="O736" i="26"/>
  <c r="O737" i="26"/>
  <c r="O738" i="26"/>
  <c r="O3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6" i="26"/>
  <c r="N367" i="26"/>
  <c r="N368" i="26"/>
  <c r="N369" i="26"/>
  <c r="N370" i="26"/>
  <c r="N371" i="26"/>
  <c r="N372" i="26"/>
  <c r="N373" i="26"/>
  <c r="N374" i="26"/>
  <c r="N375" i="26"/>
  <c r="N376" i="26"/>
  <c r="N377" i="26"/>
  <c r="N378" i="26"/>
  <c r="N379" i="26"/>
  <c r="N380" i="26"/>
  <c r="N381" i="26"/>
  <c r="N382" i="26"/>
  <c r="N383" i="26"/>
  <c r="N384" i="26"/>
  <c r="N385" i="26"/>
  <c r="N386" i="26"/>
  <c r="N387" i="26"/>
  <c r="N388" i="26"/>
  <c r="N389" i="26"/>
  <c r="N390" i="26"/>
  <c r="N391" i="26"/>
  <c r="N392" i="26"/>
  <c r="N393" i="26"/>
  <c r="N394" i="26"/>
  <c r="N395" i="26"/>
  <c r="N396" i="26"/>
  <c r="N397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2" i="26"/>
  <c r="N413" i="26"/>
  <c r="N414" i="26"/>
  <c r="N415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455" i="26"/>
  <c r="N456" i="26"/>
  <c r="N457" i="26"/>
  <c r="N458" i="26"/>
  <c r="N459" i="26"/>
  <c r="N460" i="26"/>
  <c r="N461" i="26"/>
  <c r="N462" i="26"/>
  <c r="N463" i="26"/>
  <c r="N464" i="26"/>
  <c r="N465" i="26"/>
  <c r="N466" i="26"/>
  <c r="N467" i="26"/>
  <c r="N468" i="26"/>
  <c r="N469" i="26"/>
  <c r="N470" i="26"/>
  <c r="N471" i="26"/>
  <c r="N472" i="26"/>
  <c r="N473" i="26"/>
  <c r="N474" i="26"/>
  <c r="N475" i="26"/>
  <c r="N476" i="26"/>
  <c r="N477" i="26"/>
  <c r="N478" i="26"/>
  <c r="N479" i="26"/>
  <c r="N480" i="26"/>
  <c r="N481" i="26"/>
  <c r="N482" i="26"/>
  <c r="N483" i="26"/>
  <c r="N484" i="26"/>
  <c r="N485" i="26"/>
  <c r="N486" i="26"/>
  <c r="N487" i="26"/>
  <c r="N488" i="26"/>
  <c r="N489" i="26"/>
  <c r="N490" i="26"/>
  <c r="N491" i="26"/>
  <c r="N492" i="26"/>
  <c r="N493" i="26"/>
  <c r="N494" i="26"/>
  <c r="N495" i="26"/>
  <c r="N496" i="26"/>
  <c r="N497" i="26"/>
  <c r="N498" i="26"/>
  <c r="N499" i="26"/>
  <c r="N500" i="26"/>
  <c r="N501" i="26"/>
  <c r="N502" i="26"/>
  <c r="N503" i="26"/>
  <c r="N504" i="26"/>
  <c r="N505" i="26"/>
  <c r="N506" i="26"/>
  <c r="N507" i="26"/>
  <c r="N508" i="26"/>
  <c r="N509" i="26"/>
  <c r="N510" i="26"/>
  <c r="N511" i="26"/>
  <c r="N512" i="26"/>
  <c r="N513" i="26"/>
  <c r="N514" i="26"/>
  <c r="N515" i="26"/>
  <c r="N516" i="26"/>
  <c r="N517" i="26"/>
  <c r="N518" i="26"/>
  <c r="N519" i="26"/>
  <c r="N520" i="26"/>
  <c r="N521" i="26"/>
  <c r="N522" i="26"/>
  <c r="N523" i="26"/>
  <c r="N524" i="26"/>
  <c r="N525" i="26"/>
  <c r="N526" i="26"/>
  <c r="N527" i="26"/>
  <c r="N528" i="26"/>
  <c r="N529" i="26"/>
  <c r="N530" i="26"/>
  <c r="N531" i="26"/>
  <c r="N532" i="26"/>
  <c r="N533" i="26"/>
  <c r="N534" i="26"/>
  <c r="N535" i="26"/>
  <c r="N536" i="26"/>
  <c r="N537" i="26"/>
  <c r="N538" i="26"/>
  <c r="N539" i="26"/>
  <c r="N540" i="26"/>
  <c r="N541" i="26"/>
  <c r="N542" i="26"/>
  <c r="N543" i="26"/>
  <c r="N544" i="26"/>
  <c r="N545" i="26"/>
  <c r="N546" i="26"/>
  <c r="N547" i="26"/>
  <c r="N548" i="26"/>
  <c r="N549" i="26"/>
  <c r="N550" i="26"/>
  <c r="N551" i="26"/>
  <c r="N552" i="26"/>
  <c r="N553" i="26"/>
  <c r="N554" i="26"/>
  <c r="N555" i="26"/>
  <c r="N556" i="26"/>
  <c r="N557" i="26"/>
  <c r="N558" i="26"/>
  <c r="N559" i="26"/>
  <c r="N560" i="26"/>
  <c r="N561" i="26"/>
  <c r="N562" i="26"/>
  <c r="N563" i="26"/>
  <c r="N564" i="26"/>
  <c r="N565" i="26"/>
  <c r="N566" i="26"/>
  <c r="N567" i="26"/>
  <c r="N568" i="26"/>
  <c r="N569" i="26"/>
  <c r="N570" i="26"/>
  <c r="N571" i="26"/>
  <c r="N572" i="26"/>
  <c r="N573" i="26"/>
  <c r="N574" i="26"/>
  <c r="N575" i="26"/>
  <c r="N576" i="26"/>
  <c r="N577" i="26"/>
  <c r="N578" i="26"/>
  <c r="N579" i="26"/>
  <c r="N580" i="26"/>
  <c r="N581" i="26"/>
  <c r="N582" i="26"/>
  <c r="N583" i="26"/>
  <c r="N584" i="26"/>
  <c r="N585" i="26"/>
  <c r="N586" i="26"/>
  <c r="N587" i="26"/>
  <c r="N588" i="26"/>
  <c r="N589" i="26"/>
  <c r="N590" i="26"/>
  <c r="N591" i="26"/>
  <c r="N592" i="26"/>
  <c r="N593" i="26"/>
  <c r="N594" i="26"/>
  <c r="N595" i="26"/>
  <c r="N596" i="26"/>
  <c r="N597" i="26"/>
  <c r="N598" i="26"/>
  <c r="N599" i="26"/>
  <c r="N600" i="26"/>
  <c r="N601" i="26"/>
  <c r="N602" i="26"/>
  <c r="N603" i="26"/>
  <c r="N604" i="26"/>
  <c r="N605" i="26"/>
  <c r="N606" i="26"/>
  <c r="N607" i="26"/>
  <c r="N608" i="26"/>
  <c r="N609" i="26"/>
  <c r="N610" i="26"/>
  <c r="N611" i="26"/>
  <c r="N612" i="26"/>
  <c r="N613" i="26"/>
  <c r="N614" i="26"/>
  <c r="N615" i="26"/>
  <c r="N616" i="26"/>
  <c r="N617" i="26"/>
  <c r="N618" i="26"/>
  <c r="N619" i="26"/>
  <c r="N620" i="26"/>
  <c r="N621" i="26"/>
  <c r="N622" i="26"/>
  <c r="N623" i="26"/>
  <c r="N624" i="26"/>
  <c r="N625" i="26"/>
  <c r="N626" i="26"/>
  <c r="N627" i="26"/>
  <c r="N628" i="26"/>
  <c r="N629" i="26"/>
  <c r="N630" i="26"/>
  <c r="N631" i="26"/>
  <c r="N632" i="26"/>
  <c r="N633" i="26"/>
  <c r="N634" i="26"/>
  <c r="N635" i="26"/>
  <c r="N636" i="26"/>
  <c r="N637" i="26"/>
  <c r="N638" i="26"/>
  <c r="N639" i="26"/>
  <c r="N640" i="26"/>
  <c r="N641" i="26"/>
  <c r="N642" i="26"/>
  <c r="N643" i="26"/>
  <c r="N644" i="26"/>
  <c r="N645" i="26"/>
  <c r="N646" i="26"/>
  <c r="N647" i="26"/>
  <c r="N648" i="26"/>
  <c r="N649" i="26"/>
  <c r="N650" i="26"/>
  <c r="N651" i="26"/>
  <c r="N652" i="26"/>
  <c r="N653" i="26"/>
  <c r="N654" i="26"/>
  <c r="N655" i="26"/>
  <c r="N656" i="26"/>
  <c r="N657" i="26"/>
  <c r="N658" i="26"/>
  <c r="N659" i="26"/>
  <c r="N660" i="26"/>
  <c r="N661" i="26"/>
  <c r="N662" i="26"/>
  <c r="N663" i="26"/>
  <c r="N664" i="26"/>
  <c r="N665" i="26"/>
  <c r="N666" i="26"/>
  <c r="N667" i="26"/>
  <c r="N668" i="26"/>
  <c r="N669" i="26"/>
  <c r="N670" i="26"/>
  <c r="N671" i="26"/>
  <c r="N672" i="26"/>
  <c r="N673" i="26"/>
  <c r="N674" i="26"/>
  <c r="N675" i="26"/>
  <c r="N676" i="26"/>
  <c r="N677" i="26"/>
  <c r="N678" i="26"/>
  <c r="N679" i="26"/>
  <c r="N680" i="26"/>
  <c r="N681" i="26"/>
  <c r="N682" i="26"/>
  <c r="N683" i="26"/>
  <c r="N684" i="26"/>
  <c r="N685" i="26"/>
  <c r="N686" i="26"/>
  <c r="N687" i="26"/>
  <c r="N688" i="26"/>
  <c r="N689" i="26"/>
  <c r="N690" i="26"/>
  <c r="N691" i="26"/>
  <c r="N692" i="26"/>
  <c r="N693" i="26"/>
  <c r="N694" i="26"/>
  <c r="N695" i="26"/>
  <c r="N696" i="26"/>
  <c r="N697" i="26"/>
  <c r="N698" i="26"/>
  <c r="N699" i="26"/>
  <c r="N700" i="26"/>
  <c r="N701" i="26"/>
  <c r="N702" i="26"/>
  <c r="N703" i="26"/>
  <c r="N704" i="26"/>
  <c r="N705" i="26"/>
  <c r="N706" i="26"/>
  <c r="N707" i="26"/>
  <c r="N708" i="26"/>
  <c r="N709" i="26"/>
  <c r="N710" i="26"/>
  <c r="N711" i="26"/>
  <c r="N712" i="26"/>
  <c r="N713" i="26"/>
  <c r="N714" i="26"/>
  <c r="N715" i="26"/>
  <c r="N716" i="26"/>
  <c r="N717" i="26"/>
  <c r="N718" i="26"/>
  <c r="N719" i="26"/>
  <c r="N720" i="26"/>
  <c r="N721" i="26"/>
  <c r="N722" i="26"/>
  <c r="N723" i="26"/>
  <c r="N724" i="26"/>
  <c r="N725" i="26"/>
  <c r="N726" i="26"/>
  <c r="N727" i="26"/>
  <c r="N728" i="26"/>
  <c r="N729" i="26"/>
  <c r="N730" i="26"/>
  <c r="N731" i="26"/>
  <c r="N732" i="26"/>
  <c r="N733" i="26"/>
  <c r="N734" i="26"/>
  <c r="N735" i="26"/>
  <c r="N736" i="26"/>
  <c r="N737" i="26"/>
  <c r="N738" i="26"/>
  <c r="N2" i="26"/>
  <c r="AO1849" i="23"/>
  <c r="AO123" i="23"/>
  <c r="AO124" i="23"/>
  <c r="AO125" i="23"/>
  <c r="AO126" i="23"/>
  <c r="AO127" i="23"/>
  <c r="AO128" i="23"/>
  <c r="AO129" i="23"/>
  <c r="AO130" i="23"/>
  <c r="AO131" i="23"/>
  <c r="AO132" i="23"/>
  <c r="AO133" i="23"/>
  <c r="AO134" i="23"/>
  <c r="AO135" i="23"/>
  <c r="AO136" i="23"/>
  <c r="AO137" i="23"/>
  <c r="AO138" i="23"/>
  <c r="AO139" i="23"/>
  <c r="AO140" i="23"/>
  <c r="AO141" i="23"/>
  <c r="AO142" i="23"/>
  <c r="AO143" i="23"/>
  <c r="AO144" i="23"/>
  <c r="AO145" i="23"/>
  <c r="AO146" i="23"/>
  <c r="AO147" i="23"/>
  <c r="AO148" i="23"/>
  <c r="AO149" i="23"/>
  <c r="AO150" i="23"/>
  <c r="AO151" i="23"/>
  <c r="AO152" i="23"/>
  <c r="AO153" i="23"/>
  <c r="AO154" i="23"/>
  <c r="AO155" i="23"/>
  <c r="AO156" i="23"/>
  <c r="AO157" i="23"/>
  <c r="AO158" i="23"/>
  <c r="AO159" i="23"/>
  <c r="AO160" i="23"/>
  <c r="AO161" i="23"/>
  <c r="AO162" i="23"/>
  <c r="AO163" i="23"/>
  <c r="AO164" i="23"/>
  <c r="AO165" i="23"/>
  <c r="AO166" i="23"/>
  <c r="AO167" i="23"/>
  <c r="AO168" i="23"/>
  <c r="AO169" i="23"/>
  <c r="AO170" i="23"/>
  <c r="AO171" i="23"/>
  <c r="AO172" i="23"/>
  <c r="AO173" i="23"/>
  <c r="AO174" i="23"/>
  <c r="AO175" i="23"/>
  <c r="AO176" i="23"/>
  <c r="AO177" i="23"/>
  <c r="AO178" i="23"/>
  <c r="AO179" i="23"/>
  <c r="AO180" i="23"/>
  <c r="AO181" i="23"/>
  <c r="AO182" i="23"/>
  <c r="AO183" i="23"/>
  <c r="AO184" i="23"/>
  <c r="AO185" i="23"/>
  <c r="AO186" i="23"/>
  <c r="AO187" i="23"/>
  <c r="AO188" i="23"/>
  <c r="AO189" i="23"/>
  <c r="AO190" i="23"/>
  <c r="AO191" i="23"/>
  <c r="AO192" i="23"/>
  <c r="AO193" i="23"/>
  <c r="AO194" i="23"/>
  <c r="AO195" i="23"/>
  <c r="AO196" i="23"/>
  <c r="AO197" i="23"/>
  <c r="AO198" i="23"/>
  <c r="AO199" i="23"/>
  <c r="AO200" i="23"/>
  <c r="AO201" i="23"/>
  <c r="AO202" i="23"/>
  <c r="AO203" i="23"/>
  <c r="AO204" i="23"/>
  <c r="AO205" i="23"/>
  <c r="AO206" i="23"/>
  <c r="AO207" i="23"/>
  <c r="AO208" i="23"/>
  <c r="AO209" i="23"/>
  <c r="AO210" i="23"/>
  <c r="AO211" i="23"/>
  <c r="AO212" i="23"/>
  <c r="AO213" i="23"/>
  <c r="AO214" i="23"/>
  <c r="AO215" i="23"/>
  <c r="AO216" i="23"/>
  <c r="AO217" i="23"/>
  <c r="AO218" i="23"/>
  <c r="AO219" i="23"/>
  <c r="AO220" i="23"/>
  <c r="AO221" i="23"/>
  <c r="AO222" i="23"/>
  <c r="AO223" i="23"/>
  <c r="AO224" i="23"/>
  <c r="AO225" i="23"/>
  <c r="AO226" i="23"/>
  <c r="AO227" i="23"/>
  <c r="AO228" i="23"/>
  <c r="AO229" i="23"/>
  <c r="AO230" i="23"/>
  <c r="AO231" i="23"/>
  <c r="AO232" i="23"/>
  <c r="AO233" i="23"/>
  <c r="AO234" i="23"/>
  <c r="AO235" i="23"/>
  <c r="AO236" i="23"/>
  <c r="AO237" i="23"/>
  <c r="AO238" i="23"/>
  <c r="AO239" i="23"/>
  <c r="AO240" i="23"/>
  <c r="AO241" i="23"/>
  <c r="AO242" i="23"/>
  <c r="AO243" i="23"/>
  <c r="AO244" i="23"/>
  <c r="AO245" i="23"/>
  <c r="AO246" i="23"/>
  <c r="AO247" i="23"/>
  <c r="AO248" i="23"/>
  <c r="AO249" i="23"/>
  <c r="AO250" i="23"/>
  <c r="AO251" i="23"/>
  <c r="AO252" i="23"/>
  <c r="AO253" i="23"/>
  <c r="AO254" i="23"/>
  <c r="AO255" i="23"/>
  <c r="AO256" i="23"/>
  <c r="AO257" i="23"/>
  <c r="AO258" i="23"/>
  <c r="AO259" i="23"/>
  <c r="AO260" i="23"/>
  <c r="AO261" i="23"/>
  <c r="AO262" i="23"/>
  <c r="AO263" i="23"/>
  <c r="AO264" i="23"/>
  <c r="AO265" i="23"/>
  <c r="AO266" i="23"/>
  <c r="AO267" i="23"/>
  <c r="AO268" i="23"/>
  <c r="AO269" i="23"/>
  <c r="AO270" i="23"/>
  <c r="AO271" i="23"/>
  <c r="AO272" i="23"/>
  <c r="AO273" i="23"/>
  <c r="AO274" i="23"/>
  <c r="AO275" i="23"/>
  <c r="AO276" i="23"/>
  <c r="AO277" i="23"/>
  <c r="AO278" i="23"/>
  <c r="AO279" i="23"/>
  <c r="AO280" i="23"/>
  <c r="AO281" i="23"/>
  <c r="AO282" i="23"/>
  <c r="AO283" i="23"/>
  <c r="AO284" i="23"/>
  <c r="AO285" i="23"/>
  <c r="AO286" i="23"/>
  <c r="AO287" i="23"/>
  <c r="AO288" i="23"/>
  <c r="AO289" i="23"/>
  <c r="AO290" i="23"/>
  <c r="AO291" i="23"/>
  <c r="AO292" i="23"/>
  <c r="AO293" i="23"/>
  <c r="AO294" i="23"/>
  <c r="AO295" i="23"/>
  <c r="AO296" i="23"/>
  <c r="AO297" i="23"/>
  <c r="AO298" i="23"/>
  <c r="AO299" i="23"/>
  <c r="AO300" i="23"/>
  <c r="AO301" i="23"/>
  <c r="AO302" i="23"/>
  <c r="AO303" i="23"/>
  <c r="AO304" i="23"/>
  <c r="AO305" i="23"/>
  <c r="AO306" i="23"/>
  <c r="AO307" i="23"/>
  <c r="AO308" i="23"/>
  <c r="AO309" i="23"/>
  <c r="AO310" i="23"/>
  <c r="AO311" i="23"/>
  <c r="AO312" i="23"/>
  <c r="AO313" i="23"/>
  <c r="AO314" i="23"/>
  <c r="AO315" i="23"/>
  <c r="AO316" i="23"/>
  <c r="AO317" i="23"/>
  <c r="AO318" i="23"/>
  <c r="AO319" i="23"/>
  <c r="AO320" i="23"/>
  <c r="AO321" i="23"/>
  <c r="AO322" i="23"/>
  <c r="AO323" i="23"/>
  <c r="AO324" i="23"/>
  <c r="AO325" i="23"/>
  <c r="AO326" i="23"/>
  <c r="AO327" i="23"/>
  <c r="AO328" i="23"/>
  <c r="AO329" i="23"/>
  <c r="AO330" i="23"/>
  <c r="AO331" i="23"/>
  <c r="AO332" i="23"/>
  <c r="AO333" i="23"/>
  <c r="AO334" i="23"/>
  <c r="AO335" i="23"/>
  <c r="AO336" i="23"/>
  <c r="AO337" i="23"/>
  <c r="AO338" i="23"/>
  <c r="AO339" i="23"/>
  <c r="AO340" i="23"/>
  <c r="AO341" i="23"/>
  <c r="AO342" i="23"/>
  <c r="AO343" i="23"/>
  <c r="AO344" i="23"/>
  <c r="AO345" i="23"/>
  <c r="AO346" i="23"/>
  <c r="AO347" i="23"/>
  <c r="AO348" i="23"/>
  <c r="AO349" i="23"/>
  <c r="AO350" i="23"/>
  <c r="AO351" i="23"/>
  <c r="AO352" i="23"/>
  <c r="AO353" i="23"/>
  <c r="AO354" i="23"/>
  <c r="AO355" i="23"/>
  <c r="AO356" i="23"/>
  <c r="AO357" i="23"/>
  <c r="AO358" i="23"/>
  <c r="AO359" i="23"/>
  <c r="AO360" i="23"/>
  <c r="AO361" i="23"/>
  <c r="AO362" i="23"/>
  <c r="AO363" i="23"/>
  <c r="AO364" i="23"/>
  <c r="AO365" i="23"/>
  <c r="AO366" i="23"/>
  <c r="AO367" i="23"/>
  <c r="AO368" i="23"/>
  <c r="AO369" i="23"/>
  <c r="AO370" i="23"/>
  <c r="AO371" i="23"/>
  <c r="AO372" i="23"/>
  <c r="AO373" i="23"/>
  <c r="AO374" i="23"/>
  <c r="AO375" i="23"/>
  <c r="AO376" i="23"/>
  <c r="AO377" i="23"/>
  <c r="AO378" i="23"/>
  <c r="AO379" i="23"/>
  <c r="AO380" i="23"/>
  <c r="AO381" i="23"/>
  <c r="AO382" i="23"/>
  <c r="AO383" i="23"/>
  <c r="AO384" i="23"/>
  <c r="AO385" i="23"/>
  <c r="AO386" i="23"/>
  <c r="AO387" i="23"/>
  <c r="AO388" i="23"/>
  <c r="AO389" i="23"/>
  <c r="AO390" i="23"/>
  <c r="AO391" i="23"/>
  <c r="AO392" i="23"/>
  <c r="AO393" i="23"/>
  <c r="AO394" i="23"/>
  <c r="AO395" i="23"/>
  <c r="AO396" i="23"/>
  <c r="AO397" i="23"/>
  <c r="AO398" i="23"/>
  <c r="AO399" i="23"/>
  <c r="AO400" i="23"/>
  <c r="AO401" i="23"/>
  <c r="AO402" i="23"/>
  <c r="AO403" i="23"/>
  <c r="AO404" i="23"/>
  <c r="AO405" i="23"/>
  <c r="AO406" i="23"/>
  <c r="AO407" i="23"/>
  <c r="AO408" i="23"/>
  <c r="AO409" i="23"/>
  <c r="AO410" i="23"/>
  <c r="AO411" i="23"/>
  <c r="AO412" i="23"/>
  <c r="AO413" i="23"/>
  <c r="AO414" i="23"/>
  <c r="AO415" i="23"/>
  <c r="AO416" i="23"/>
  <c r="AO417" i="23"/>
  <c r="AO418" i="23"/>
  <c r="AO419" i="23"/>
  <c r="AO420" i="23"/>
  <c r="AO421" i="23"/>
  <c r="AO422" i="23"/>
  <c r="AO423" i="23"/>
  <c r="AO424" i="23"/>
  <c r="AO425" i="23"/>
  <c r="AO426" i="23"/>
  <c r="AO427" i="23"/>
  <c r="AO428" i="23"/>
  <c r="AO429" i="23"/>
  <c r="AO430" i="23"/>
  <c r="AO431" i="23"/>
  <c r="AO432" i="23"/>
  <c r="AO433" i="23"/>
  <c r="AO434" i="23"/>
  <c r="AO435" i="23"/>
  <c r="AO436" i="23"/>
  <c r="AO437" i="23"/>
  <c r="AO438" i="23"/>
  <c r="AO439" i="23"/>
  <c r="AO440" i="23"/>
  <c r="AO441" i="23"/>
  <c r="AO442" i="23"/>
  <c r="AO443" i="23"/>
  <c r="AO444" i="23"/>
  <c r="AO445" i="23"/>
  <c r="AO446" i="23"/>
  <c r="AO447" i="23"/>
  <c r="AO448" i="23"/>
  <c r="AO449" i="23"/>
  <c r="AO450" i="23"/>
  <c r="AO451" i="23"/>
  <c r="AO452" i="23"/>
  <c r="AO453" i="23"/>
  <c r="AO454" i="23"/>
  <c r="AO455" i="23"/>
  <c r="AO456" i="23"/>
  <c r="AO457" i="23"/>
  <c r="AO458" i="23"/>
  <c r="AO459" i="23"/>
  <c r="AO460" i="23"/>
  <c r="AO461" i="23"/>
  <c r="AO462" i="23"/>
  <c r="AO463" i="23"/>
  <c r="AO464" i="23"/>
  <c r="AO465" i="23"/>
  <c r="AO466" i="23"/>
  <c r="AO467" i="23"/>
  <c r="AO468" i="23"/>
  <c r="AO469" i="23"/>
  <c r="AO470" i="23"/>
  <c r="AO471" i="23"/>
  <c r="AO472" i="23"/>
  <c r="AO473" i="23"/>
  <c r="AO474" i="23"/>
  <c r="AO475" i="23"/>
  <c r="AO476" i="23"/>
  <c r="AO477" i="23"/>
  <c r="AO478" i="23"/>
  <c r="AO479" i="23"/>
  <c r="AO480" i="23"/>
  <c r="AO481" i="23"/>
  <c r="AO482" i="23"/>
  <c r="AO483" i="23"/>
  <c r="AO484" i="23"/>
  <c r="AO485" i="23"/>
  <c r="AO486" i="23"/>
  <c r="AO487" i="23"/>
  <c r="AO488" i="23"/>
  <c r="AO489" i="23"/>
  <c r="AO490" i="23"/>
  <c r="AO491" i="23"/>
  <c r="AO492" i="23"/>
  <c r="AO493" i="23"/>
  <c r="AO494" i="23"/>
  <c r="AO495" i="23"/>
  <c r="AO496" i="23"/>
  <c r="AO497" i="23"/>
  <c r="AO498" i="23"/>
  <c r="AO499" i="23"/>
  <c r="AO500" i="23"/>
  <c r="AO501" i="23"/>
  <c r="AO502" i="23"/>
  <c r="AO503" i="23"/>
  <c r="AO504" i="23"/>
  <c r="AO505" i="23"/>
  <c r="AO506" i="23"/>
  <c r="AO507" i="23"/>
  <c r="AO508" i="23"/>
  <c r="AO509" i="23"/>
  <c r="AO510" i="23"/>
  <c r="AO511" i="23"/>
  <c r="AO512" i="23"/>
  <c r="AO513" i="23"/>
  <c r="AO514" i="23"/>
  <c r="AO515" i="23"/>
  <c r="AO516" i="23"/>
  <c r="AO517" i="23"/>
  <c r="AO518" i="23"/>
  <c r="AO519" i="23"/>
  <c r="AO520" i="23"/>
  <c r="AO521" i="23"/>
  <c r="AO522" i="23"/>
  <c r="AO523" i="23"/>
  <c r="AO524" i="23"/>
  <c r="AO525" i="23"/>
  <c r="AO526" i="23"/>
  <c r="AO527" i="23"/>
  <c r="AO528" i="23"/>
  <c r="AO529" i="23"/>
  <c r="AO530" i="23"/>
  <c r="AO531" i="23"/>
  <c r="AO532" i="23"/>
  <c r="AO533" i="23"/>
  <c r="AO534" i="23"/>
  <c r="AO535" i="23"/>
  <c r="AO536" i="23"/>
  <c r="AO537" i="23"/>
  <c r="AO538" i="23"/>
  <c r="AO539" i="23"/>
  <c r="AO540" i="23"/>
  <c r="AO541" i="23"/>
  <c r="AO542" i="23"/>
  <c r="AO543" i="23"/>
  <c r="AO544" i="23"/>
  <c r="AO545" i="23"/>
  <c r="AO546" i="23"/>
  <c r="AO547" i="23"/>
  <c r="AO548" i="23"/>
  <c r="AO549" i="23"/>
  <c r="AO550" i="23"/>
  <c r="AO551" i="23"/>
  <c r="AO552" i="23"/>
  <c r="AO553" i="23"/>
  <c r="AO554" i="23"/>
  <c r="AO555" i="23"/>
  <c r="AO556" i="23"/>
  <c r="AO557" i="23"/>
  <c r="AO558" i="23"/>
  <c r="AO559" i="23"/>
  <c r="AO560" i="23"/>
  <c r="AO561" i="23"/>
  <c r="AO562" i="23"/>
  <c r="AO563" i="23"/>
  <c r="AO564" i="23"/>
  <c r="AO565" i="23"/>
  <c r="AO566" i="23"/>
  <c r="AO567" i="23"/>
  <c r="AO568" i="23"/>
  <c r="AO569" i="23"/>
  <c r="AO570" i="23"/>
  <c r="AO571" i="23"/>
  <c r="AO572" i="23"/>
  <c r="AO573" i="23"/>
  <c r="AO574" i="23"/>
  <c r="AO575" i="23"/>
  <c r="AO576" i="23"/>
  <c r="AO577" i="23"/>
  <c r="AO578" i="23"/>
  <c r="AO579" i="23"/>
  <c r="AO580" i="23"/>
  <c r="AO581" i="23"/>
  <c r="AO582" i="23"/>
  <c r="AO583" i="23"/>
  <c r="AO584" i="23"/>
  <c r="AO585" i="23"/>
  <c r="AO586" i="23"/>
  <c r="AO587" i="23"/>
  <c r="AO588" i="23"/>
  <c r="AO589" i="23"/>
  <c r="AO590" i="23"/>
  <c r="AO591" i="23"/>
  <c r="AO592" i="23"/>
  <c r="AO593" i="23"/>
  <c r="AO594" i="23"/>
  <c r="AO595" i="23"/>
  <c r="AO596" i="23"/>
  <c r="AO597" i="23"/>
  <c r="AO598" i="23"/>
  <c r="AO599" i="23"/>
  <c r="AO600" i="23"/>
  <c r="AO601" i="23"/>
  <c r="AO602" i="23"/>
  <c r="AO603" i="23"/>
  <c r="AO604" i="23"/>
  <c r="AO605" i="23"/>
  <c r="AO606" i="23"/>
  <c r="AO607" i="23"/>
  <c r="AO608" i="23"/>
  <c r="AO609" i="23"/>
  <c r="AO610" i="23"/>
  <c r="AO611" i="23"/>
  <c r="AO612" i="23"/>
  <c r="AO613" i="23"/>
  <c r="AO614" i="23"/>
  <c r="AO615" i="23"/>
  <c r="AO616" i="23"/>
  <c r="AO617" i="23"/>
  <c r="AO618" i="23"/>
  <c r="AO619" i="23"/>
  <c r="AO620" i="23"/>
  <c r="AO621" i="23"/>
  <c r="AO622" i="23"/>
  <c r="AO623" i="23"/>
  <c r="AO624" i="23"/>
  <c r="AO625" i="23"/>
  <c r="AO626" i="23"/>
  <c r="AO627" i="23"/>
  <c r="AO628" i="23"/>
  <c r="AO629" i="23"/>
  <c r="AO630" i="23"/>
  <c r="AO631" i="23"/>
  <c r="AO632" i="23"/>
  <c r="AO633" i="23"/>
  <c r="AO634" i="23"/>
  <c r="AO635" i="23"/>
  <c r="AO636" i="23"/>
  <c r="AO637" i="23"/>
  <c r="AO638" i="23"/>
  <c r="AO639" i="23"/>
  <c r="AO640" i="23"/>
  <c r="AO641" i="23"/>
  <c r="AO642" i="23"/>
  <c r="AO643" i="23"/>
  <c r="AO644" i="23"/>
  <c r="AO645" i="23"/>
  <c r="AO646" i="23"/>
  <c r="AO647" i="23"/>
  <c r="AO648" i="23"/>
  <c r="AO649" i="23"/>
  <c r="AO650" i="23"/>
  <c r="AO651" i="23"/>
  <c r="AO652" i="23"/>
  <c r="AO653" i="23"/>
  <c r="AO654" i="23"/>
  <c r="AO655" i="23"/>
  <c r="AO656" i="23"/>
  <c r="AO657" i="23"/>
  <c r="AO658" i="23"/>
  <c r="AO659" i="23"/>
  <c r="AO660" i="23"/>
  <c r="AO661" i="23"/>
  <c r="AO662" i="23"/>
  <c r="AO663" i="23"/>
  <c r="AO664" i="23"/>
  <c r="AO665" i="23"/>
  <c r="AO666" i="23"/>
  <c r="AO667" i="23"/>
  <c r="AO668" i="23"/>
  <c r="AO669" i="23"/>
  <c r="AO670" i="23"/>
  <c r="AO671" i="23"/>
  <c r="AO672" i="23"/>
  <c r="AO673" i="23"/>
  <c r="AO674" i="23"/>
  <c r="AO675" i="23"/>
  <c r="AO676" i="23"/>
  <c r="AO677" i="23"/>
  <c r="AO678" i="23"/>
  <c r="AO679" i="23"/>
  <c r="AO680" i="23"/>
  <c r="AO681" i="23"/>
  <c r="AO682" i="23"/>
  <c r="AO683" i="23"/>
  <c r="AO684" i="23"/>
  <c r="AO685" i="23"/>
  <c r="AO686" i="23"/>
  <c r="AO687" i="23"/>
  <c r="AO688" i="23"/>
  <c r="AO689" i="23"/>
  <c r="AO690" i="23"/>
  <c r="AO691" i="23"/>
  <c r="AO692" i="23"/>
  <c r="AO693" i="23"/>
  <c r="AO694" i="23"/>
  <c r="AO695" i="23"/>
  <c r="AO696" i="23"/>
  <c r="AO697" i="23"/>
  <c r="AO698" i="23"/>
  <c r="AO699" i="23"/>
  <c r="AO700" i="23"/>
  <c r="AO701" i="23"/>
  <c r="AO702" i="23"/>
  <c r="AO703" i="23"/>
  <c r="AO704" i="23"/>
  <c r="AO705" i="23"/>
  <c r="AO706" i="23"/>
  <c r="AO707" i="23"/>
  <c r="AO708" i="23"/>
  <c r="AO709" i="23"/>
  <c r="AO710" i="23"/>
  <c r="AO711" i="23"/>
  <c r="AO712" i="23"/>
  <c r="AO713" i="23"/>
  <c r="AO714" i="23"/>
  <c r="AO715" i="23"/>
  <c r="AO716" i="23"/>
  <c r="AO717" i="23"/>
  <c r="AO718" i="23"/>
  <c r="AO719" i="23"/>
  <c r="AO720" i="23"/>
  <c r="AO721" i="23"/>
  <c r="AO722" i="23"/>
  <c r="AO723" i="23"/>
  <c r="AO724" i="23"/>
  <c r="AO725" i="23"/>
  <c r="AO726" i="23"/>
  <c r="AO727" i="23"/>
  <c r="AO728" i="23"/>
  <c r="AO729" i="23"/>
  <c r="AO730" i="23"/>
  <c r="AO731" i="23"/>
  <c r="AO732" i="23"/>
  <c r="AO733" i="23"/>
  <c r="AO734" i="23"/>
  <c r="AO735" i="23"/>
  <c r="AO736" i="23"/>
  <c r="AO737" i="23"/>
  <c r="AO738" i="23"/>
  <c r="AO739" i="23"/>
  <c r="AO740" i="23"/>
  <c r="AO741" i="23"/>
  <c r="AO742" i="23"/>
  <c r="AO743" i="23"/>
  <c r="AO744" i="23"/>
  <c r="AO745" i="23"/>
  <c r="AO746" i="23"/>
  <c r="AO747" i="23"/>
  <c r="AO748" i="23"/>
  <c r="AO749" i="23"/>
  <c r="AO750" i="23"/>
  <c r="AO751" i="23"/>
  <c r="AO752" i="23"/>
  <c r="AO753" i="23"/>
  <c r="AO754" i="23"/>
  <c r="AO755" i="23"/>
  <c r="AO756" i="23"/>
  <c r="AO757" i="23"/>
  <c r="AO758" i="23"/>
  <c r="AO759" i="23"/>
  <c r="AO760" i="23"/>
  <c r="AO761" i="23"/>
  <c r="AO762" i="23"/>
  <c r="AO763" i="23"/>
  <c r="AO764" i="23"/>
  <c r="AO765" i="23"/>
  <c r="AO766" i="23"/>
  <c r="AO767" i="23"/>
  <c r="AO768" i="23"/>
  <c r="AO769" i="23"/>
  <c r="AO770" i="23"/>
  <c r="AO771" i="23"/>
  <c r="AO772" i="23"/>
  <c r="AO773" i="23"/>
  <c r="AO774" i="23"/>
  <c r="AO775" i="23"/>
  <c r="AO776" i="23"/>
  <c r="AO777" i="23"/>
  <c r="AO778" i="23"/>
  <c r="AO779" i="23"/>
  <c r="AO780" i="23"/>
  <c r="AO781" i="23"/>
  <c r="AO782" i="23"/>
  <c r="AO783" i="23"/>
  <c r="AO784" i="23"/>
  <c r="AO785" i="23"/>
  <c r="AO786" i="23"/>
  <c r="AO787" i="23"/>
  <c r="AO788" i="23"/>
  <c r="AO789" i="23"/>
  <c r="AO790" i="23"/>
  <c r="AO791" i="23"/>
  <c r="AO792" i="23"/>
  <c r="AO793" i="23"/>
  <c r="AO794" i="23"/>
  <c r="AO795" i="23"/>
  <c r="AO796" i="23"/>
  <c r="AO797" i="23"/>
  <c r="AO798" i="23"/>
  <c r="AO799" i="23"/>
  <c r="AO800" i="23"/>
  <c r="AO801" i="23"/>
  <c r="AO802" i="23"/>
  <c r="AO803" i="23"/>
  <c r="AO804" i="23"/>
  <c r="AO805" i="23"/>
  <c r="AO806" i="23"/>
  <c r="AO807" i="23"/>
  <c r="AO808" i="23"/>
  <c r="AO809" i="23"/>
  <c r="AO810" i="23"/>
  <c r="AO811" i="23"/>
  <c r="AO812" i="23"/>
  <c r="AO813" i="23"/>
  <c r="AO814" i="23"/>
  <c r="AO815" i="23"/>
  <c r="AO816" i="23"/>
  <c r="AO817" i="23"/>
  <c r="AO818" i="23"/>
  <c r="AO819" i="23"/>
  <c r="AO820" i="23"/>
  <c r="AO821" i="23"/>
  <c r="AO822" i="23"/>
  <c r="AO823" i="23"/>
  <c r="AO824" i="23"/>
  <c r="AO825" i="23"/>
  <c r="AO826" i="23"/>
  <c r="AO827" i="23"/>
  <c r="AO828" i="23"/>
  <c r="AO829" i="23"/>
  <c r="AO830" i="23"/>
  <c r="AO831" i="23"/>
  <c r="AO832" i="23"/>
  <c r="AO833" i="23"/>
  <c r="AO834" i="23"/>
  <c r="AO835" i="23"/>
  <c r="AO836" i="23"/>
  <c r="AO837" i="23"/>
  <c r="AO838" i="23"/>
  <c r="AO839" i="23"/>
  <c r="AO840" i="23"/>
  <c r="AO841" i="23"/>
  <c r="AO842" i="23"/>
  <c r="AO843" i="23"/>
  <c r="AO844" i="23"/>
  <c r="AO845" i="23"/>
  <c r="AO846" i="23"/>
  <c r="AO847" i="23"/>
  <c r="AO848" i="23"/>
  <c r="AO849" i="23"/>
  <c r="AO850" i="23"/>
  <c r="AO851" i="23"/>
  <c r="AO852" i="23"/>
  <c r="AO853" i="23"/>
  <c r="AO854" i="23"/>
  <c r="AO855" i="23"/>
  <c r="AO856" i="23"/>
  <c r="AO857" i="23"/>
  <c r="AO858" i="23"/>
  <c r="AO859" i="23"/>
  <c r="AO860" i="23"/>
  <c r="AO861" i="23"/>
  <c r="AO862" i="23"/>
  <c r="AO863" i="23"/>
  <c r="AO864" i="23"/>
  <c r="AO865" i="23"/>
  <c r="AO866" i="23"/>
  <c r="AO867" i="23"/>
  <c r="AO868" i="23"/>
  <c r="AO869" i="23"/>
  <c r="AO870" i="23"/>
  <c r="AO871" i="23"/>
  <c r="AO872" i="23"/>
  <c r="AO873" i="23"/>
  <c r="AO874" i="23"/>
  <c r="AO875" i="23"/>
  <c r="AO876" i="23"/>
  <c r="AO877" i="23"/>
  <c r="AO878" i="23"/>
  <c r="AO879" i="23"/>
  <c r="AO880" i="23"/>
  <c r="AO881" i="23"/>
  <c r="AO882" i="23"/>
  <c r="AO883" i="23"/>
  <c r="AO884" i="23"/>
  <c r="AO885" i="23"/>
  <c r="AO886" i="23"/>
  <c r="AO887" i="23"/>
  <c r="AO888" i="23"/>
  <c r="AO889" i="23"/>
  <c r="AO890" i="23"/>
  <c r="AO891" i="23"/>
  <c r="AO892" i="23"/>
  <c r="AO893" i="23"/>
  <c r="AO894" i="23"/>
  <c r="AO895" i="23"/>
  <c r="AO896" i="23"/>
  <c r="AO897" i="23"/>
  <c r="AO898" i="23"/>
  <c r="AO899" i="23"/>
  <c r="AO900" i="23"/>
  <c r="AO901" i="23"/>
  <c r="AO902" i="23"/>
  <c r="AO903" i="23"/>
  <c r="AO904" i="23"/>
  <c r="AO905" i="23"/>
  <c r="AO906" i="23"/>
  <c r="AO907" i="23"/>
  <c r="AO908" i="23"/>
  <c r="AO909" i="23"/>
  <c r="AO910" i="23"/>
  <c r="AO911" i="23"/>
  <c r="AO912" i="23"/>
  <c r="AO913" i="23"/>
  <c r="AO914" i="23"/>
  <c r="AO915" i="23"/>
  <c r="AO916" i="23"/>
  <c r="AO917" i="23"/>
  <c r="AO918" i="23"/>
  <c r="AO919" i="23"/>
  <c r="AO920" i="23"/>
  <c r="AO921" i="23"/>
  <c r="AO922" i="23"/>
  <c r="AO923" i="23"/>
  <c r="AO924" i="23"/>
  <c r="AO925" i="23"/>
  <c r="AO926" i="23"/>
  <c r="AO927" i="23"/>
  <c r="AO928" i="23"/>
  <c r="AO929" i="23"/>
  <c r="AO930" i="23"/>
  <c r="AO931" i="23"/>
  <c r="AO932" i="23"/>
  <c r="AO933" i="23"/>
  <c r="AO934" i="23"/>
  <c r="AO935" i="23"/>
  <c r="AO936" i="23"/>
  <c r="AO937" i="23"/>
  <c r="AO938" i="23"/>
  <c r="AO939" i="23"/>
  <c r="AO940" i="23"/>
  <c r="AO941" i="23"/>
  <c r="AO942" i="23"/>
  <c r="AO943" i="23"/>
  <c r="AO944" i="23"/>
  <c r="AO945" i="23"/>
  <c r="AO946" i="23"/>
  <c r="AO947" i="23"/>
  <c r="AO948" i="23"/>
  <c r="AO949" i="23"/>
  <c r="AO950" i="23"/>
  <c r="AO951" i="23"/>
  <c r="AO952" i="23"/>
  <c r="AO953" i="23"/>
  <c r="AO954" i="23"/>
  <c r="AO955" i="23"/>
  <c r="AO956" i="23"/>
  <c r="AO957" i="23"/>
  <c r="AO958" i="23"/>
  <c r="AO959" i="23"/>
  <c r="AO960" i="23"/>
  <c r="AO961" i="23"/>
  <c r="AO962" i="23"/>
  <c r="AO963" i="23"/>
  <c r="AO964" i="23"/>
  <c r="AO965" i="23"/>
  <c r="AO966" i="23"/>
  <c r="AO967" i="23"/>
  <c r="AO968" i="23"/>
  <c r="AO969" i="23"/>
  <c r="AO970" i="23"/>
  <c r="AO971" i="23"/>
  <c r="AO972" i="23"/>
  <c r="AO973" i="23"/>
  <c r="AO974" i="23"/>
  <c r="AO975" i="23"/>
  <c r="AO976" i="23"/>
  <c r="AO977" i="23"/>
  <c r="AO978" i="23"/>
  <c r="AO979" i="23"/>
  <c r="AO980" i="23"/>
  <c r="AO981" i="23"/>
  <c r="AO982" i="23"/>
  <c r="AO983" i="23"/>
  <c r="AO984" i="23"/>
  <c r="AO985" i="23"/>
  <c r="AO986" i="23"/>
  <c r="AO987" i="23"/>
  <c r="AO988" i="23"/>
  <c r="AO989" i="23"/>
  <c r="AO990" i="23"/>
  <c r="AO991" i="23"/>
  <c r="AO992" i="23"/>
  <c r="AO993" i="23"/>
  <c r="AO994" i="23"/>
  <c r="AO995" i="23"/>
  <c r="AO996" i="23"/>
  <c r="AO997" i="23"/>
  <c r="AO998" i="23"/>
  <c r="AO999" i="23"/>
  <c r="AO1000" i="23"/>
  <c r="AO1001" i="23"/>
  <c r="AO1002" i="23"/>
  <c r="AO1003" i="23"/>
  <c r="AO1004" i="23"/>
  <c r="AO1005" i="23"/>
  <c r="AO1006" i="23"/>
  <c r="AO1007" i="23"/>
  <c r="AO1008" i="23"/>
  <c r="AO1009" i="23"/>
  <c r="AO1010" i="23"/>
  <c r="AO1011" i="23"/>
  <c r="AO1012" i="23"/>
  <c r="AO1013" i="23"/>
  <c r="AO1014" i="23"/>
  <c r="AO1015" i="23"/>
  <c r="AO1016" i="23"/>
  <c r="AO1017" i="23"/>
  <c r="AO1018" i="23"/>
  <c r="AO1019" i="23"/>
  <c r="AO1020" i="23"/>
  <c r="AO1021" i="23"/>
  <c r="AO1022" i="23"/>
  <c r="AO1023" i="23"/>
  <c r="AO1024" i="23"/>
  <c r="AO1025" i="23"/>
  <c r="AO1026" i="23"/>
  <c r="AO1027" i="23"/>
  <c r="AO1028" i="23"/>
  <c r="AO1029" i="23"/>
  <c r="AO1030" i="23"/>
  <c r="AO1031" i="23"/>
  <c r="AO1032" i="23"/>
  <c r="AO1033" i="23"/>
  <c r="AO1034" i="23"/>
  <c r="AO1035" i="23"/>
  <c r="AO1036" i="23"/>
  <c r="AO1037" i="23"/>
  <c r="AO1038" i="23"/>
  <c r="AO1039" i="23"/>
  <c r="AO1040" i="23"/>
  <c r="AO1041" i="23"/>
  <c r="AO1042" i="23"/>
  <c r="AO1043" i="23"/>
  <c r="AO1044" i="23"/>
  <c r="AO1045" i="23"/>
  <c r="AO1046" i="23"/>
  <c r="AO1047" i="23"/>
  <c r="AO1048" i="23"/>
  <c r="AO1049" i="23"/>
  <c r="AO1050" i="23"/>
  <c r="AO1051" i="23"/>
  <c r="AO1052" i="23"/>
  <c r="AO1053" i="23"/>
  <c r="AO1054" i="23"/>
  <c r="AO1055" i="23"/>
  <c r="AO1056" i="23"/>
  <c r="AO1057" i="23"/>
  <c r="AO1058" i="23"/>
  <c r="AO1059" i="23"/>
  <c r="AO1060" i="23"/>
  <c r="AO1061" i="23"/>
  <c r="AO1062" i="23"/>
  <c r="AO1063" i="23"/>
  <c r="AO1064" i="23"/>
  <c r="AO1065" i="23"/>
  <c r="AO1066" i="23"/>
  <c r="AO1067" i="23"/>
  <c r="AO1068" i="23"/>
  <c r="AO1069" i="23"/>
  <c r="AO1070" i="23"/>
  <c r="AO1071" i="23"/>
  <c r="AO1072" i="23"/>
  <c r="AO1073" i="23"/>
  <c r="AO1074" i="23"/>
  <c r="AO1075" i="23"/>
  <c r="AO1076" i="23"/>
  <c r="AO1077" i="23"/>
  <c r="AO1078" i="23"/>
  <c r="AO1079" i="23"/>
  <c r="AO1080" i="23"/>
  <c r="AO1081" i="23"/>
  <c r="AO1082" i="23"/>
  <c r="AO1083" i="23"/>
  <c r="AO1084" i="23"/>
  <c r="AO1085" i="23"/>
  <c r="AO1086" i="23"/>
  <c r="AO1087" i="23"/>
  <c r="AO1088" i="23"/>
  <c r="AO1089" i="23"/>
  <c r="AO1090" i="23"/>
  <c r="AO1091" i="23"/>
  <c r="AO1092" i="23"/>
  <c r="AO1093" i="23"/>
  <c r="AO1094" i="23"/>
  <c r="AO1095" i="23"/>
  <c r="AO1096" i="23"/>
  <c r="AO1097" i="23"/>
  <c r="AO1098" i="23"/>
  <c r="AO1099" i="23"/>
  <c r="AO1100" i="23"/>
  <c r="AO1101" i="23"/>
  <c r="AO1102" i="23"/>
  <c r="AO1103" i="23"/>
  <c r="AO1104" i="23"/>
  <c r="AO1105" i="23"/>
  <c r="AO1106" i="23"/>
  <c r="AO1107" i="23"/>
  <c r="AO1108" i="23"/>
  <c r="AO1109" i="23"/>
  <c r="AO1110" i="23"/>
  <c r="AO1111" i="23"/>
  <c r="AO1112" i="23"/>
  <c r="AO1113" i="23"/>
  <c r="AO1114" i="23"/>
  <c r="AO1115" i="23"/>
  <c r="AO1116" i="23"/>
  <c r="AO1117" i="23"/>
  <c r="AO1118" i="23"/>
  <c r="AO1119" i="23"/>
  <c r="AO1120" i="23"/>
  <c r="AO1121" i="23"/>
  <c r="AO1122" i="23"/>
  <c r="AO1123" i="23"/>
  <c r="AO1124" i="23"/>
  <c r="AO1125" i="23"/>
  <c r="AO1126" i="23"/>
  <c r="AO1127" i="23"/>
  <c r="AO1128" i="23"/>
  <c r="AO1129" i="23"/>
  <c r="AO1130" i="23"/>
  <c r="AO1131" i="23"/>
  <c r="AO1132" i="23"/>
  <c r="AO1133" i="23"/>
  <c r="AO1134" i="23"/>
  <c r="AO1135" i="23"/>
  <c r="AO1136" i="23"/>
  <c r="AO1137" i="23"/>
  <c r="AO1138" i="23"/>
  <c r="AO1139" i="23"/>
  <c r="AO1140" i="23"/>
  <c r="AO1141" i="23"/>
  <c r="AO1142" i="23"/>
  <c r="AO1143" i="23"/>
  <c r="AO1144" i="23"/>
  <c r="AO1145" i="23"/>
  <c r="AO1146" i="23"/>
  <c r="AO1147" i="23"/>
  <c r="AO1148" i="23"/>
  <c r="AO1149" i="23"/>
  <c r="AO1150" i="23"/>
  <c r="AO1151" i="23"/>
  <c r="AO1152" i="23"/>
  <c r="AO1153" i="23"/>
  <c r="AO1154" i="23"/>
  <c r="AO1155" i="23"/>
  <c r="AO1156" i="23"/>
  <c r="AO1157" i="23"/>
  <c r="AO1158" i="23"/>
  <c r="AO1159" i="23"/>
  <c r="AO1160" i="23"/>
  <c r="AO1161" i="23"/>
  <c r="AO1162" i="23"/>
  <c r="AO1163" i="23"/>
  <c r="AO1164" i="23"/>
  <c r="AO1165" i="23"/>
  <c r="AO1166" i="23"/>
  <c r="AO1167" i="23"/>
  <c r="AO1168" i="23"/>
  <c r="AO1169" i="23"/>
  <c r="AO1170" i="23"/>
  <c r="AO1171" i="23"/>
  <c r="AO1172" i="23"/>
  <c r="AO1173" i="23"/>
  <c r="AO1174" i="23"/>
  <c r="AO1175" i="23"/>
  <c r="AO1176" i="23"/>
  <c r="AO1177" i="23"/>
  <c r="AO1178" i="23"/>
  <c r="AO1179" i="23"/>
  <c r="AO1180" i="23"/>
  <c r="AO1181" i="23"/>
  <c r="AO1182" i="23"/>
  <c r="AO1183" i="23"/>
  <c r="AO1184" i="23"/>
  <c r="AO1185" i="23"/>
  <c r="AO1186" i="23"/>
  <c r="AO1187" i="23"/>
  <c r="AO1188" i="23"/>
  <c r="AO1189" i="23"/>
  <c r="AO1190" i="23"/>
  <c r="AO1191" i="23"/>
  <c r="AO1192" i="23"/>
  <c r="AO1193" i="23"/>
  <c r="AO1194" i="23"/>
  <c r="AO1195" i="23"/>
  <c r="AO1196" i="23"/>
  <c r="AO1197" i="23"/>
  <c r="AO1198" i="23"/>
  <c r="AO1199" i="23"/>
  <c r="AO1200" i="23"/>
  <c r="AO1201" i="23"/>
  <c r="AO1202" i="23"/>
  <c r="AO1203" i="23"/>
  <c r="AO1204" i="23"/>
  <c r="AO1205" i="23"/>
  <c r="AO1206" i="23"/>
  <c r="AO1207" i="23"/>
  <c r="AO1208" i="23"/>
  <c r="AO1209" i="23"/>
  <c r="AO1210" i="23"/>
  <c r="AO1211" i="23"/>
  <c r="AO1212" i="23"/>
  <c r="AO1213" i="23"/>
  <c r="AO1214" i="23"/>
  <c r="AO1215" i="23"/>
  <c r="AO1216" i="23"/>
  <c r="AO1217" i="23"/>
  <c r="AO1218" i="23"/>
  <c r="AO1219" i="23"/>
  <c r="AO1220" i="23"/>
  <c r="AO1221" i="23"/>
  <c r="AO1222" i="23"/>
  <c r="AO1223" i="23"/>
  <c r="AO1224" i="23"/>
  <c r="AO1225" i="23"/>
  <c r="AO1226" i="23"/>
  <c r="AO1227" i="23"/>
  <c r="AO1228" i="23"/>
  <c r="AO1229" i="23"/>
  <c r="AO1230" i="23"/>
  <c r="AO1231" i="23"/>
  <c r="AO1232" i="23"/>
  <c r="AO1233" i="23"/>
  <c r="AO1234" i="23"/>
  <c r="AO1235" i="23"/>
  <c r="AO1236" i="23"/>
  <c r="AO1237" i="23"/>
  <c r="AO1238" i="23"/>
  <c r="AO1239" i="23"/>
  <c r="AO1240" i="23"/>
  <c r="AO1241" i="23"/>
  <c r="AO1242" i="23"/>
  <c r="AO1243" i="23"/>
  <c r="AO1244" i="23"/>
  <c r="AO1245" i="23"/>
  <c r="AO1246" i="23"/>
  <c r="AO1247" i="23"/>
  <c r="AO1248" i="23"/>
  <c r="AO1249" i="23"/>
  <c r="AO1250" i="23"/>
  <c r="AO1251" i="23"/>
  <c r="AO1252" i="23"/>
  <c r="AO1253" i="23"/>
  <c r="AO1254" i="23"/>
  <c r="AO1255" i="23"/>
  <c r="AO1256" i="23"/>
  <c r="AO1257" i="23"/>
  <c r="AO1258" i="23"/>
  <c r="AO1259" i="23"/>
  <c r="AO1260" i="23"/>
  <c r="AO1261" i="23"/>
  <c r="AO1262" i="23"/>
  <c r="AO1263" i="23"/>
  <c r="AO1264" i="23"/>
  <c r="AO1265" i="23"/>
  <c r="AO1266" i="23"/>
  <c r="AO1267" i="23"/>
  <c r="AO1268" i="23"/>
  <c r="AO1269" i="23"/>
  <c r="AO1270" i="23"/>
  <c r="AO1271" i="23"/>
  <c r="AO1272" i="23"/>
  <c r="AO1273" i="23"/>
  <c r="AO1274" i="23"/>
  <c r="AO1275" i="23"/>
  <c r="AO1276" i="23"/>
  <c r="AO1277" i="23"/>
  <c r="AO1278" i="23"/>
  <c r="AO1279" i="23"/>
  <c r="AO1280" i="23"/>
  <c r="AO1281" i="23"/>
  <c r="AO1282" i="23"/>
  <c r="AO1283" i="23"/>
  <c r="AO1284" i="23"/>
  <c r="AO1285" i="23"/>
  <c r="AO1286" i="23"/>
  <c r="AO1287" i="23"/>
  <c r="AO1288" i="23"/>
  <c r="AO1289" i="23"/>
  <c r="AO1290" i="23"/>
  <c r="AO1291" i="23"/>
  <c r="AO1292" i="23"/>
  <c r="AO1293" i="23"/>
  <c r="AO1294" i="23"/>
  <c r="AO1295" i="23"/>
  <c r="AO1296" i="23"/>
  <c r="AO1297" i="23"/>
  <c r="AO1298" i="23"/>
  <c r="AO1299" i="23"/>
  <c r="AO1300" i="23"/>
  <c r="AO1301" i="23"/>
  <c r="AO1302" i="23"/>
  <c r="AO1303" i="23"/>
  <c r="AO1304" i="23"/>
  <c r="AO1305" i="23"/>
  <c r="AO1306" i="23"/>
  <c r="AO1307" i="23"/>
  <c r="AO1308" i="23"/>
  <c r="AO1309" i="23"/>
  <c r="AO1310" i="23"/>
  <c r="AO1311" i="23"/>
  <c r="AO1312" i="23"/>
  <c r="AO1313" i="23"/>
  <c r="AO1314" i="23"/>
  <c r="AO1315" i="23"/>
  <c r="AO1316" i="23"/>
  <c r="AO1317" i="23"/>
  <c r="AO1318" i="23"/>
  <c r="AO1319" i="23"/>
  <c r="AO1320" i="23"/>
  <c r="AO1321" i="23"/>
  <c r="AO1322" i="23"/>
  <c r="AO1323" i="23"/>
  <c r="AO1324" i="23"/>
  <c r="AO1325" i="23"/>
  <c r="AO1326" i="23"/>
  <c r="AO1327" i="23"/>
  <c r="AO1328" i="23"/>
  <c r="AO1329" i="23"/>
  <c r="AO1330" i="23"/>
  <c r="AO1331" i="23"/>
  <c r="AO1332" i="23"/>
  <c r="AO1333" i="23"/>
  <c r="AO1334" i="23"/>
  <c r="AO1335" i="23"/>
  <c r="AO1336" i="23"/>
  <c r="AO1337" i="23"/>
  <c r="AO1338" i="23"/>
  <c r="AO1339" i="23"/>
  <c r="AO1340" i="23"/>
  <c r="AO1341" i="23"/>
  <c r="AO1342" i="23"/>
  <c r="AO1343" i="23"/>
  <c r="AO1344" i="23"/>
  <c r="AO1345" i="23"/>
  <c r="AO1346" i="23"/>
  <c r="AO1347" i="23"/>
  <c r="AO1348" i="23"/>
  <c r="AO1349" i="23"/>
  <c r="AO1350" i="23"/>
  <c r="AO1351" i="23"/>
  <c r="AO1352" i="23"/>
  <c r="AO1353" i="23"/>
  <c r="AO1354" i="23"/>
  <c r="AO1355" i="23"/>
  <c r="AO1356" i="23"/>
  <c r="AO1357" i="23"/>
  <c r="AO1358" i="23"/>
  <c r="AO1359" i="23"/>
  <c r="AO1360" i="23"/>
  <c r="AO1361" i="23"/>
  <c r="AO1362" i="23"/>
  <c r="AO1363" i="23"/>
  <c r="AO1364" i="23"/>
  <c r="AO1365" i="23"/>
  <c r="AO1366" i="23"/>
  <c r="AO1367" i="23"/>
  <c r="AO1368" i="23"/>
  <c r="AO1369" i="23"/>
  <c r="AO1370" i="23"/>
  <c r="AO1371" i="23"/>
  <c r="AO1372" i="23"/>
  <c r="AO1373" i="23"/>
  <c r="AO1374" i="23"/>
  <c r="AO1375" i="23"/>
  <c r="AO1376" i="23"/>
  <c r="AO1377" i="23"/>
  <c r="AO1378" i="23"/>
  <c r="AO1379" i="23"/>
  <c r="AO1380" i="23"/>
  <c r="AO1381" i="23"/>
  <c r="AO1382" i="23"/>
  <c r="AO1383" i="23"/>
  <c r="AO1384" i="23"/>
  <c r="AO1385" i="23"/>
  <c r="AO1386" i="23"/>
  <c r="AO1387" i="23"/>
  <c r="AO1388" i="23"/>
  <c r="AO1389" i="23"/>
  <c r="AO1390" i="23"/>
  <c r="AO1391" i="23"/>
  <c r="AO1392" i="23"/>
  <c r="AO1393" i="23"/>
  <c r="AO1394" i="23"/>
  <c r="AO1395" i="23"/>
  <c r="AO1396" i="23"/>
  <c r="AO1397" i="23"/>
  <c r="AO1398" i="23"/>
  <c r="AO1399" i="23"/>
  <c r="AO1400" i="23"/>
  <c r="AO1401" i="23"/>
  <c r="AO1402" i="23"/>
  <c r="AO1403" i="23"/>
  <c r="AO1404" i="23"/>
  <c r="AO1405" i="23"/>
  <c r="AO1406" i="23"/>
  <c r="AO1407" i="23"/>
  <c r="AO1408" i="23"/>
  <c r="AO1409" i="23"/>
  <c r="AO1410" i="23"/>
  <c r="AO1411" i="23"/>
  <c r="AO1412" i="23"/>
  <c r="AO1413" i="23"/>
  <c r="AO1414" i="23"/>
  <c r="AO1415" i="23"/>
  <c r="AO1416" i="23"/>
  <c r="AO1417" i="23"/>
  <c r="AO1418" i="23"/>
  <c r="AO1419" i="23"/>
  <c r="AO1420" i="23"/>
  <c r="AO1421" i="23"/>
  <c r="AO1422" i="23"/>
  <c r="AO1423" i="23"/>
  <c r="AO1424" i="23"/>
  <c r="AO1425" i="23"/>
  <c r="AO1426" i="23"/>
  <c r="AO1427" i="23"/>
  <c r="AO1428" i="23"/>
  <c r="AO1429" i="23"/>
  <c r="AO1430" i="23"/>
  <c r="AO1431" i="23"/>
  <c r="AO1432" i="23"/>
  <c r="AO1433" i="23"/>
  <c r="AO1434" i="23"/>
  <c r="AO1435" i="23"/>
  <c r="AO1436" i="23"/>
  <c r="AO1437" i="23"/>
  <c r="AO1438" i="23"/>
  <c r="AO1439" i="23"/>
  <c r="AO1440" i="23"/>
  <c r="AO1441" i="23"/>
  <c r="AO1442" i="23"/>
  <c r="AO1443" i="23"/>
  <c r="AO1444" i="23"/>
  <c r="AO1445" i="23"/>
  <c r="AO1446" i="23"/>
  <c r="AO1447" i="23"/>
  <c r="AO1448" i="23"/>
  <c r="AO1449" i="23"/>
  <c r="AO1450" i="23"/>
  <c r="AO1451" i="23"/>
  <c r="AO1452" i="23"/>
  <c r="AO1453" i="23"/>
  <c r="AO1454" i="23"/>
  <c r="AO1455" i="23"/>
  <c r="AO1456" i="23"/>
  <c r="AO1457" i="23"/>
  <c r="AO1458" i="23"/>
  <c r="AO1459" i="23"/>
  <c r="AO1460" i="23"/>
  <c r="AO1461" i="23"/>
  <c r="AO1462" i="23"/>
  <c r="AO1463" i="23"/>
  <c r="AO1464" i="23"/>
  <c r="AO1465" i="23"/>
  <c r="AO1466" i="23"/>
  <c r="AO1467" i="23"/>
  <c r="AO1468" i="23"/>
  <c r="AO1469" i="23"/>
  <c r="AO1470" i="23"/>
  <c r="AO1471" i="23"/>
  <c r="AO1472" i="23"/>
  <c r="AO1473" i="23"/>
  <c r="AO1474" i="23"/>
  <c r="AO1475" i="23"/>
  <c r="AO1476" i="23"/>
  <c r="AO1477" i="23"/>
  <c r="AO1478" i="23"/>
  <c r="AO1479" i="23"/>
  <c r="AO1480" i="23"/>
  <c r="AO1481" i="23"/>
  <c r="AO1482" i="23"/>
  <c r="AO1483" i="23"/>
  <c r="AO1484" i="23"/>
  <c r="AO1485" i="23"/>
  <c r="AO1486" i="23"/>
  <c r="AO1487" i="23"/>
  <c r="AO1488" i="23"/>
  <c r="AO1489" i="23"/>
  <c r="AO1490" i="23"/>
  <c r="AO1491" i="23"/>
  <c r="AO1492" i="23"/>
  <c r="AO1493" i="23"/>
  <c r="AO1494" i="23"/>
  <c r="AO1495" i="23"/>
  <c r="AO1496" i="23"/>
  <c r="AO1497" i="23"/>
  <c r="AO1498" i="23"/>
  <c r="AO1499" i="23"/>
  <c r="AO1500" i="23"/>
  <c r="AO1501" i="23"/>
  <c r="AO1502" i="23"/>
  <c r="AO1503" i="23"/>
  <c r="AO1504" i="23"/>
  <c r="AO1505" i="23"/>
  <c r="AO1506" i="23"/>
  <c r="AO1507" i="23"/>
  <c r="AO1508" i="23"/>
  <c r="AO1509" i="23"/>
  <c r="AO1510" i="23"/>
  <c r="AO1511" i="23"/>
  <c r="AO1512" i="23"/>
  <c r="AO1513" i="23"/>
  <c r="AO1514" i="23"/>
  <c r="AO1515" i="23"/>
  <c r="AO1516" i="23"/>
  <c r="AO1517" i="23"/>
  <c r="AO1518" i="23"/>
  <c r="AO1519" i="23"/>
  <c r="AO1520" i="23"/>
  <c r="AO1521" i="23"/>
  <c r="AO1522" i="23"/>
  <c r="AO1523" i="23"/>
  <c r="AO1524" i="23"/>
  <c r="AO1525" i="23"/>
  <c r="AO1526" i="23"/>
  <c r="AO1527" i="23"/>
  <c r="AO1528" i="23"/>
  <c r="AO1529" i="23"/>
  <c r="AO1530" i="23"/>
  <c r="AO1531" i="23"/>
  <c r="AO1532" i="23"/>
  <c r="AO1533" i="23"/>
  <c r="AO1534" i="23"/>
  <c r="AO1535" i="23"/>
  <c r="AO1536" i="23"/>
  <c r="AO1537" i="23"/>
  <c r="AO1538" i="23"/>
  <c r="AO1539" i="23"/>
  <c r="AO1540" i="23"/>
  <c r="AO1541" i="23"/>
  <c r="AO1542" i="23"/>
  <c r="AO1543" i="23"/>
  <c r="AO1544" i="23"/>
  <c r="AO1545" i="23"/>
  <c r="AO1546" i="23"/>
  <c r="AO1547" i="23"/>
  <c r="AO1548" i="23"/>
  <c r="AO1549" i="23"/>
  <c r="AO1550" i="23"/>
  <c r="AO1551" i="23"/>
  <c r="AO1552" i="23"/>
  <c r="AO1553" i="23"/>
  <c r="AO1554" i="23"/>
  <c r="AO1555" i="23"/>
  <c r="AO1556" i="23"/>
  <c r="AO1557" i="23"/>
  <c r="AO1558" i="23"/>
  <c r="AO1559" i="23"/>
  <c r="AO1560" i="23"/>
  <c r="AO1561" i="23"/>
  <c r="AO1562" i="23"/>
  <c r="AO1563" i="23"/>
  <c r="AO1564" i="23"/>
  <c r="AO1565" i="23"/>
  <c r="AO1566" i="23"/>
  <c r="AO1567" i="23"/>
  <c r="AO1568" i="23"/>
  <c r="AO1569" i="23"/>
  <c r="AO1570" i="23"/>
  <c r="AO1571" i="23"/>
  <c r="AO1572" i="23"/>
  <c r="AO1573" i="23"/>
  <c r="AO1574" i="23"/>
  <c r="AO1575" i="23"/>
  <c r="AO1576" i="23"/>
  <c r="AO1577" i="23"/>
  <c r="AO1578" i="23"/>
  <c r="AO1579" i="23"/>
  <c r="AO1580" i="23"/>
  <c r="AO1581" i="23"/>
  <c r="AO1582" i="23"/>
  <c r="AO1583" i="23"/>
  <c r="AO1584" i="23"/>
  <c r="AO1585" i="23"/>
  <c r="AO1586" i="23"/>
  <c r="AO1587" i="23"/>
  <c r="AO1588" i="23"/>
  <c r="AO1589" i="23"/>
  <c r="AO1590" i="23"/>
  <c r="AO1591" i="23"/>
  <c r="AO1592" i="23"/>
  <c r="AO1593" i="23"/>
  <c r="AO1594" i="23"/>
  <c r="AO1595" i="23"/>
  <c r="AO1596" i="23"/>
  <c r="AO1597" i="23"/>
  <c r="AO1598" i="23"/>
  <c r="AO1599" i="23"/>
  <c r="AO1600" i="23"/>
  <c r="AO1601" i="23"/>
  <c r="AO1602" i="23"/>
  <c r="AO1603" i="23"/>
  <c r="AO1604" i="23"/>
  <c r="AO1605" i="23"/>
  <c r="AO1606" i="23"/>
  <c r="AO1607" i="23"/>
  <c r="AO1608" i="23"/>
  <c r="AO1609" i="23"/>
  <c r="AO1610" i="23"/>
  <c r="AO1611" i="23"/>
  <c r="AO1612" i="23"/>
  <c r="AO1613" i="23"/>
  <c r="AO1614" i="23"/>
  <c r="AO1615" i="23"/>
  <c r="AO1616" i="23"/>
  <c r="AO1617" i="23"/>
  <c r="AO1618" i="23"/>
  <c r="AO1619" i="23"/>
  <c r="AO1620" i="23"/>
  <c r="AO1621" i="23"/>
  <c r="AO1622" i="23"/>
  <c r="AO1623" i="23"/>
  <c r="AO1624" i="23"/>
  <c r="AO1625" i="23"/>
  <c r="AO1626" i="23"/>
  <c r="AO1627" i="23"/>
  <c r="AO1628" i="23"/>
  <c r="AO1629" i="23"/>
  <c r="AO1630" i="23"/>
  <c r="AO1631" i="23"/>
  <c r="AO1632" i="23"/>
  <c r="AO1633" i="23"/>
  <c r="AO1634" i="23"/>
  <c r="AO1635" i="23"/>
  <c r="AO1636" i="23"/>
  <c r="AO1637" i="23"/>
  <c r="AO1638" i="23"/>
  <c r="AO1639" i="23"/>
  <c r="AO1640" i="23"/>
  <c r="AO1641" i="23"/>
  <c r="AO1642" i="23"/>
  <c r="AO1643" i="23"/>
  <c r="AO1644" i="23"/>
  <c r="AO1645" i="23"/>
  <c r="AO1646" i="23"/>
  <c r="AO1647" i="23"/>
  <c r="AO1648" i="23"/>
  <c r="AO1649" i="23"/>
  <c r="AO1650" i="23"/>
  <c r="AO1651" i="23"/>
  <c r="AO1652" i="23"/>
  <c r="AO1653" i="23"/>
  <c r="AO1654" i="23"/>
  <c r="AO1655" i="23"/>
  <c r="AO1656" i="23"/>
  <c r="AO1657" i="23"/>
  <c r="AO1658" i="23"/>
  <c r="AO1659" i="23"/>
  <c r="AO1660" i="23"/>
  <c r="AO1661" i="23"/>
  <c r="AO1662" i="23"/>
  <c r="AO1663" i="23"/>
  <c r="AO1664" i="23"/>
  <c r="AO1665" i="23"/>
  <c r="AO1666" i="23"/>
  <c r="AO1667" i="23"/>
  <c r="AO1668" i="23"/>
  <c r="AO1669" i="23"/>
  <c r="AO1670" i="23"/>
  <c r="AO1671" i="23"/>
  <c r="AO1672" i="23"/>
  <c r="AO1673" i="23"/>
  <c r="AO1674" i="23"/>
  <c r="AO1675" i="23"/>
  <c r="AO1676" i="23"/>
  <c r="AO1677" i="23"/>
  <c r="AO1678" i="23"/>
  <c r="AO1679" i="23"/>
  <c r="AO1680" i="23"/>
  <c r="AO1681" i="23"/>
  <c r="AO1682" i="23"/>
  <c r="AO1683" i="23"/>
  <c r="AO1684" i="23"/>
  <c r="AO1685" i="23"/>
  <c r="AO1686" i="23"/>
  <c r="AO1687" i="23"/>
  <c r="AO1688" i="23"/>
  <c r="AO1689" i="23"/>
  <c r="AO1690" i="23"/>
  <c r="AO1691" i="23"/>
  <c r="AO1692" i="23"/>
  <c r="AO1693" i="23"/>
  <c r="AO1694" i="23"/>
  <c r="AO1695" i="23"/>
  <c r="AO1696" i="23"/>
  <c r="AO1697" i="23"/>
  <c r="AO1698" i="23"/>
  <c r="AO1699" i="23"/>
  <c r="AO1700" i="23"/>
  <c r="AO1701" i="23"/>
  <c r="AO1702" i="23"/>
  <c r="AO1703" i="23"/>
  <c r="AO1704" i="23"/>
  <c r="AO1705" i="23"/>
  <c r="AO1706" i="23"/>
  <c r="AO1707" i="23"/>
  <c r="AO1708" i="23"/>
  <c r="AO1709" i="23"/>
  <c r="AO1710" i="23"/>
  <c r="AO1711" i="23"/>
  <c r="AO1712" i="23"/>
  <c r="AO1713" i="23"/>
  <c r="AO1714" i="23"/>
  <c r="AO1715" i="23"/>
  <c r="AO1716" i="23"/>
  <c r="AO1717" i="23"/>
  <c r="AO1718" i="23"/>
  <c r="AO1719" i="23"/>
  <c r="AO1720" i="23"/>
  <c r="AO1721" i="23"/>
  <c r="AO1722" i="23"/>
  <c r="AO1723" i="23"/>
  <c r="AO1724" i="23"/>
  <c r="AO1725" i="23"/>
  <c r="AO1726" i="23"/>
  <c r="AO1727" i="23"/>
  <c r="AO1728" i="23"/>
  <c r="AO1729" i="23"/>
  <c r="AO1730" i="23"/>
  <c r="AO1731" i="23"/>
  <c r="AO1732" i="23"/>
  <c r="AO1733" i="23"/>
  <c r="AO1734" i="23"/>
  <c r="AO1735" i="23"/>
  <c r="AO1736" i="23"/>
  <c r="AO1737" i="23"/>
  <c r="AO1738" i="23"/>
  <c r="AO1739" i="23"/>
  <c r="AO1740" i="23"/>
  <c r="AO1741" i="23"/>
  <c r="AO1742" i="23"/>
  <c r="AO1743" i="23"/>
  <c r="AO1744" i="23"/>
  <c r="AO1745" i="23"/>
  <c r="AO1746" i="23"/>
  <c r="AO1747" i="23"/>
  <c r="AO1748" i="23"/>
  <c r="AO1749" i="23"/>
  <c r="AO1750" i="23"/>
  <c r="AO1751" i="23"/>
  <c r="AO1752" i="23"/>
  <c r="AO1753" i="23"/>
  <c r="AO1754" i="23"/>
  <c r="AO1755" i="23"/>
  <c r="AO1756" i="23"/>
  <c r="AO1757" i="23"/>
  <c r="AO1758" i="23"/>
  <c r="AO1759" i="23"/>
  <c r="AO1760" i="23"/>
  <c r="AO1761" i="23"/>
  <c r="AO1762" i="23"/>
  <c r="AO1763" i="23"/>
  <c r="AO1764" i="23"/>
  <c r="AO1765" i="23"/>
  <c r="AO1766" i="23"/>
  <c r="AO1767" i="23"/>
  <c r="AO1768" i="23"/>
  <c r="AO1769" i="23"/>
  <c r="AO1770" i="23"/>
  <c r="AO1771" i="23"/>
  <c r="AO1772" i="23"/>
  <c r="AO1773" i="23"/>
  <c r="AO1774" i="23"/>
  <c r="AO1775" i="23"/>
  <c r="AO1776" i="23"/>
  <c r="AO1777" i="23"/>
  <c r="AO1778" i="23"/>
  <c r="AO1779" i="23"/>
  <c r="AO1780" i="23"/>
  <c r="AO1781" i="23"/>
  <c r="AO1782" i="23"/>
  <c r="AO1783" i="23"/>
  <c r="AO1784" i="23"/>
  <c r="AO1785" i="23"/>
  <c r="AO1786" i="23"/>
  <c r="AO1787" i="23"/>
  <c r="AO1788" i="23"/>
  <c r="AO1789" i="23"/>
  <c r="AO1790" i="23"/>
  <c r="AO1791" i="23"/>
  <c r="AO1792" i="23"/>
  <c r="AO1793" i="23"/>
  <c r="AO1794" i="23"/>
  <c r="AO1795" i="23"/>
  <c r="AO1796" i="23"/>
  <c r="AO1797" i="23"/>
  <c r="AO1798" i="23"/>
  <c r="AO1799" i="23"/>
  <c r="AO1800" i="23"/>
  <c r="AO1801" i="23"/>
  <c r="AO1802" i="23"/>
  <c r="AO1803" i="23"/>
  <c r="AO1804" i="23"/>
  <c r="AO1805" i="23"/>
  <c r="AO1806" i="23"/>
  <c r="AO1807" i="23"/>
  <c r="AO1808" i="23"/>
  <c r="AO1809" i="23"/>
  <c r="AO1810" i="23"/>
  <c r="AO1811" i="23"/>
  <c r="AO1812" i="23"/>
  <c r="AO1813" i="23"/>
  <c r="AO1814" i="23"/>
  <c r="AO1815" i="23"/>
  <c r="AO1816" i="23"/>
  <c r="AO1817" i="23"/>
  <c r="AO1818" i="23"/>
  <c r="AO1819" i="23"/>
  <c r="AO1820" i="23"/>
  <c r="AO1821" i="23"/>
  <c r="AO1822" i="23"/>
  <c r="AO1823" i="23"/>
  <c r="AO1824" i="23"/>
  <c r="AO1825" i="23"/>
  <c r="AO1826" i="23"/>
  <c r="AO1827" i="23"/>
  <c r="AO1828" i="23"/>
  <c r="AO1829" i="23"/>
  <c r="AO1830" i="23"/>
  <c r="AO1831" i="23"/>
  <c r="AO1832" i="23"/>
  <c r="AO1833" i="23"/>
  <c r="AO1834" i="23"/>
  <c r="AO1835" i="23"/>
  <c r="AO1836" i="23"/>
  <c r="AO1837" i="23"/>
  <c r="AO1838" i="23"/>
  <c r="AO1839" i="23"/>
  <c r="AO1840" i="23"/>
  <c r="AO1841" i="23"/>
  <c r="AO1842" i="23"/>
  <c r="AO1843" i="23"/>
  <c r="AO1844" i="23"/>
  <c r="AO1845" i="23"/>
  <c r="AO1846" i="23"/>
  <c r="AO1847" i="23"/>
  <c r="AO1848" i="23"/>
  <c r="M129" i="38"/>
  <c r="M1696" i="38"/>
  <c r="AO122" i="23"/>
  <c r="M131" i="38"/>
  <c r="M130" i="38"/>
  <c r="M134" i="38"/>
  <c r="AN3" i="23"/>
  <c r="AN4" i="23"/>
  <c r="AN5" i="23"/>
  <c r="AN6" i="23"/>
  <c r="AN7" i="23"/>
  <c r="AN8" i="23"/>
  <c r="AN9" i="23"/>
  <c r="AN10" i="23"/>
  <c r="AN11" i="23"/>
  <c r="AN12" i="23"/>
  <c r="AN13" i="23"/>
  <c r="AN14" i="23"/>
  <c r="AN15" i="23"/>
  <c r="AN16" i="23"/>
  <c r="AN17" i="23"/>
  <c r="AN18" i="23"/>
  <c r="AN19" i="23"/>
  <c r="AN20" i="23"/>
  <c r="AN21" i="23"/>
  <c r="AN22" i="23"/>
  <c r="AN23" i="23"/>
  <c r="AN24" i="23"/>
  <c r="AN25" i="23"/>
  <c r="AN26" i="23"/>
  <c r="AN27" i="23"/>
  <c r="AN28" i="23"/>
  <c r="AN29" i="23"/>
  <c r="AN30" i="23"/>
  <c r="AN31" i="23"/>
  <c r="AN32" i="23"/>
  <c r="AN33" i="23"/>
  <c r="AN34" i="23"/>
  <c r="AN35" i="23"/>
  <c r="AN36" i="23"/>
  <c r="AN37" i="23"/>
  <c r="AN38" i="23"/>
  <c r="AN39" i="23"/>
  <c r="AN40" i="23"/>
  <c r="AN41" i="23"/>
  <c r="AN42" i="23"/>
  <c r="AN43" i="23"/>
  <c r="AN44" i="23"/>
  <c r="AN45" i="23"/>
  <c r="AN46" i="23"/>
  <c r="AN47" i="23"/>
  <c r="AN48" i="23"/>
  <c r="AN49" i="23"/>
  <c r="AN50" i="23"/>
  <c r="AN51" i="23"/>
  <c r="AN52" i="23"/>
  <c r="AN53" i="23"/>
  <c r="AN54" i="23"/>
  <c r="AN55" i="23"/>
  <c r="AN56" i="23"/>
  <c r="AN57" i="23"/>
  <c r="AN58" i="23"/>
  <c r="AN59" i="23"/>
  <c r="AN60" i="23"/>
  <c r="AN61" i="23"/>
  <c r="AN62" i="23"/>
  <c r="AN63" i="23"/>
  <c r="AN64" i="23"/>
  <c r="AN65" i="23"/>
  <c r="AN66" i="23"/>
  <c r="AN67" i="23"/>
  <c r="AN68" i="23"/>
  <c r="AN69" i="23"/>
  <c r="AN70" i="23"/>
  <c r="AN71" i="23"/>
  <c r="AN72" i="23"/>
  <c r="AN73" i="23"/>
  <c r="AN74" i="23"/>
  <c r="AN75" i="23"/>
  <c r="AN76" i="23"/>
  <c r="AN77" i="23"/>
  <c r="AN78" i="23"/>
  <c r="AN79" i="23"/>
  <c r="AN80" i="23"/>
  <c r="AN81" i="23"/>
  <c r="AN82" i="23"/>
  <c r="AN83" i="23"/>
  <c r="AN84" i="23"/>
  <c r="AN85" i="23"/>
  <c r="AN86" i="23"/>
  <c r="AN87" i="23"/>
  <c r="AN88" i="23"/>
  <c r="AN89" i="23"/>
  <c r="AN90" i="23"/>
  <c r="AN91" i="23"/>
  <c r="AN92" i="23"/>
  <c r="AN93" i="23"/>
  <c r="AN94" i="23"/>
  <c r="AN95" i="23"/>
  <c r="AN96" i="23"/>
  <c r="AN97" i="23"/>
  <c r="AN98" i="23"/>
  <c r="AN99" i="23"/>
  <c r="AN100" i="23"/>
  <c r="AN101" i="23"/>
  <c r="AN102" i="23"/>
  <c r="AN103" i="23"/>
  <c r="AN104" i="23"/>
  <c r="AN105" i="23"/>
  <c r="AN106" i="23"/>
  <c r="AN107" i="23"/>
  <c r="AN108" i="23"/>
  <c r="AN109" i="23"/>
  <c r="AN110" i="23"/>
  <c r="AN111" i="23"/>
  <c r="AN112" i="23"/>
  <c r="AN113" i="23"/>
  <c r="AN114" i="23"/>
  <c r="AN115" i="23"/>
  <c r="AN116" i="23"/>
  <c r="AN117" i="23"/>
  <c r="AN118" i="23"/>
  <c r="AN119" i="23"/>
  <c r="AN120" i="23"/>
  <c r="AN121" i="23"/>
  <c r="AN122" i="23"/>
  <c r="AN123" i="23"/>
  <c r="AN124" i="23"/>
  <c r="AN125" i="23"/>
  <c r="AN126" i="23"/>
  <c r="AN127" i="23"/>
  <c r="AN128" i="23"/>
  <c r="AN129" i="23"/>
  <c r="AN130" i="23"/>
  <c r="AN131" i="23"/>
  <c r="AN132" i="23"/>
  <c r="AN133" i="23"/>
  <c r="AN134" i="23"/>
  <c r="AN135" i="23"/>
  <c r="AN136" i="23"/>
  <c r="AN137" i="23"/>
  <c r="AN138" i="23"/>
  <c r="AN139" i="23"/>
  <c r="AN140" i="23"/>
  <c r="AN141" i="23"/>
  <c r="AN142" i="23"/>
  <c r="AN143" i="23"/>
  <c r="AN144" i="23"/>
  <c r="AN145" i="23"/>
  <c r="AN146" i="23"/>
  <c r="AN147" i="23"/>
  <c r="AN148" i="23"/>
  <c r="AN149" i="23"/>
  <c r="AN150" i="23"/>
  <c r="AN151" i="23"/>
  <c r="AN152" i="23"/>
  <c r="AN153" i="23"/>
  <c r="AN154" i="23"/>
  <c r="AN155" i="23"/>
  <c r="AN156" i="23"/>
  <c r="AN157" i="23"/>
  <c r="AN158" i="23"/>
  <c r="AN159" i="23"/>
  <c r="AN160" i="23"/>
  <c r="AN161" i="23"/>
  <c r="AN162" i="23"/>
  <c r="AN163" i="23"/>
  <c r="AN164" i="23"/>
  <c r="AN165" i="23"/>
  <c r="AN166" i="23"/>
  <c r="AN167" i="23"/>
  <c r="AN168" i="23"/>
  <c r="AN169" i="23"/>
  <c r="AN170" i="23"/>
  <c r="AN171" i="23"/>
  <c r="AN172" i="23"/>
  <c r="AN173" i="23"/>
  <c r="AN174" i="23"/>
  <c r="AN175" i="23"/>
  <c r="AN176" i="23"/>
  <c r="AN177" i="23"/>
  <c r="AN178" i="23"/>
  <c r="AN179" i="23"/>
  <c r="AN180" i="23"/>
  <c r="AN181" i="23"/>
  <c r="AN182" i="23"/>
  <c r="AN183" i="23"/>
  <c r="AN184" i="23"/>
  <c r="AN185" i="23"/>
  <c r="AN186" i="23"/>
  <c r="AN187" i="23"/>
  <c r="AN188" i="23"/>
  <c r="AN189" i="23"/>
  <c r="AN190" i="23"/>
  <c r="AN191" i="23"/>
  <c r="AN192" i="23"/>
  <c r="AN193" i="23"/>
  <c r="AN194" i="23"/>
  <c r="AN195" i="23"/>
  <c r="AN196" i="23"/>
  <c r="AN197" i="23"/>
  <c r="AN198" i="23"/>
  <c r="AN199" i="23"/>
  <c r="AN200" i="23"/>
  <c r="AN201" i="23"/>
  <c r="AN202" i="23"/>
  <c r="AN203" i="23"/>
  <c r="AN204" i="23"/>
  <c r="AN205" i="23"/>
  <c r="AN206" i="23"/>
  <c r="AN207" i="23"/>
  <c r="AN208" i="23"/>
  <c r="AN209" i="23"/>
  <c r="AN210" i="23"/>
  <c r="AN211" i="23"/>
  <c r="AN212" i="23"/>
  <c r="AN213" i="23"/>
  <c r="AN214" i="23"/>
  <c r="AN215" i="23"/>
  <c r="AN216" i="23"/>
  <c r="AN217" i="23"/>
  <c r="AN218" i="23"/>
  <c r="AN219" i="23"/>
  <c r="AN220" i="23"/>
  <c r="AN221" i="23"/>
  <c r="AN222" i="23"/>
  <c r="AN223" i="23"/>
  <c r="AN224" i="23"/>
  <c r="AN225" i="23"/>
  <c r="AN226" i="23"/>
  <c r="AN227" i="23"/>
  <c r="AN228" i="23"/>
  <c r="AN229" i="23"/>
  <c r="AN230" i="23"/>
  <c r="AN231" i="23"/>
  <c r="AN232" i="23"/>
  <c r="AN233" i="23"/>
  <c r="AN234" i="23"/>
  <c r="AN235" i="23"/>
  <c r="AN236" i="23"/>
  <c r="AN237" i="23"/>
  <c r="AN238" i="23"/>
  <c r="AN239" i="23"/>
  <c r="AN240" i="23"/>
  <c r="AN241" i="23"/>
  <c r="AN242" i="23"/>
  <c r="AN243" i="23"/>
  <c r="AN244" i="23"/>
  <c r="AN245" i="23"/>
  <c r="AN246" i="23"/>
  <c r="AN247" i="23"/>
  <c r="AN248" i="23"/>
  <c r="AN249" i="23"/>
  <c r="AN250" i="23"/>
  <c r="AN251" i="23"/>
  <c r="AN252" i="23"/>
  <c r="AN253" i="23"/>
  <c r="AN254" i="23"/>
  <c r="AN255" i="23"/>
  <c r="AN256" i="23"/>
  <c r="AN257" i="23"/>
  <c r="AN258" i="23"/>
  <c r="AN259" i="23"/>
  <c r="AN260" i="23"/>
  <c r="AN261" i="23"/>
  <c r="AN262" i="23"/>
  <c r="AN263" i="23"/>
  <c r="AN264" i="23"/>
  <c r="AN265" i="23"/>
  <c r="AN266" i="23"/>
  <c r="AN267" i="23"/>
  <c r="AN268" i="23"/>
  <c r="AN269" i="23"/>
  <c r="AN270" i="23"/>
  <c r="AN271" i="23"/>
  <c r="AN272" i="23"/>
  <c r="AN273" i="23"/>
  <c r="AN274" i="23"/>
  <c r="AN275" i="23"/>
  <c r="AN276" i="23"/>
  <c r="AN277" i="23"/>
  <c r="AN278" i="23"/>
  <c r="AN279" i="23"/>
  <c r="AN280" i="23"/>
  <c r="AN281" i="23"/>
  <c r="AN282" i="23"/>
  <c r="AN283" i="23"/>
  <c r="AN284" i="23"/>
  <c r="AN285" i="23"/>
  <c r="AN286" i="23"/>
  <c r="AN287" i="23"/>
  <c r="AN288" i="23"/>
  <c r="AN289" i="23"/>
  <c r="AN290" i="23"/>
  <c r="AN291" i="23"/>
  <c r="AN292" i="23"/>
  <c r="AN293" i="23"/>
  <c r="AN294" i="23"/>
  <c r="AN295" i="23"/>
  <c r="AN296" i="23"/>
  <c r="AN297" i="23"/>
  <c r="AN298" i="23"/>
  <c r="AN299" i="23"/>
  <c r="AN300" i="23"/>
  <c r="AN301" i="23"/>
  <c r="AN302" i="23"/>
  <c r="AN303" i="23"/>
  <c r="AN304" i="23"/>
  <c r="AN305" i="23"/>
  <c r="AN306" i="23"/>
  <c r="AN307" i="23"/>
  <c r="AN308" i="23"/>
  <c r="AN309" i="23"/>
  <c r="AN310" i="23"/>
  <c r="AN311" i="23"/>
  <c r="AN312" i="23"/>
  <c r="AN313" i="23"/>
  <c r="AN314" i="23"/>
  <c r="AN315" i="23"/>
  <c r="AN316" i="23"/>
  <c r="AN317" i="23"/>
  <c r="AN318" i="23"/>
  <c r="AN319" i="23"/>
  <c r="AN320" i="23"/>
  <c r="AN321" i="23"/>
  <c r="AN322" i="23"/>
  <c r="AN323" i="23"/>
  <c r="AN324" i="23"/>
  <c r="AN325" i="23"/>
  <c r="AN326" i="23"/>
  <c r="AN327" i="23"/>
  <c r="AN328" i="23"/>
  <c r="AN329" i="23"/>
  <c r="AN330" i="23"/>
  <c r="AN331" i="23"/>
  <c r="AN332" i="23"/>
  <c r="AN333" i="23"/>
  <c r="AN334" i="23"/>
  <c r="AN335" i="23"/>
  <c r="AN336" i="23"/>
  <c r="AN337" i="23"/>
  <c r="AN338" i="23"/>
  <c r="AN339" i="23"/>
  <c r="AN340" i="23"/>
  <c r="AN341" i="23"/>
  <c r="AN342" i="23"/>
  <c r="AN343" i="23"/>
  <c r="AN344" i="23"/>
  <c r="AN345" i="23"/>
  <c r="AN346" i="23"/>
  <c r="AN347" i="23"/>
  <c r="AN348" i="23"/>
  <c r="AN349" i="23"/>
  <c r="AN350" i="23"/>
  <c r="AN351" i="23"/>
  <c r="AN352" i="23"/>
  <c r="AN353" i="23"/>
  <c r="AN354" i="23"/>
  <c r="AN355" i="23"/>
  <c r="AN356" i="23"/>
  <c r="AN357" i="23"/>
  <c r="AN358" i="23"/>
  <c r="AN359" i="23"/>
  <c r="AN360" i="23"/>
  <c r="AN361" i="23"/>
  <c r="AN362" i="23"/>
  <c r="AN363" i="23"/>
  <c r="AN364" i="23"/>
  <c r="AN365" i="23"/>
  <c r="AN366" i="23"/>
  <c r="AN367" i="23"/>
  <c r="AN368" i="23"/>
  <c r="AN369" i="23"/>
  <c r="AN370" i="23"/>
  <c r="AN371" i="23"/>
  <c r="AN372" i="23"/>
  <c r="AN373" i="23"/>
  <c r="AN374" i="23"/>
  <c r="AN375" i="23"/>
  <c r="AN376" i="23"/>
  <c r="AN377" i="23"/>
  <c r="AN378" i="23"/>
  <c r="AN379" i="23"/>
  <c r="AN380" i="23"/>
  <c r="AN381" i="23"/>
  <c r="AN382" i="23"/>
  <c r="AN383" i="23"/>
  <c r="AN384" i="23"/>
  <c r="AN385" i="23"/>
  <c r="AN386" i="23"/>
  <c r="AN387" i="23"/>
  <c r="AN388" i="23"/>
  <c r="AN389" i="23"/>
  <c r="AN390" i="23"/>
  <c r="AN391" i="23"/>
  <c r="AN392" i="23"/>
  <c r="AN393" i="23"/>
  <c r="AN394" i="23"/>
  <c r="AN395" i="23"/>
  <c r="AN396" i="23"/>
  <c r="AN397" i="23"/>
  <c r="AN398" i="23"/>
  <c r="AN399" i="23"/>
  <c r="AN400" i="23"/>
  <c r="AN401" i="23"/>
  <c r="AN402" i="23"/>
  <c r="AN403" i="23"/>
  <c r="AN404" i="23"/>
  <c r="AN405" i="23"/>
  <c r="AN406" i="23"/>
  <c r="AN407" i="23"/>
  <c r="AN408" i="23"/>
  <c r="AN409" i="23"/>
  <c r="AN410" i="23"/>
  <c r="AN411" i="23"/>
  <c r="AN412" i="23"/>
  <c r="AN413" i="23"/>
  <c r="AN414" i="23"/>
  <c r="AN415" i="23"/>
  <c r="AN416" i="23"/>
  <c r="AN417" i="23"/>
  <c r="AN418" i="23"/>
  <c r="AN419" i="23"/>
  <c r="AN420" i="23"/>
  <c r="AN421" i="23"/>
  <c r="AN422" i="23"/>
  <c r="AN423" i="23"/>
  <c r="AN424" i="23"/>
  <c r="AN425" i="23"/>
  <c r="AN426" i="23"/>
  <c r="AN427" i="23"/>
  <c r="AN428" i="23"/>
  <c r="AN429" i="23"/>
  <c r="AN430" i="23"/>
  <c r="AN431" i="23"/>
  <c r="AN432" i="23"/>
  <c r="AN433" i="23"/>
  <c r="AN434" i="23"/>
  <c r="AN435" i="23"/>
  <c r="AN436" i="23"/>
  <c r="AN437" i="23"/>
  <c r="AN438" i="23"/>
  <c r="AN439" i="23"/>
  <c r="AN440" i="23"/>
  <c r="AN441" i="23"/>
  <c r="AN442" i="23"/>
  <c r="AN443" i="23"/>
  <c r="AN444" i="23"/>
  <c r="AN445" i="23"/>
  <c r="AN446" i="23"/>
  <c r="AN447" i="23"/>
  <c r="AN448" i="23"/>
  <c r="AN449" i="23"/>
  <c r="AN450" i="23"/>
  <c r="AN451" i="23"/>
  <c r="AN452" i="23"/>
  <c r="AN453" i="23"/>
  <c r="AN454" i="23"/>
  <c r="AN455" i="23"/>
  <c r="AN456" i="23"/>
  <c r="AN457" i="23"/>
  <c r="AN458" i="23"/>
  <c r="AN459" i="23"/>
  <c r="AN460" i="23"/>
  <c r="AN461" i="23"/>
  <c r="AN462" i="23"/>
  <c r="AN463" i="23"/>
  <c r="AN464" i="23"/>
  <c r="AN465" i="23"/>
  <c r="AN466" i="23"/>
  <c r="AN467" i="23"/>
  <c r="AN468" i="23"/>
  <c r="AN469" i="23"/>
  <c r="AN470" i="23"/>
  <c r="AN471" i="23"/>
  <c r="AN472" i="23"/>
  <c r="AN473" i="23"/>
  <c r="AN474" i="23"/>
  <c r="AN475" i="23"/>
  <c r="AN476" i="23"/>
  <c r="AN477" i="23"/>
  <c r="AN478" i="23"/>
  <c r="AN479" i="23"/>
  <c r="AN480" i="23"/>
  <c r="AN481" i="23"/>
  <c r="AN482" i="23"/>
  <c r="AN483" i="23"/>
  <c r="AN484" i="23"/>
  <c r="AN485" i="23"/>
  <c r="AN486" i="23"/>
  <c r="AN487" i="23"/>
  <c r="AN488" i="23"/>
  <c r="AN489" i="23"/>
  <c r="AN490" i="23"/>
  <c r="AN491" i="23"/>
  <c r="AN492" i="23"/>
  <c r="AN493" i="23"/>
  <c r="AN494" i="23"/>
  <c r="AN495" i="23"/>
  <c r="AN496" i="23"/>
  <c r="AN497" i="23"/>
  <c r="AN498" i="23"/>
  <c r="AN499" i="23"/>
  <c r="AN500" i="23"/>
  <c r="AN501" i="23"/>
  <c r="AN502" i="23"/>
  <c r="AN503" i="23"/>
  <c r="AN504" i="23"/>
  <c r="AN505" i="23"/>
  <c r="AN506" i="23"/>
  <c r="AN507" i="23"/>
  <c r="AN508" i="23"/>
  <c r="AN509" i="23"/>
  <c r="AN510" i="23"/>
  <c r="AN511" i="23"/>
  <c r="AN512" i="23"/>
  <c r="AN513" i="23"/>
  <c r="AN514" i="23"/>
  <c r="AN515" i="23"/>
  <c r="AN516" i="23"/>
  <c r="AN517" i="23"/>
  <c r="AN518" i="23"/>
  <c r="AN519" i="23"/>
  <c r="AN520" i="23"/>
  <c r="AN521" i="23"/>
  <c r="AN522" i="23"/>
  <c r="AN523" i="23"/>
  <c r="AN524" i="23"/>
  <c r="AN525" i="23"/>
  <c r="AN526" i="23"/>
  <c r="AN527" i="23"/>
  <c r="AN528" i="23"/>
  <c r="AN529" i="23"/>
  <c r="AN530" i="23"/>
  <c r="AN531" i="23"/>
  <c r="AN532" i="23"/>
  <c r="AN533" i="23"/>
  <c r="AN534" i="23"/>
  <c r="AN535" i="23"/>
  <c r="AN536" i="23"/>
  <c r="AN537" i="23"/>
  <c r="AN538" i="23"/>
  <c r="AN539" i="23"/>
  <c r="AN540" i="23"/>
  <c r="AN541" i="23"/>
  <c r="AN542" i="23"/>
  <c r="AN543" i="23"/>
  <c r="AN544" i="23"/>
  <c r="AN545" i="23"/>
  <c r="AN546" i="23"/>
  <c r="AN547" i="23"/>
  <c r="AN548" i="23"/>
  <c r="AN549" i="23"/>
  <c r="AN550" i="23"/>
  <c r="AN551" i="23"/>
  <c r="AN552" i="23"/>
  <c r="AN553" i="23"/>
  <c r="AN554" i="23"/>
  <c r="AN555" i="23"/>
  <c r="AN556" i="23"/>
  <c r="AN557" i="23"/>
  <c r="AN558" i="23"/>
  <c r="AN559" i="23"/>
  <c r="AN560" i="23"/>
  <c r="AN561" i="23"/>
  <c r="AN562" i="23"/>
  <c r="AN563" i="23"/>
  <c r="AN564" i="23"/>
  <c r="AN565" i="23"/>
  <c r="AN566" i="23"/>
  <c r="AN567" i="23"/>
  <c r="AN568" i="23"/>
  <c r="AN569" i="23"/>
  <c r="AN570" i="23"/>
  <c r="AN571" i="23"/>
  <c r="AN572" i="23"/>
  <c r="AN573" i="23"/>
  <c r="AN574" i="23"/>
  <c r="AN575" i="23"/>
  <c r="AN576" i="23"/>
  <c r="AN577" i="23"/>
  <c r="AN578" i="23"/>
  <c r="AN579" i="23"/>
  <c r="AN580" i="23"/>
  <c r="AN581" i="23"/>
  <c r="AN582" i="23"/>
  <c r="AN583" i="23"/>
  <c r="AN584" i="23"/>
  <c r="AN585" i="23"/>
  <c r="AN586" i="23"/>
  <c r="AN587" i="23"/>
  <c r="AN588" i="23"/>
  <c r="AN589" i="23"/>
  <c r="AN590" i="23"/>
  <c r="AN591" i="23"/>
  <c r="AN592" i="23"/>
  <c r="AN593" i="23"/>
  <c r="AN594" i="23"/>
  <c r="AN595" i="23"/>
  <c r="AN596" i="23"/>
  <c r="AN597" i="23"/>
  <c r="AN598" i="23"/>
  <c r="AN599" i="23"/>
  <c r="AN600" i="23"/>
  <c r="AN601" i="23"/>
  <c r="AN602" i="23"/>
  <c r="AN603" i="23"/>
  <c r="AN604" i="23"/>
  <c r="AN605" i="23"/>
  <c r="AN606" i="23"/>
  <c r="AN607" i="23"/>
  <c r="AN608" i="23"/>
  <c r="AN609" i="23"/>
  <c r="AN610" i="23"/>
  <c r="AN611" i="23"/>
  <c r="AN612" i="23"/>
  <c r="AN613" i="23"/>
  <c r="AN614" i="23"/>
  <c r="AN615" i="23"/>
  <c r="AN616" i="23"/>
  <c r="AN617" i="23"/>
  <c r="AN618" i="23"/>
  <c r="AN619" i="23"/>
  <c r="AN620" i="23"/>
  <c r="AN621" i="23"/>
  <c r="AN622" i="23"/>
  <c r="AN623" i="23"/>
  <c r="AN624" i="23"/>
  <c r="AN625" i="23"/>
  <c r="AN626" i="23"/>
  <c r="AN627" i="23"/>
  <c r="AN628" i="23"/>
  <c r="AN629" i="23"/>
  <c r="AN630" i="23"/>
  <c r="AN631" i="23"/>
  <c r="AN632" i="23"/>
  <c r="AN633" i="23"/>
  <c r="AN634" i="23"/>
  <c r="AN635" i="23"/>
  <c r="AN636" i="23"/>
  <c r="AN637" i="23"/>
  <c r="AN638" i="23"/>
  <c r="AN639" i="23"/>
  <c r="AN640" i="23"/>
  <c r="AN641" i="23"/>
  <c r="AN642" i="23"/>
  <c r="AN643" i="23"/>
  <c r="AN644" i="23"/>
  <c r="AN645" i="23"/>
  <c r="AN646" i="23"/>
  <c r="AN647" i="23"/>
  <c r="AN648" i="23"/>
  <c r="AN649" i="23"/>
  <c r="AN650" i="23"/>
  <c r="AN651" i="23"/>
  <c r="AN652" i="23"/>
  <c r="AN653" i="23"/>
  <c r="AN654" i="23"/>
  <c r="AN655" i="23"/>
  <c r="AN656" i="23"/>
  <c r="AN657" i="23"/>
  <c r="AN658" i="23"/>
  <c r="AN659" i="23"/>
  <c r="AN660" i="23"/>
  <c r="AN661" i="23"/>
  <c r="AN662" i="23"/>
  <c r="AN663" i="23"/>
  <c r="AN664" i="23"/>
  <c r="AN665" i="23"/>
  <c r="AN666" i="23"/>
  <c r="AN667" i="23"/>
  <c r="AN668" i="23"/>
  <c r="AN669" i="23"/>
  <c r="AN670" i="23"/>
  <c r="AN671" i="23"/>
  <c r="AN672" i="23"/>
  <c r="AN673" i="23"/>
  <c r="AN674" i="23"/>
  <c r="AN675" i="23"/>
  <c r="AN676" i="23"/>
  <c r="AN677" i="23"/>
  <c r="AN678" i="23"/>
  <c r="AN679" i="23"/>
  <c r="AN680" i="23"/>
  <c r="AN681" i="23"/>
  <c r="AN682" i="23"/>
  <c r="AN683" i="23"/>
  <c r="AN684" i="23"/>
  <c r="AN685" i="23"/>
  <c r="AN686" i="23"/>
  <c r="AN687" i="23"/>
  <c r="AN688" i="23"/>
  <c r="AN689" i="23"/>
  <c r="AN690" i="23"/>
  <c r="AN691" i="23"/>
  <c r="AN692" i="23"/>
  <c r="AN693" i="23"/>
  <c r="AN694" i="23"/>
  <c r="AN695" i="23"/>
  <c r="AN696" i="23"/>
  <c r="AN697" i="23"/>
  <c r="AN698" i="23"/>
  <c r="AN699" i="23"/>
  <c r="AN700" i="23"/>
  <c r="AN701" i="23"/>
  <c r="AN702" i="23"/>
  <c r="AN703" i="23"/>
  <c r="AN704" i="23"/>
  <c r="AN705" i="23"/>
  <c r="AN706" i="23"/>
  <c r="AN707" i="23"/>
  <c r="AN708" i="23"/>
  <c r="AN709" i="23"/>
  <c r="AN710" i="23"/>
  <c r="AN711" i="23"/>
  <c r="AN712" i="23"/>
  <c r="AN713" i="23"/>
  <c r="AN714" i="23"/>
  <c r="AN715" i="23"/>
  <c r="AN716" i="23"/>
  <c r="AN717" i="23"/>
  <c r="AN718" i="23"/>
  <c r="AN719" i="23"/>
  <c r="AN720" i="23"/>
  <c r="AN721" i="23"/>
  <c r="AN722" i="23"/>
  <c r="AN723" i="23"/>
  <c r="AN724" i="23"/>
  <c r="AN725" i="23"/>
  <c r="AN726" i="23"/>
  <c r="AN727" i="23"/>
  <c r="AN728" i="23"/>
  <c r="AN729" i="23"/>
  <c r="AN730" i="23"/>
  <c r="AN731" i="23"/>
  <c r="AN732" i="23"/>
  <c r="AN733" i="23"/>
  <c r="AN734" i="23"/>
  <c r="AN735" i="23"/>
  <c r="AN736" i="23"/>
  <c r="AN737" i="23"/>
  <c r="AN738" i="23"/>
  <c r="AN739" i="23"/>
  <c r="AN740" i="23"/>
  <c r="AN741" i="23"/>
  <c r="AN742" i="23"/>
  <c r="AN743" i="23"/>
  <c r="AN744" i="23"/>
  <c r="AN745" i="23"/>
  <c r="AN746" i="23"/>
  <c r="AN747" i="23"/>
  <c r="AN748" i="23"/>
  <c r="AN749" i="23"/>
  <c r="AN750" i="23"/>
  <c r="AN751" i="23"/>
  <c r="AN752" i="23"/>
  <c r="AN753" i="23"/>
  <c r="AN754" i="23"/>
  <c r="AN755" i="23"/>
  <c r="AN756" i="23"/>
  <c r="AN757" i="23"/>
  <c r="AN758" i="23"/>
  <c r="AN759" i="23"/>
  <c r="AN760" i="23"/>
  <c r="AN761" i="23"/>
  <c r="AN762" i="23"/>
  <c r="AN763" i="23"/>
  <c r="AN764" i="23"/>
  <c r="AN765" i="23"/>
  <c r="AN766" i="23"/>
  <c r="AN767" i="23"/>
  <c r="AN768" i="23"/>
  <c r="AN769" i="23"/>
  <c r="AN770" i="23"/>
  <c r="AN771" i="23"/>
  <c r="AN772" i="23"/>
  <c r="AN773" i="23"/>
  <c r="AN774" i="23"/>
  <c r="AN775" i="23"/>
  <c r="AN776" i="23"/>
  <c r="AN777" i="23"/>
  <c r="AN778" i="23"/>
  <c r="AN779" i="23"/>
  <c r="AN780" i="23"/>
  <c r="AN781" i="23"/>
  <c r="AN782" i="23"/>
  <c r="AN783" i="23"/>
  <c r="AN784" i="23"/>
  <c r="AN785" i="23"/>
  <c r="AN786" i="23"/>
  <c r="AN787" i="23"/>
  <c r="AN788" i="23"/>
  <c r="AN789" i="23"/>
  <c r="AN790" i="23"/>
  <c r="AN791" i="23"/>
  <c r="AN792" i="23"/>
  <c r="AN793" i="23"/>
  <c r="AN794" i="23"/>
  <c r="AN795" i="23"/>
  <c r="AN796" i="23"/>
  <c r="AN797" i="23"/>
  <c r="AN798" i="23"/>
  <c r="AN799" i="23"/>
  <c r="AN800" i="23"/>
  <c r="AN801" i="23"/>
  <c r="AN802" i="23"/>
  <c r="AN803" i="23"/>
  <c r="AN804" i="23"/>
  <c r="AN805" i="23"/>
  <c r="AN806" i="23"/>
  <c r="AN807" i="23"/>
  <c r="AN808" i="23"/>
  <c r="AN809" i="23"/>
  <c r="AN810" i="23"/>
  <c r="AN811" i="23"/>
  <c r="AN812" i="23"/>
  <c r="AN813" i="23"/>
  <c r="AN814" i="23"/>
  <c r="AN815" i="23"/>
  <c r="AN816" i="23"/>
  <c r="AN817" i="23"/>
  <c r="AN818" i="23"/>
  <c r="AN819" i="23"/>
  <c r="AN820" i="23"/>
  <c r="AN821" i="23"/>
  <c r="AN822" i="23"/>
  <c r="AN823" i="23"/>
  <c r="AN824" i="23"/>
  <c r="AN825" i="23"/>
  <c r="AN826" i="23"/>
  <c r="AN827" i="23"/>
  <c r="AN828" i="23"/>
  <c r="AN829" i="23"/>
  <c r="AN830" i="23"/>
  <c r="AN831" i="23"/>
  <c r="AN832" i="23"/>
  <c r="AN833" i="23"/>
  <c r="AN834" i="23"/>
  <c r="AN835" i="23"/>
  <c r="AN836" i="23"/>
  <c r="AN837" i="23"/>
  <c r="AN838" i="23"/>
  <c r="AN839" i="23"/>
  <c r="AN840" i="23"/>
  <c r="AN841" i="23"/>
  <c r="AN842" i="23"/>
  <c r="AN843" i="23"/>
  <c r="AN844" i="23"/>
  <c r="AN845" i="23"/>
  <c r="AN846" i="23"/>
  <c r="AN847" i="23"/>
  <c r="AN848" i="23"/>
  <c r="AN849" i="23"/>
  <c r="AN850" i="23"/>
  <c r="AN851" i="23"/>
  <c r="AN852" i="23"/>
  <c r="AN853" i="23"/>
  <c r="AN854" i="23"/>
  <c r="AN855" i="23"/>
  <c r="AN856" i="23"/>
  <c r="AN857" i="23"/>
  <c r="AN858" i="23"/>
  <c r="AN859" i="23"/>
  <c r="AN860" i="23"/>
  <c r="AN861" i="23"/>
  <c r="AN862" i="23"/>
  <c r="AN863" i="23"/>
  <c r="AN864" i="23"/>
  <c r="AN865" i="23"/>
  <c r="AN866" i="23"/>
  <c r="AN867" i="23"/>
  <c r="AN868" i="23"/>
  <c r="AN869" i="23"/>
  <c r="AN870" i="23"/>
  <c r="AN871" i="23"/>
  <c r="AN872" i="23"/>
  <c r="AN873" i="23"/>
  <c r="AN874" i="23"/>
  <c r="AN875" i="23"/>
  <c r="AN876" i="23"/>
  <c r="AN877" i="23"/>
  <c r="AN878" i="23"/>
  <c r="AN879" i="23"/>
  <c r="AN880" i="23"/>
  <c r="AN881" i="23"/>
  <c r="AN882" i="23"/>
  <c r="AN883" i="23"/>
  <c r="AN884" i="23"/>
  <c r="AN885" i="23"/>
  <c r="AN886" i="23"/>
  <c r="AN887" i="23"/>
  <c r="AN888" i="23"/>
  <c r="AN889" i="23"/>
  <c r="AN890" i="23"/>
  <c r="AN891" i="23"/>
  <c r="AN892" i="23"/>
  <c r="AN893" i="23"/>
  <c r="AN894" i="23"/>
  <c r="AN895" i="23"/>
  <c r="AN896" i="23"/>
  <c r="AN897" i="23"/>
  <c r="AN898" i="23"/>
  <c r="AN899" i="23"/>
  <c r="AN900" i="23"/>
  <c r="AN901" i="23"/>
  <c r="AN902" i="23"/>
  <c r="AN903" i="23"/>
  <c r="AN904" i="23"/>
  <c r="AN905" i="23"/>
  <c r="AN906" i="23"/>
  <c r="AN907" i="23"/>
  <c r="AN908" i="23"/>
  <c r="AN909" i="23"/>
  <c r="AN910" i="23"/>
  <c r="AN911" i="23"/>
  <c r="AN912" i="23"/>
  <c r="AN913" i="23"/>
  <c r="AN914" i="23"/>
  <c r="AN915" i="23"/>
  <c r="AN916" i="23"/>
  <c r="AN917" i="23"/>
  <c r="AN918" i="23"/>
  <c r="AN919" i="23"/>
  <c r="AN920" i="23"/>
  <c r="AN921" i="23"/>
  <c r="AN922" i="23"/>
  <c r="AN923" i="23"/>
  <c r="AN924" i="23"/>
  <c r="AN925" i="23"/>
  <c r="AN926" i="23"/>
  <c r="AN927" i="23"/>
  <c r="AN928" i="23"/>
  <c r="AN929" i="23"/>
  <c r="AN930" i="23"/>
  <c r="AN931" i="23"/>
  <c r="AN932" i="23"/>
  <c r="AN933" i="23"/>
  <c r="AN934" i="23"/>
  <c r="AN935" i="23"/>
  <c r="AN936" i="23"/>
  <c r="AN937" i="23"/>
  <c r="AN938" i="23"/>
  <c r="AN939" i="23"/>
  <c r="AN940" i="23"/>
  <c r="AN941" i="23"/>
  <c r="AN942" i="23"/>
  <c r="AN943" i="23"/>
  <c r="AN944" i="23"/>
  <c r="AN945" i="23"/>
  <c r="AN946" i="23"/>
  <c r="AN947" i="23"/>
  <c r="AN948" i="23"/>
  <c r="AN949" i="23"/>
  <c r="AN950" i="23"/>
  <c r="AN951" i="23"/>
  <c r="AN952" i="23"/>
  <c r="AN953" i="23"/>
  <c r="AN954" i="23"/>
  <c r="AN955" i="23"/>
  <c r="AN956" i="23"/>
  <c r="AN957" i="23"/>
  <c r="AN958" i="23"/>
  <c r="AN959" i="23"/>
  <c r="AN960" i="23"/>
  <c r="AN961" i="23"/>
  <c r="AN962" i="23"/>
  <c r="AN963" i="23"/>
  <c r="AN964" i="23"/>
  <c r="AN965" i="23"/>
  <c r="AN966" i="23"/>
  <c r="AN967" i="23"/>
  <c r="AN968" i="23"/>
  <c r="AN969" i="23"/>
  <c r="AN970" i="23"/>
  <c r="AN971" i="23"/>
  <c r="AN972" i="23"/>
  <c r="AN973" i="23"/>
  <c r="AN974" i="23"/>
  <c r="AN975" i="23"/>
  <c r="AN976" i="23"/>
  <c r="AN977" i="23"/>
  <c r="AN978" i="23"/>
  <c r="AN979" i="23"/>
  <c r="AN980" i="23"/>
  <c r="AN981" i="23"/>
  <c r="AN982" i="23"/>
  <c r="AN983" i="23"/>
  <c r="AN984" i="23"/>
  <c r="AN985" i="23"/>
  <c r="AN986" i="23"/>
  <c r="AN987" i="23"/>
  <c r="AN988" i="23"/>
  <c r="AN989" i="23"/>
  <c r="AN990" i="23"/>
  <c r="AN991" i="23"/>
  <c r="AN992" i="23"/>
  <c r="AN993" i="23"/>
  <c r="AN994" i="23"/>
  <c r="AN995" i="23"/>
  <c r="AN996" i="23"/>
  <c r="AN997" i="23"/>
  <c r="AN998" i="23"/>
  <c r="AN999" i="23"/>
  <c r="AN1000" i="23"/>
  <c r="AN1001" i="23"/>
  <c r="AN1002" i="23"/>
  <c r="AN1003" i="23"/>
  <c r="AN1004" i="23"/>
  <c r="AN1005" i="23"/>
  <c r="AN1006" i="23"/>
  <c r="AN1007" i="23"/>
  <c r="AN1008" i="23"/>
  <c r="AN1009" i="23"/>
  <c r="AN1010" i="23"/>
  <c r="AN1011" i="23"/>
  <c r="AN1012" i="23"/>
  <c r="AN1013" i="23"/>
  <c r="AN1014" i="23"/>
  <c r="AN1015" i="23"/>
  <c r="AN1016" i="23"/>
  <c r="AN1017" i="23"/>
  <c r="AN1018" i="23"/>
  <c r="AN1019" i="23"/>
  <c r="AN1020" i="23"/>
  <c r="AN1021" i="23"/>
  <c r="AN1022" i="23"/>
  <c r="AN1023" i="23"/>
  <c r="AN1024" i="23"/>
  <c r="AN1025" i="23"/>
  <c r="AN1026" i="23"/>
  <c r="AN1027" i="23"/>
  <c r="AN1028" i="23"/>
  <c r="AN1029" i="23"/>
  <c r="AN1030" i="23"/>
  <c r="AN1031" i="23"/>
  <c r="AN1032" i="23"/>
  <c r="AN1033" i="23"/>
  <c r="AN1034" i="23"/>
  <c r="AN1035" i="23"/>
  <c r="AN1036" i="23"/>
  <c r="AN1037" i="23"/>
  <c r="AN1038" i="23"/>
  <c r="AN1039" i="23"/>
  <c r="AN1040" i="23"/>
  <c r="AN1041" i="23"/>
  <c r="AN1042" i="23"/>
  <c r="AN1043" i="23"/>
  <c r="AN1044" i="23"/>
  <c r="AN1045" i="23"/>
  <c r="AN1046" i="23"/>
  <c r="AN1047" i="23"/>
  <c r="AN1048" i="23"/>
  <c r="AN1049" i="23"/>
  <c r="AN1050" i="23"/>
  <c r="AN1051" i="23"/>
  <c r="AN1052" i="23"/>
  <c r="AN1053" i="23"/>
  <c r="AN1054" i="23"/>
  <c r="AN1055" i="23"/>
  <c r="AN1056" i="23"/>
  <c r="AN1057" i="23"/>
  <c r="AN1058" i="23"/>
  <c r="AN1059" i="23"/>
  <c r="AN1060" i="23"/>
  <c r="AN1061" i="23"/>
  <c r="AN1062" i="23"/>
  <c r="AN1063" i="23"/>
  <c r="AN1064" i="23"/>
  <c r="AN1065" i="23"/>
  <c r="AN1066" i="23"/>
  <c r="AN1067" i="23"/>
  <c r="AN1068" i="23"/>
  <c r="AN1069" i="23"/>
  <c r="AN1070" i="23"/>
  <c r="AN1071" i="23"/>
  <c r="AN1072" i="23"/>
  <c r="AN1073" i="23"/>
  <c r="AN1074" i="23"/>
  <c r="AN1075" i="23"/>
  <c r="AN1076" i="23"/>
  <c r="AN1077" i="23"/>
  <c r="AN1078" i="23"/>
  <c r="AN1079" i="23"/>
  <c r="AN1080" i="23"/>
  <c r="AN1081" i="23"/>
  <c r="AN1082" i="23"/>
  <c r="AN1083" i="23"/>
  <c r="AN1084" i="23"/>
  <c r="AN1085" i="23"/>
  <c r="AN1086" i="23"/>
  <c r="AN1087" i="23"/>
  <c r="AN1088" i="23"/>
  <c r="AN1089" i="23"/>
  <c r="AN1090" i="23"/>
  <c r="AN1091" i="23"/>
  <c r="AN1092" i="23"/>
  <c r="AN1093" i="23"/>
  <c r="AN1094" i="23"/>
  <c r="AN1095" i="23"/>
  <c r="AN1096" i="23"/>
  <c r="AN1097" i="23"/>
  <c r="AN1098" i="23"/>
  <c r="AN1099" i="23"/>
  <c r="AN1100" i="23"/>
  <c r="AN1101" i="23"/>
  <c r="AN1102" i="23"/>
  <c r="AN1103" i="23"/>
  <c r="AN1104" i="23"/>
  <c r="AN1105" i="23"/>
  <c r="AN1106" i="23"/>
  <c r="AN1107" i="23"/>
  <c r="AN1108" i="23"/>
  <c r="AN1109" i="23"/>
  <c r="AN1110" i="23"/>
  <c r="AN1111" i="23"/>
  <c r="AN1112" i="23"/>
  <c r="AN1113" i="23"/>
  <c r="AN1114" i="23"/>
  <c r="AN1115" i="23"/>
  <c r="AN1116" i="23"/>
  <c r="AN1117" i="23"/>
  <c r="AN1118" i="23"/>
  <c r="AN1119" i="23"/>
  <c r="AN1120" i="23"/>
  <c r="AN1121" i="23"/>
  <c r="AN1122" i="23"/>
  <c r="AN1123" i="23"/>
  <c r="AN1124" i="23"/>
  <c r="AN1125" i="23"/>
  <c r="AN1126" i="23"/>
  <c r="AN1127" i="23"/>
  <c r="AN1128" i="23"/>
  <c r="AN1129" i="23"/>
  <c r="AN1130" i="23"/>
  <c r="AN1131" i="23"/>
  <c r="AN1132" i="23"/>
  <c r="AN1133" i="23"/>
  <c r="AN1134" i="23"/>
  <c r="AN1135" i="23"/>
  <c r="AN1136" i="23"/>
  <c r="AN1137" i="23"/>
  <c r="AN1138" i="23"/>
  <c r="AN1139" i="23"/>
  <c r="AN1140" i="23"/>
  <c r="AN1141" i="23"/>
  <c r="AN1142" i="23"/>
  <c r="AN1143" i="23"/>
  <c r="AN1144" i="23"/>
  <c r="AN1145" i="23"/>
  <c r="AN1146" i="23"/>
  <c r="AN1147" i="23"/>
  <c r="AN1148" i="23"/>
  <c r="AN1149" i="23"/>
  <c r="AN1150" i="23"/>
  <c r="AN1151" i="23"/>
  <c r="AN1152" i="23"/>
  <c r="AN1153" i="23"/>
  <c r="AN1154" i="23"/>
  <c r="AN1155" i="23"/>
  <c r="AN1156" i="23"/>
  <c r="AN1157" i="23"/>
  <c r="AN1158" i="23"/>
  <c r="AN1159" i="23"/>
  <c r="AN1160" i="23"/>
  <c r="AN1161" i="23"/>
  <c r="AN1162" i="23"/>
  <c r="AN1163" i="23"/>
  <c r="AN1164" i="23"/>
  <c r="AN1165" i="23"/>
  <c r="AN1166" i="23"/>
  <c r="AN1167" i="23"/>
  <c r="AN1168" i="23"/>
  <c r="AN1169" i="23"/>
  <c r="AN1170" i="23"/>
  <c r="AN1171" i="23"/>
  <c r="AN1172" i="23"/>
  <c r="AN1173" i="23"/>
  <c r="AN1174" i="23"/>
  <c r="AN1175" i="23"/>
  <c r="AN1176" i="23"/>
  <c r="AN1177" i="23"/>
  <c r="AN1178" i="23"/>
  <c r="AN1179" i="23"/>
  <c r="AN1180" i="23"/>
  <c r="AN1181" i="23"/>
  <c r="AN1182" i="23"/>
  <c r="AN1183" i="23"/>
  <c r="AN1184" i="23"/>
  <c r="AN1185" i="23"/>
  <c r="AN1186" i="23"/>
  <c r="AN1187" i="23"/>
  <c r="AN1188" i="23"/>
  <c r="AN1189" i="23"/>
  <c r="AN1190" i="23"/>
  <c r="AN1191" i="23"/>
  <c r="AN1192" i="23"/>
  <c r="AN1193" i="23"/>
  <c r="AN1194" i="23"/>
  <c r="AN1195" i="23"/>
  <c r="AN1196" i="23"/>
  <c r="AN1197" i="23"/>
  <c r="AN1198" i="23"/>
  <c r="AN1199" i="23"/>
  <c r="AN1200" i="23"/>
  <c r="AN1201" i="23"/>
  <c r="AN1202" i="23"/>
  <c r="AN1203" i="23"/>
  <c r="AN1204" i="23"/>
  <c r="AN1205" i="23"/>
  <c r="AN1206" i="23"/>
  <c r="AN1207" i="23"/>
  <c r="AN1208" i="23"/>
  <c r="AN1209" i="23"/>
  <c r="AN1210" i="23"/>
  <c r="AN1211" i="23"/>
  <c r="AN1212" i="23"/>
  <c r="AN1213" i="23"/>
  <c r="AN1214" i="23"/>
  <c r="AN1215" i="23"/>
  <c r="AN1216" i="23"/>
  <c r="AN1217" i="23"/>
  <c r="AN1218" i="23"/>
  <c r="AN1219" i="23"/>
  <c r="AN1220" i="23"/>
  <c r="AN1221" i="23"/>
  <c r="AN1222" i="23"/>
  <c r="AN1223" i="23"/>
  <c r="AN1224" i="23"/>
  <c r="AN1225" i="23"/>
  <c r="AN1226" i="23"/>
  <c r="AN1227" i="23"/>
  <c r="AN1228" i="23"/>
  <c r="AN1229" i="23"/>
  <c r="AN1230" i="23"/>
  <c r="AN1231" i="23"/>
  <c r="AN1232" i="23"/>
  <c r="AN1233" i="23"/>
  <c r="AN1234" i="23"/>
  <c r="AN1235" i="23"/>
  <c r="AN1236" i="23"/>
  <c r="AN1237" i="23"/>
  <c r="AN1238" i="23"/>
  <c r="AN1239" i="23"/>
  <c r="AN1240" i="23"/>
  <c r="AN1241" i="23"/>
  <c r="AN1242" i="23"/>
  <c r="AN1243" i="23"/>
  <c r="AN1244" i="23"/>
  <c r="AN1245" i="23"/>
  <c r="AN1246" i="23"/>
  <c r="AN1247" i="23"/>
  <c r="AN1248" i="23"/>
  <c r="AN1249" i="23"/>
  <c r="AN1250" i="23"/>
  <c r="AN1251" i="23"/>
  <c r="AN1252" i="23"/>
  <c r="AN1253" i="23"/>
  <c r="AN1254" i="23"/>
  <c r="AN1255" i="23"/>
  <c r="AN1256" i="23"/>
  <c r="AN1257" i="23"/>
  <c r="AN1258" i="23"/>
  <c r="AN1259" i="23"/>
  <c r="AN1260" i="23"/>
  <c r="AN1261" i="23"/>
  <c r="AN1262" i="23"/>
  <c r="AN1263" i="23"/>
  <c r="AN1264" i="23"/>
  <c r="AN1265" i="23"/>
  <c r="AN1266" i="23"/>
  <c r="AN1267" i="23"/>
  <c r="AN1268" i="23"/>
  <c r="AN1269" i="23"/>
  <c r="AN1270" i="23"/>
  <c r="AN1271" i="23"/>
  <c r="AN1272" i="23"/>
  <c r="AN1273" i="23"/>
  <c r="AN1274" i="23"/>
  <c r="AN1275" i="23"/>
  <c r="AN1276" i="23"/>
  <c r="AN1277" i="23"/>
  <c r="AN1278" i="23"/>
  <c r="AN1279" i="23"/>
  <c r="AN1280" i="23"/>
  <c r="AN1281" i="23"/>
  <c r="AN1282" i="23"/>
  <c r="AN1283" i="23"/>
  <c r="AN1284" i="23"/>
  <c r="AN1285" i="23"/>
  <c r="AN1286" i="23"/>
  <c r="AN1287" i="23"/>
  <c r="AN1288" i="23"/>
  <c r="AN1289" i="23"/>
  <c r="AN1290" i="23"/>
  <c r="AN1291" i="23"/>
  <c r="AN1292" i="23"/>
  <c r="AN1293" i="23"/>
  <c r="AN1294" i="23"/>
  <c r="AN1295" i="23"/>
  <c r="AN1296" i="23"/>
  <c r="AN1297" i="23"/>
  <c r="AN1298" i="23"/>
  <c r="AN1299" i="23"/>
  <c r="AN1300" i="23"/>
  <c r="AN1301" i="23"/>
  <c r="AN1302" i="23"/>
  <c r="AN1303" i="23"/>
  <c r="AN1304" i="23"/>
  <c r="AN1305" i="23"/>
  <c r="AN1306" i="23"/>
  <c r="AN1307" i="23"/>
  <c r="AN1308" i="23"/>
  <c r="AN1309" i="23"/>
  <c r="AN1310" i="23"/>
  <c r="AN1311" i="23"/>
  <c r="AN1312" i="23"/>
  <c r="AN1313" i="23"/>
  <c r="AN1314" i="23"/>
  <c r="AN1315" i="23"/>
  <c r="AN1316" i="23"/>
  <c r="AN1317" i="23"/>
  <c r="AN1318" i="23"/>
  <c r="AN1319" i="23"/>
  <c r="AN1320" i="23"/>
  <c r="AN1321" i="23"/>
  <c r="AN1322" i="23"/>
  <c r="AN1323" i="23"/>
  <c r="AN1324" i="23"/>
  <c r="AN1325" i="23"/>
  <c r="AN1326" i="23"/>
  <c r="AN1327" i="23"/>
  <c r="AN1328" i="23"/>
  <c r="AN1329" i="23"/>
  <c r="AN1330" i="23"/>
  <c r="AN1331" i="23"/>
  <c r="AN1332" i="23"/>
  <c r="AN1333" i="23"/>
  <c r="AN1334" i="23"/>
  <c r="AN1335" i="23"/>
  <c r="AN1336" i="23"/>
  <c r="AN1337" i="23"/>
  <c r="AN1338" i="23"/>
  <c r="AN1339" i="23"/>
  <c r="AN1340" i="23"/>
  <c r="AN1341" i="23"/>
  <c r="AN1342" i="23"/>
  <c r="AN1343" i="23"/>
  <c r="AN1344" i="23"/>
  <c r="AN1345" i="23"/>
  <c r="AN1346" i="23"/>
  <c r="AN1347" i="23"/>
  <c r="AN1348" i="23"/>
  <c r="AN1349" i="23"/>
  <c r="AN1350" i="23"/>
  <c r="AN1351" i="23"/>
  <c r="AN1352" i="23"/>
  <c r="AN1353" i="23"/>
  <c r="AN1354" i="23"/>
  <c r="AN1355" i="23"/>
  <c r="AN1356" i="23"/>
  <c r="AN1357" i="23"/>
  <c r="AN1358" i="23"/>
  <c r="AN1359" i="23"/>
  <c r="AN1360" i="23"/>
  <c r="AN1361" i="23"/>
  <c r="AN1362" i="23"/>
  <c r="AN1363" i="23"/>
  <c r="AN1364" i="23"/>
  <c r="AN1365" i="23"/>
  <c r="AN1366" i="23"/>
  <c r="AN1367" i="23"/>
  <c r="AN1368" i="23"/>
  <c r="AN1369" i="23"/>
  <c r="AN1370" i="23"/>
  <c r="AN1371" i="23"/>
  <c r="AN1372" i="23"/>
  <c r="AN1373" i="23"/>
  <c r="AN1374" i="23"/>
  <c r="AN1375" i="23"/>
  <c r="AN1376" i="23"/>
  <c r="AN1377" i="23"/>
  <c r="AN1378" i="23"/>
  <c r="AN1379" i="23"/>
  <c r="AN1380" i="23"/>
  <c r="AN1381" i="23"/>
  <c r="AN1382" i="23"/>
  <c r="AN1383" i="23"/>
  <c r="AN1384" i="23"/>
  <c r="AN1385" i="23"/>
  <c r="AN1386" i="23"/>
  <c r="AN1387" i="23"/>
  <c r="AN1388" i="23"/>
  <c r="AN1389" i="23"/>
  <c r="AN1390" i="23"/>
  <c r="AN1391" i="23"/>
  <c r="AN1392" i="23"/>
  <c r="AN1393" i="23"/>
  <c r="AN1394" i="23"/>
  <c r="AN1395" i="23"/>
  <c r="AN1396" i="23"/>
  <c r="AN1397" i="23"/>
  <c r="AN1398" i="23"/>
  <c r="AN1399" i="23"/>
  <c r="AN1400" i="23"/>
  <c r="AN1401" i="23"/>
  <c r="AN1402" i="23"/>
  <c r="AN1403" i="23"/>
  <c r="AN1404" i="23"/>
  <c r="AN1405" i="23"/>
  <c r="AN1406" i="23"/>
  <c r="AN1407" i="23"/>
  <c r="AN1408" i="23"/>
  <c r="AN1409" i="23"/>
  <c r="AN1410" i="23"/>
  <c r="AN1411" i="23"/>
  <c r="AN1412" i="23"/>
  <c r="AN1413" i="23"/>
  <c r="AN1414" i="23"/>
  <c r="AN1415" i="23"/>
  <c r="AN1416" i="23"/>
  <c r="AN1417" i="23"/>
  <c r="AN1418" i="23"/>
  <c r="AN1419" i="23"/>
  <c r="AN1420" i="23"/>
  <c r="AN1421" i="23"/>
  <c r="AN1422" i="23"/>
  <c r="AN1423" i="23"/>
  <c r="AN1424" i="23"/>
  <c r="AN1425" i="23"/>
  <c r="AN1426" i="23"/>
  <c r="AN1427" i="23"/>
  <c r="AN1428" i="23"/>
  <c r="AN1429" i="23"/>
  <c r="AN1430" i="23"/>
  <c r="AN1431" i="23"/>
  <c r="AN1432" i="23"/>
  <c r="AN1433" i="23"/>
  <c r="AN1434" i="23"/>
  <c r="AN1435" i="23"/>
  <c r="AN1436" i="23"/>
  <c r="AN1437" i="23"/>
  <c r="AN1438" i="23"/>
  <c r="AN1439" i="23"/>
  <c r="AN1440" i="23"/>
  <c r="AN1441" i="23"/>
  <c r="AN1442" i="23"/>
  <c r="AN1443" i="23"/>
  <c r="AN1444" i="23"/>
  <c r="AN1445" i="23"/>
  <c r="AN1446" i="23"/>
  <c r="AN1447" i="23"/>
  <c r="AN1448" i="23"/>
  <c r="AN1449" i="23"/>
  <c r="AN1450" i="23"/>
  <c r="AN1451" i="23"/>
  <c r="AN1452" i="23"/>
  <c r="AN1453" i="23"/>
  <c r="AN1454" i="23"/>
  <c r="AN1455" i="23"/>
  <c r="AN1456" i="23"/>
  <c r="AN1457" i="23"/>
  <c r="AN1458" i="23"/>
  <c r="AN1459" i="23"/>
  <c r="AN1460" i="23"/>
  <c r="AN1461" i="23"/>
  <c r="AN1462" i="23"/>
  <c r="AN1463" i="23"/>
  <c r="AN1464" i="23"/>
  <c r="AN1465" i="23"/>
  <c r="AN1466" i="23"/>
  <c r="AN1467" i="23"/>
  <c r="AN1468" i="23"/>
  <c r="AN1469" i="23"/>
  <c r="AN1470" i="23"/>
  <c r="AN1471" i="23"/>
  <c r="AN1472" i="23"/>
  <c r="AN1473" i="23"/>
  <c r="AN1474" i="23"/>
  <c r="AN1475" i="23"/>
  <c r="AN1476" i="23"/>
  <c r="AN1477" i="23"/>
  <c r="AN1478" i="23"/>
  <c r="AN1479" i="23"/>
  <c r="AN1480" i="23"/>
  <c r="AN1481" i="23"/>
  <c r="AN1482" i="23"/>
  <c r="AN1483" i="23"/>
  <c r="AN1484" i="23"/>
  <c r="AN1485" i="23"/>
  <c r="AN1486" i="23"/>
  <c r="AN1487" i="23"/>
  <c r="AN1488" i="23"/>
  <c r="AN1489" i="23"/>
  <c r="AN1490" i="23"/>
  <c r="AN1491" i="23"/>
  <c r="AN1492" i="23"/>
  <c r="AN1493" i="23"/>
  <c r="AN1494" i="23"/>
  <c r="AN1495" i="23"/>
  <c r="AN1496" i="23"/>
  <c r="AN1497" i="23"/>
  <c r="AN1498" i="23"/>
  <c r="AN1499" i="23"/>
  <c r="AN1500" i="23"/>
  <c r="AN1501" i="23"/>
  <c r="AN1502" i="23"/>
  <c r="AN1503" i="23"/>
  <c r="AN1504" i="23"/>
  <c r="AN1505" i="23"/>
  <c r="AN1506" i="23"/>
  <c r="AN1507" i="23"/>
  <c r="AN1508" i="23"/>
  <c r="AN1509" i="23"/>
  <c r="AN1510" i="23"/>
  <c r="AN1511" i="23"/>
  <c r="AN1512" i="23"/>
  <c r="AN1513" i="23"/>
  <c r="AN1514" i="23"/>
  <c r="AN1515" i="23"/>
  <c r="AN1516" i="23"/>
  <c r="AN1517" i="23"/>
  <c r="AN1518" i="23"/>
  <c r="AN1519" i="23"/>
  <c r="AN1520" i="23"/>
  <c r="AN1521" i="23"/>
  <c r="AN1522" i="23"/>
  <c r="AN1523" i="23"/>
  <c r="AN1524" i="23"/>
  <c r="AN1525" i="23"/>
  <c r="AN1526" i="23"/>
  <c r="AN1527" i="23"/>
  <c r="AN1528" i="23"/>
  <c r="AN1529" i="23"/>
  <c r="AN1530" i="23"/>
  <c r="AN1531" i="23"/>
  <c r="AN1532" i="23"/>
  <c r="AN1533" i="23"/>
  <c r="AN1534" i="23"/>
  <c r="AN1535" i="23"/>
  <c r="AN1536" i="23"/>
  <c r="AN1537" i="23"/>
  <c r="AN1538" i="23"/>
  <c r="AN1539" i="23"/>
  <c r="AN1540" i="23"/>
  <c r="AN1541" i="23"/>
  <c r="AN1542" i="23"/>
  <c r="AN1543" i="23"/>
  <c r="AN1544" i="23"/>
  <c r="AN1545" i="23"/>
  <c r="AN1546" i="23"/>
  <c r="AN1547" i="23"/>
  <c r="AN1548" i="23"/>
  <c r="AN1549" i="23"/>
  <c r="AN1550" i="23"/>
  <c r="AN1551" i="23"/>
  <c r="AN1552" i="23"/>
  <c r="AN1553" i="23"/>
  <c r="AN1554" i="23"/>
  <c r="AN1555" i="23"/>
  <c r="AN1556" i="23"/>
  <c r="AN1557" i="23"/>
  <c r="AN1558" i="23"/>
  <c r="AN1559" i="23"/>
  <c r="AN1560" i="23"/>
  <c r="AN1561" i="23"/>
  <c r="AN1562" i="23"/>
  <c r="AN1563" i="23"/>
  <c r="AN1564" i="23"/>
  <c r="AN1565" i="23"/>
  <c r="AN1566" i="23"/>
  <c r="AN1567" i="23"/>
  <c r="AN1568" i="23"/>
  <c r="AN1569" i="23"/>
  <c r="AN1570" i="23"/>
  <c r="AN1571" i="23"/>
  <c r="AN1572" i="23"/>
  <c r="AN1573" i="23"/>
  <c r="AN1574" i="23"/>
  <c r="AN1575" i="23"/>
  <c r="AN1576" i="23"/>
  <c r="AN1577" i="23"/>
  <c r="AN1578" i="23"/>
  <c r="AN1579" i="23"/>
  <c r="AN1580" i="23"/>
  <c r="AN1581" i="23"/>
  <c r="AN1582" i="23"/>
  <c r="AN1583" i="23"/>
  <c r="AN1584" i="23"/>
  <c r="AN1585" i="23"/>
  <c r="AN1586" i="23"/>
  <c r="AN1587" i="23"/>
  <c r="AN1588" i="23"/>
  <c r="AN1589" i="23"/>
  <c r="AN1590" i="23"/>
  <c r="AN1591" i="23"/>
  <c r="AN1592" i="23"/>
  <c r="AN1593" i="23"/>
  <c r="AN1594" i="23"/>
  <c r="AN1595" i="23"/>
  <c r="AN1596" i="23"/>
  <c r="AN1597" i="23"/>
  <c r="AN1598" i="23"/>
  <c r="AN1599" i="23"/>
  <c r="AN1600" i="23"/>
  <c r="AN1601" i="23"/>
  <c r="AN1602" i="23"/>
  <c r="AN1603" i="23"/>
  <c r="AN1604" i="23"/>
  <c r="AN1605" i="23"/>
  <c r="AN1606" i="23"/>
  <c r="AN1607" i="23"/>
  <c r="AN1608" i="23"/>
  <c r="AN1609" i="23"/>
  <c r="AN1610" i="23"/>
  <c r="AN1611" i="23"/>
  <c r="AN1612" i="23"/>
  <c r="AN1613" i="23"/>
  <c r="AN1614" i="23"/>
  <c r="AN1615" i="23"/>
  <c r="AN1616" i="23"/>
  <c r="AN1617" i="23"/>
  <c r="AN1618" i="23"/>
  <c r="AN1619" i="23"/>
  <c r="AN1620" i="23"/>
  <c r="AN1621" i="23"/>
  <c r="AN1622" i="23"/>
  <c r="AN1623" i="23"/>
  <c r="AN1624" i="23"/>
  <c r="AN1625" i="23"/>
  <c r="AN1626" i="23"/>
  <c r="AN1627" i="23"/>
  <c r="AN1628" i="23"/>
  <c r="AN1629" i="23"/>
  <c r="AN1630" i="23"/>
  <c r="AN1631" i="23"/>
  <c r="AN1632" i="23"/>
  <c r="AN1633" i="23"/>
  <c r="AN1634" i="23"/>
  <c r="AN1635" i="23"/>
  <c r="AN1636" i="23"/>
  <c r="AN1637" i="23"/>
  <c r="AN1638" i="23"/>
  <c r="AN1639" i="23"/>
  <c r="AN1640" i="23"/>
  <c r="AN1641" i="23"/>
  <c r="AN1642" i="23"/>
  <c r="AN1643" i="23"/>
  <c r="AN1644" i="23"/>
  <c r="AN1645" i="23"/>
  <c r="AN1646" i="23"/>
  <c r="AN1647" i="23"/>
  <c r="AN1648" i="23"/>
  <c r="AN1649" i="23"/>
  <c r="AN1650" i="23"/>
  <c r="AN1651" i="23"/>
  <c r="AN1652" i="23"/>
  <c r="AN1653" i="23"/>
  <c r="AN1654" i="23"/>
  <c r="AN1655" i="23"/>
  <c r="AN1656" i="23"/>
  <c r="AN1657" i="23"/>
  <c r="AN1658" i="23"/>
  <c r="AN1659" i="23"/>
  <c r="AN1660" i="23"/>
  <c r="AN1661" i="23"/>
  <c r="AN1662" i="23"/>
  <c r="AN1663" i="23"/>
  <c r="AN1664" i="23"/>
  <c r="AN1665" i="23"/>
  <c r="AN1666" i="23"/>
  <c r="AN1667" i="23"/>
  <c r="AN1668" i="23"/>
  <c r="AN1669" i="23"/>
  <c r="AN1670" i="23"/>
  <c r="AN1671" i="23"/>
  <c r="AN1672" i="23"/>
  <c r="AN1673" i="23"/>
  <c r="AN1674" i="23"/>
  <c r="AN1675" i="23"/>
  <c r="AN1676" i="23"/>
  <c r="AN1677" i="23"/>
  <c r="AN1678" i="23"/>
  <c r="AN1679" i="23"/>
  <c r="AN1680" i="23"/>
  <c r="AN1681" i="23"/>
  <c r="AN1682" i="23"/>
  <c r="AN1683" i="23"/>
  <c r="AN1684" i="23"/>
  <c r="AN1685" i="23"/>
  <c r="AN1686" i="23"/>
  <c r="AN1687" i="23"/>
  <c r="AN1688" i="23"/>
  <c r="AN1689" i="23"/>
  <c r="AN1690" i="23"/>
  <c r="AN1691" i="23"/>
  <c r="AN1692" i="23"/>
  <c r="AN1693" i="23"/>
  <c r="AN1694" i="23"/>
  <c r="AN1695" i="23"/>
  <c r="AN1696" i="23"/>
  <c r="AN1697" i="23"/>
  <c r="AN1698" i="23"/>
  <c r="AN1699" i="23"/>
  <c r="AN1700" i="23"/>
  <c r="AN1701" i="23"/>
  <c r="AN1702" i="23"/>
  <c r="AN1703" i="23"/>
  <c r="AN1704" i="23"/>
  <c r="AN1705" i="23"/>
  <c r="AN1706" i="23"/>
  <c r="AN1707" i="23"/>
  <c r="AN1708" i="23"/>
  <c r="AN1709" i="23"/>
  <c r="AN1710" i="23"/>
  <c r="AN1711" i="23"/>
  <c r="AN1712" i="23"/>
  <c r="AN1713" i="23"/>
  <c r="AN1714" i="23"/>
  <c r="AN1715" i="23"/>
  <c r="AN1716" i="23"/>
  <c r="AN1717" i="23"/>
  <c r="AN1718" i="23"/>
  <c r="AN1719" i="23"/>
  <c r="AN1720" i="23"/>
  <c r="AN1721" i="23"/>
  <c r="AN1722" i="23"/>
  <c r="AN1723" i="23"/>
  <c r="AN1724" i="23"/>
  <c r="AN1725" i="23"/>
  <c r="AN1726" i="23"/>
  <c r="AN1727" i="23"/>
  <c r="AN1728" i="23"/>
  <c r="AN1729" i="23"/>
  <c r="AN1730" i="23"/>
  <c r="AN1731" i="23"/>
  <c r="AN1732" i="23"/>
  <c r="AN1733" i="23"/>
  <c r="AN1734" i="23"/>
  <c r="AN1735" i="23"/>
  <c r="AN1736" i="23"/>
  <c r="AN1737" i="23"/>
  <c r="AN1738" i="23"/>
  <c r="AN1739" i="23"/>
  <c r="AN1740" i="23"/>
  <c r="AN1741" i="23"/>
  <c r="AN1742" i="23"/>
  <c r="AN1743" i="23"/>
  <c r="AN1744" i="23"/>
  <c r="AN1745" i="23"/>
  <c r="AN1746" i="23"/>
  <c r="AN1747" i="23"/>
  <c r="AN1748" i="23"/>
  <c r="AN1749" i="23"/>
  <c r="AN1750" i="23"/>
  <c r="AN1751" i="23"/>
  <c r="AN1752" i="23"/>
  <c r="AN1753" i="23"/>
  <c r="AN1754" i="23"/>
  <c r="AN1755" i="23"/>
  <c r="AN1756" i="23"/>
  <c r="AN1757" i="23"/>
  <c r="AN1758" i="23"/>
  <c r="AN1759" i="23"/>
  <c r="AN1760" i="23"/>
  <c r="AN1761" i="23"/>
  <c r="AN1762" i="23"/>
  <c r="AN1763" i="23"/>
  <c r="AN1764" i="23"/>
  <c r="AN1765" i="23"/>
  <c r="AN1766" i="23"/>
  <c r="AN1767" i="23"/>
  <c r="AN1768" i="23"/>
  <c r="AN1769" i="23"/>
  <c r="AN1770" i="23"/>
  <c r="AN1771" i="23"/>
  <c r="AN1772" i="23"/>
  <c r="AN1773" i="23"/>
  <c r="AN1774" i="23"/>
  <c r="AN1775" i="23"/>
  <c r="AN1776" i="23"/>
  <c r="AN1777" i="23"/>
  <c r="AN1778" i="23"/>
  <c r="AN1779" i="23"/>
  <c r="AN1780" i="23"/>
  <c r="AN1781" i="23"/>
  <c r="AN1782" i="23"/>
  <c r="AN1783" i="23"/>
  <c r="AN1784" i="23"/>
  <c r="AN1785" i="23"/>
  <c r="AN1786" i="23"/>
  <c r="AN1787" i="23"/>
  <c r="AN1788" i="23"/>
  <c r="AN1789" i="23"/>
  <c r="AN1790" i="23"/>
  <c r="AN1791" i="23"/>
  <c r="AN1792" i="23"/>
  <c r="AN1793" i="23"/>
  <c r="AN1794" i="23"/>
  <c r="AN1795" i="23"/>
  <c r="AN1796" i="23"/>
  <c r="AN1797" i="23"/>
  <c r="AN1798" i="23"/>
  <c r="AN1799" i="23"/>
  <c r="AN1800" i="23"/>
  <c r="AN1801" i="23"/>
  <c r="AN1802" i="23"/>
  <c r="AN1803" i="23"/>
  <c r="AN1804" i="23"/>
  <c r="AN1805" i="23"/>
  <c r="AN1806" i="23"/>
  <c r="AN1807" i="23"/>
  <c r="AN1808" i="23"/>
  <c r="AN1809" i="23"/>
  <c r="AN1810" i="23"/>
  <c r="AN1811" i="23"/>
  <c r="AN1812" i="23"/>
  <c r="AN1813" i="23"/>
  <c r="AN1814" i="23"/>
  <c r="AN1815" i="23"/>
  <c r="AN1816" i="23"/>
  <c r="AN1817" i="23"/>
  <c r="AN1818" i="23"/>
  <c r="AN1819" i="23"/>
  <c r="AN1820" i="23"/>
  <c r="AN1821" i="23"/>
  <c r="AN1822" i="23"/>
  <c r="AN1823" i="23"/>
  <c r="AN1824" i="23"/>
  <c r="AN1825" i="23"/>
  <c r="AN1826" i="23"/>
  <c r="AN1827" i="23"/>
  <c r="AN1828" i="23"/>
  <c r="AN1829" i="23"/>
  <c r="AN1830" i="23"/>
  <c r="AN1831" i="23"/>
  <c r="AN1832" i="23"/>
  <c r="AN1833" i="23"/>
  <c r="AN1834" i="23"/>
  <c r="AN1835" i="23"/>
  <c r="AN1836" i="23"/>
  <c r="AN1837" i="23"/>
  <c r="AN1838" i="23"/>
  <c r="AN1839" i="23"/>
  <c r="AN1840" i="23"/>
  <c r="AN1841" i="23"/>
  <c r="AN1842" i="23"/>
  <c r="AN1843" i="23"/>
  <c r="AN1844" i="23"/>
  <c r="AN1845" i="23"/>
  <c r="AN1846" i="23"/>
  <c r="AN1847" i="23"/>
  <c r="AN1848" i="23"/>
  <c r="AN1849" i="23"/>
  <c r="AN2" i="23"/>
  <c r="H10" i="38"/>
  <c r="K9" i="38"/>
  <c r="K120" i="38"/>
  <c r="H9" i="38"/>
  <c r="H62" i="38"/>
  <c r="M145" i="38"/>
  <c r="AL7" i="23"/>
  <c r="AL3" i="23"/>
  <c r="AL4" i="23"/>
  <c r="AL5" i="23"/>
  <c r="AL6" i="23"/>
  <c r="AL8" i="23"/>
  <c r="AL9" i="23"/>
  <c r="AL10" i="23"/>
  <c r="AL11" i="23"/>
  <c r="AL12" i="23"/>
  <c r="AL13" i="23"/>
  <c r="AL14" i="23"/>
  <c r="AL15" i="23"/>
  <c r="AL16" i="23"/>
  <c r="AL17" i="23"/>
  <c r="AL18" i="23"/>
  <c r="AL19" i="23"/>
  <c r="AL20" i="23"/>
  <c r="AL21" i="23"/>
  <c r="AL22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5" i="23"/>
  <c r="AL56" i="23"/>
  <c r="AL57" i="23"/>
  <c r="AL58" i="23"/>
  <c r="AL59" i="23"/>
  <c r="AL60" i="23"/>
  <c r="AL61" i="23"/>
  <c r="AL62" i="23"/>
  <c r="AL63" i="23"/>
  <c r="AL64" i="23"/>
  <c r="AL65" i="23"/>
  <c r="AL66" i="23"/>
  <c r="AL67" i="23"/>
  <c r="AL68" i="23"/>
  <c r="AL69" i="23"/>
  <c r="AL70" i="23"/>
  <c r="AL71" i="23"/>
  <c r="AL72" i="23"/>
  <c r="AL73" i="23"/>
  <c r="AL74" i="23"/>
  <c r="AL75" i="23"/>
  <c r="AL76" i="23"/>
  <c r="AL77" i="23"/>
  <c r="AL78" i="23"/>
  <c r="AL79" i="23"/>
  <c r="AL80" i="23"/>
  <c r="AL81" i="23"/>
  <c r="AL82" i="23"/>
  <c r="AL83" i="23"/>
  <c r="AL84" i="23"/>
  <c r="AL85" i="23"/>
  <c r="AL86" i="23"/>
  <c r="AL87" i="23"/>
  <c r="AL88" i="23"/>
  <c r="AL89" i="23"/>
  <c r="AL90" i="23"/>
  <c r="AL91" i="23"/>
  <c r="AL92" i="23"/>
  <c r="AL93" i="23"/>
  <c r="AL94" i="23"/>
  <c r="AL95" i="23"/>
  <c r="AL96" i="23"/>
  <c r="AL97" i="23"/>
  <c r="AL98" i="23"/>
  <c r="AL99" i="23"/>
  <c r="AL100" i="23"/>
  <c r="AL101" i="23"/>
  <c r="AL102" i="23"/>
  <c r="AL103" i="23"/>
  <c r="AL104" i="23"/>
  <c r="AL105" i="23"/>
  <c r="AL106" i="23"/>
  <c r="AL107" i="23"/>
  <c r="AL108" i="23"/>
  <c r="AL109" i="23"/>
  <c r="AL110" i="23"/>
  <c r="AL111" i="23"/>
  <c r="AL112" i="23"/>
  <c r="AL113" i="23"/>
  <c r="AL114" i="23"/>
  <c r="AL115" i="23"/>
  <c r="AL116" i="23"/>
  <c r="AL117" i="23"/>
  <c r="AL118" i="23"/>
  <c r="AL119" i="23"/>
  <c r="AL120" i="23"/>
  <c r="AL121" i="23"/>
  <c r="AL122" i="23"/>
  <c r="AL123" i="23"/>
  <c r="AL124" i="23"/>
  <c r="AL125" i="23"/>
  <c r="AL126" i="23"/>
  <c r="AL127" i="23"/>
  <c r="AL128" i="23"/>
  <c r="AL129" i="23"/>
  <c r="AL130" i="23"/>
  <c r="AL131" i="23"/>
  <c r="AL132" i="23"/>
  <c r="AL133" i="23"/>
  <c r="AL134" i="23"/>
  <c r="AL135" i="23"/>
  <c r="AL136" i="23"/>
  <c r="AL137" i="23"/>
  <c r="AL138" i="23"/>
  <c r="AL139" i="23"/>
  <c r="AL140" i="23"/>
  <c r="AL141" i="23"/>
  <c r="AL142" i="23"/>
  <c r="AL143" i="23"/>
  <c r="AL144" i="23"/>
  <c r="AL145" i="23"/>
  <c r="AL146" i="23"/>
  <c r="AL147" i="23"/>
  <c r="AL148" i="23"/>
  <c r="AL149" i="23"/>
  <c r="AL150" i="23"/>
  <c r="AL151" i="23"/>
  <c r="AL152" i="23"/>
  <c r="AL153" i="23"/>
  <c r="AL154" i="23"/>
  <c r="AL155" i="23"/>
  <c r="AL156" i="23"/>
  <c r="AL157" i="23"/>
  <c r="AL158" i="23"/>
  <c r="AL159" i="23"/>
  <c r="AL160" i="23"/>
  <c r="AL161" i="23"/>
  <c r="AL162" i="23"/>
  <c r="AL163" i="23"/>
  <c r="AL164" i="23"/>
  <c r="AL165" i="23"/>
  <c r="AL166" i="23"/>
  <c r="AL167" i="23"/>
  <c r="AL168" i="23"/>
  <c r="AL169" i="23"/>
  <c r="AL170" i="23"/>
  <c r="AL171" i="23"/>
  <c r="AL172" i="23"/>
  <c r="AL173" i="23"/>
  <c r="AL174" i="23"/>
  <c r="AL175" i="23"/>
  <c r="AL176" i="23"/>
  <c r="AL177" i="23"/>
  <c r="AL178" i="23"/>
  <c r="AL179" i="23"/>
  <c r="AL180" i="23"/>
  <c r="AL181" i="23"/>
  <c r="AL182" i="23"/>
  <c r="AL183" i="23"/>
  <c r="AL184" i="23"/>
  <c r="AL185" i="23"/>
  <c r="AL186" i="23"/>
  <c r="AL187" i="23"/>
  <c r="AL188" i="23"/>
  <c r="AL189" i="23"/>
  <c r="AL190" i="23"/>
  <c r="AL191" i="23"/>
  <c r="AL192" i="23"/>
  <c r="AL193" i="23"/>
  <c r="AL194" i="23"/>
  <c r="AL195" i="23"/>
  <c r="AL196" i="23"/>
  <c r="AL197" i="23"/>
  <c r="AL198" i="23"/>
  <c r="AL199" i="23"/>
  <c r="AL200" i="23"/>
  <c r="AL201" i="23"/>
  <c r="AL202" i="23"/>
  <c r="AL203" i="23"/>
  <c r="AL204" i="23"/>
  <c r="AL205" i="23"/>
  <c r="AL206" i="23"/>
  <c r="AL207" i="23"/>
  <c r="AL208" i="23"/>
  <c r="AL209" i="23"/>
  <c r="AL210" i="23"/>
  <c r="AL211" i="23"/>
  <c r="AL212" i="2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AL282" i="23"/>
  <c r="AL283" i="23"/>
  <c r="AL284" i="23"/>
  <c r="AL285" i="23"/>
  <c r="AL286" i="23"/>
  <c r="AL287" i="23"/>
  <c r="AL288" i="23"/>
  <c r="AL289" i="23"/>
  <c r="AL290" i="23"/>
  <c r="AL291" i="23"/>
  <c r="AL292" i="23"/>
  <c r="AL293" i="23"/>
  <c r="AL294" i="23"/>
  <c r="AL295" i="23"/>
  <c r="AL296" i="23"/>
  <c r="AL297" i="23"/>
  <c r="AL298" i="23"/>
  <c r="AL299" i="23"/>
  <c r="AL300" i="23"/>
  <c r="AL301" i="23"/>
  <c r="AL302" i="23"/>
  <c r="AL303" i="23"/>
  <c r="AL304" i="23"/>
  <c r="AL305" i="23"/>
  <c r="AL306" i="23"/>
  <c r="AL307" i="23"/>
  <c r="AL308" i="23"/>
  <c r="AL309" i="23"/>
  <c r="AL310" i="23"/>
  <c r="AL311" i="23"/>
  <c r="AL312" i="23"/>
  <c r="AL313" i="23"/>
  <c r="AL314" i="23"/>
  <c r="AL315" i="23"/>
  <c r="AL316" i="23"/>
  <c r="AL317" i="23"/>
  <c r="AL318" i="23"/>
  <c r="AL319" i="23"/>
  <c r="AL320" i="23"/>
  <c r="AL321" i="23"/>
  <c r="AL322" i="23"/>
  <c r="AL323" i="23"/>
  <c r="AL324" i="23"/>
  <c r="AL325" i="23"/>
  <c r="AL326" i="23"/>
  <c r="AL327" i="23"/>
  <c r="AL328" i="23"/>
  <c r="AL329" i="23"/>
  <c r="AL330" i="23"/>
  <c r="AL331" i="23"/>
  <c r="AL332" i="23"/>
  <c r="AL333" i="23"/>
  <c r="AL334" i="23"/>
  <c r="AL335" i="23"/>
  <c r="AL336" i="23"/>
  <c r="AL337" i="23"/>
  <c r="AL338" i="23"/>
  <c r="AL339" i="23"/>
  <c r="AL340" i="23"/>
  <c r="AL341" i="23"/>
  <c r="AL342" i="23"/>
  <c r="AL343" i="23"/>
  <c r="AL344" i="23"/>
  <c r="AL345" i="23"/>
  <c r="AL346" i="23"/>
  <c r="AL347" i="23"/>
  <c r="AL348" i="23"/>
  <c r="AL349" i="23"/>
  <c r="AL350" i="23"/>
  <c r="AL351" i="23"/>
  <c r="AL352" i="23"/>
  <c r="AL353" i="23"/>
  <c r="AL354" i="23"/>
  <c r="AL355" i="23"/>
  <c r="AL356" i="23"/>
  <c r="AL357" i="23"/>
  <c r="AL358" i="23"/>
  <c r="AL359" i="23"/>
  <c r="AL360" i="23"/>
  <c r="AL361" i="23"/>
  <c r="AL362" i="23"/>
  <c r="AL363" i="23"/>
  <c r="AL364" i="23"/>
  <c r="AL365" i="23"/>
  <c r="AL366" i="23"/>
  <c r="AL367" i="23"/>
  <c r="AL368" i="23"/>
  <c r="AL369" i="23"/>
  <c r="AL370" i="23"/>
  <c r="AL371" i="23"/>
  <c r="AL372" i="23"/>
  <c r="AL373" i="23"/>
  <c r="AL374" i="23"/>
  <c r="AL375" i="23"/>
  <c r="AL376" i="23"/>
  <c r="AL377" i="23"/>
  <c r="AL378" i="23"/>
  <c r="AL379" i="23"/>
  <c r="AL380" i="23"/>
  <c r="AL381" i="23"/>
  <c r="AL382" i="23"/>
  <c r="AL383" i="23"/>
  <c r="AL384" i="23"/>
  <c r="AL385" i="23"/>
  <c r="AL386" i="23"/>
  <c r="AL387" i="23"/>
  <c r="AL388" i="23"/>
  <c r="AL389" i="23"/>
  <c r="AL390" i="23"/>
  <c r="AL391" i="23"/>
  <c r="AL392" i="23"/>
  <c r="AL393" i="23"/>
  <c r="AL394" i="23"/>
  <c r="AL395" i="23"/>
  <c r="AL396" i="23"/>
  <c r="AL397" i="23"/>
  <c r="AL398" i="23"/>
  <c r="AL399" i="23"/>
  <c r="AL400" i="23"/>
  <c r="AL401" i="23"/>
  <c r="AL402" i="23"/>
  <c r="AL403" i="23"/>
  <c r="AL404" i="23"/>
  <c r="AL405" i="23"/>
  <c r="AL406" i="23"/>
  <c r="AL407" i="23"/>
  <c r="AL408" i="23"/>
  <c r="AL409" i="23"/>
  <c r="AL410" i="23"/>
  <c r="AL411" i="23"/>
  <c r="AL412" i="23"/>
  <c r="AL413" i="23"/>
  <c r="AL414" i="23"/>
  <c r="AL415" i="23"/>
  <c r="AL416" i="23"/>
  <c r="AL417" i="23"/>
  <c r="AL418" i="23"/>
  <c r="AL419" i="23"/>
  <c r="AL420" i="23"/>
  <c r="AL421" i="23"/>
  <c r="AL422" i="23"/>
  <c r="AL423" i="23"/>
  <c r="AL424" i="23"/>
  <c r="AL425" i="23"/>
  <c r="AL426" i="23"/>
  <c r="AL427" i="23"/>
  <c r="AL428" i="23"/>
  <c r="AL429" i="23"/>
  <c r="AL430" i="23"/>
  <c r="AL431" i="23"/>
  <c r="AL432" i="23"/>
  <c r="AL433" i="23"/>
  <c r="AL434" i="23"/>
  <c r="AL435" i="23"/>
  <c r="AL436" i="23"/>
  <c r="AL437" i="23"/>
  <c r="AL438" i="23"/>
  <c r="AL439" i="23"/>
  <c r="AL440" i="23"/>
  <c r="AL441" i="23"/>
  <c r="AL442" i="23"/>
  <c r="AL443" i="23"/>
  <c r="AL444" i="23"/>
  <c r="AL445" i="23"/>
  <c r="AL446" i="23"/>
  <c r="AL447" i="23"/>
  <c r="AL448" i="23"/>
  <c r="AL449" i="23"/>
  <c r="AL450" i="23"/>
  <c r="AL451" i="23"/>
  <c r="AL452" i="23"/>
  <c r="AL453" i="23"/>
  <c r="AL454" i="23"/>
  <c r="AL455" i="23"/>
  <c r="AL456" i="23"/>
  <c r="AL457" i="23"/>
  <c r="AL458" i="23"/>
  <c r="AL459" i="23"/>
  <c r="AL460" i="23"/>
  <c r="AL461" i="23"/>
  <c r="AL462" i="23"/>
  <c r="AL463" i="23"/>
  <c r="AL464" i="23"/>
  <c r="AL465" i="23"/>
  <c r="AL466" i="23"/>
  <c r="AL467" i="23"/>
  <c r="AL468" i="23"/>
  <c r="AL469" i="23"/>
  <c r="AL470" i="23"/>
  <c r="AL471" i="23"/>
  <c r="AL472" i="23"/>
  <c r="AL473" i="23"/>
  <c r="AL474" i="23"/>
  <c r="AL475" i="23"/>
  <c r="AL476" i="23"/>
  <c r="AL477" i="23"/>
  <c r="AL478" i="23"/>
  <c r="AL479" i="23"/>
  <c r="AL480" i="23"/>
  <c r="AL481" i="23"/>
  <c r="AL482" i="23"/>
  <c r="AL483" i="23"/>
  <c r="AL484" i="23"/>
  <c r="AL485" i="23"/>
  <c r="AL486" i="23"/>
  <c r="AL487" i="23"/>
  <c r="AL488" i="23"/>
  <c r="AL489" i="23"/>
  <c r="AL490" i="23"/>
  <c r="AL491" i="23"/>
  <c r="AL492" i="23"/>
  <c r="AL493" i="23"/>
  <c r="AL494" i="23"/>
  <c r="AL495" i="23"/>
  <c r="AL496" i="23"/>
  <c r="AL497" i="23"/>
  <c r="AL498" i="23"/>
  <c r="AL499" i="23"/>
  <c r="AL500" i="23"/>
  <c r="AL501" i="23"/>
  <c r="AL502" i="23"/>
  <c r="AL503" i="23"/>
  <c r="AL504" i="23"/>
  <c r="AL505" i="23"/>
  <c r="AL506" i="23"/>
  <c r="AL507" i="23"/>
  <c r="AL508" i="23"/>
  <c r="AL509" i="23"/>
  <c r="AL510" i="23"/>
  <c r="AL511" i="23"/>
  <c r="AL512" i="23"/>
  <c r="AL513" i="23"/>
  <c r="AL514" i="23"/>
  <c r="AL515" i="23"/>
  <c r="AL516" i="23"/>
  <c r="AL517" i="23"/>
  <c r="AL518" i="23"/>
  <c r="AL519" i="23"/>
  <c r="AL520" i="23"/>
  <c r="AL521" i="23"/>
  <c r="AL522" i="23"/>
  <c r="AL523" i="23"/>
  <c r="AL524" i="23"/>
  <c r="AL525" i="23"/>
  <c r="AL526" i="23"/>
  <c r="AL527" i="23"/>
  <c r="AL528" i="23"/>
  <c r="AL529" i="23"/>
  <c r="AL530" i="23"/>
  <c r="AL531" i="23"/>
  <c r="AL532" i="23"/>
  <c r="AL533" i="23"/>
  <c r="AL534" i="23"/>
  <c r="AL535" i="23"/>
  <c r="AL536" i="23"/>
  <c r="AL537" i="23"/>
  <c r="AL538" i="23"/>
  <c r="AL539" i="23"/>
  <c r="AL540" i="23"/>
  <c r="AL541" i="23"/>
  <c r="AL542" i="23"/>
  <c r="AL543" i="23"/>
  <c r="AL544" i="23"/>
  <c r="AL545" i="23"/>
  <c r="AL546" i="23"/>
  <c r="AL547" i="23"/>
  <c r="AL548" i="23"/>
  <c r="AL549" i="23"/>
  <c r="AL550" i="23"/>
  <c r="AL551" i="23"/>
  <c r="AL552" i="23"/>
  <c r="AL553" i="23"/>
  <c r="AL554" i="23"/>
  <c r="AL555" i="23"/>
  <c r="AL556" i="23"/>
  <c r="AL557" i="23"/>
  <c r="AL558" i="23"/>
  <c r="AL559" i="23"/>
  <c r="AL560" i="23"/>
  <c r="AL561" i="23"/>
  <c r="AL562" i="23"/>
  <c r="AL563" i="23"/>
  <c r="AL564" i="23"/>
  <c r="AL565" i="23"/>
  <c r="AL566" i="23"/>
  <c r="AL567" i="23"/>
  <c r="AL568" i="23"/>
  <c r="AL569" i="23"/>
  <c r="AL570" i="23"/>
  <c r="AL571" i="23"/>
  <c r="AL572" i="23"/>
  <c r="AL573" i="23"/>
  <c r="AL574" i="23"/>
  <c r="AL575" i="23"/>
  <c r="AL576" i="23"/>
  <c r="AL577" i="23"/>
  <c r="AL578" i="23"/>
  <c r="AL579" i="23"/>
  <c r="AL580" i="23"/>
  <c r="AL581" i="23"/>
  <c r="AL582" i="23"/>
  <c r="AL583" i="23"/>
  <c r="AL584" i="23"/>
  <c r="AL585" i="23"/>
  <c r="AL586" i="23"/>
  <c r="AL587" i="23"/>
  <c r="AL588" i="23"/>
  <c r="AL589" i="23"/>
  <c r="AL590" i="23"/>
  <c r="AL591" i="23"/>
  <c r="AL592" i="23"/>
  <c r="AL593" i="23"/>
  <c r="AL594" i="23"/>
  <c r="AL595" i="23"/>
  <c r="AL596" i="23"/>
  <c r="AL597" i="23"/>
  <c r="AL598" i="23"/>
  <c r="AL599" i="23"/>
  <c r="AL600" i="23"/>
  <c r="AL601" i="23"/>
  <c r="AL602" i="23"/>
  <c r="AL603" i="23"/>
  <c r="AL604" i="23"/>
  <c r="AL605" i="23"/>
  <c r="AL606" i="23"/>
  <c r="AL607" i="23"/>
  <c r="AL608" i="23"/>
  <c r="AL609" i="23"/>
  <c r="AL610" i="23"/>
  <c r="AL611" i="23"/>
  <c r="AL612" i="23"/>
  <c r="AL613" i="23"/>
  <c r="AL614" i="23"/>
  <c r="AL615" i="23"/>
  <c r="AL616" i="23"/>
  <c r="AL617" i="23"/>
  <c r="AL618" i="23"/>
  <c r="AL619" i="23"/>
  <c r="AL620" i="23"/>
  <c r="AL621" i="23"/>
  <c r="AL622" i="23"/>
  <c r="AL623" i="23"/>
  <c r="AL624" i="23"/>
  <c r="AL625" i="23"/>
  <c r="AL626" i="23"/>
  <c r="AL627" i="23"/>
  <c r="AL628" i="23"/>
  <c r="AL629" i="23"/>
  <c r="AL630" i="23"/>
  <c r="AL631" i="23"/>
  <c r="AL632" i="23"/>
  <c r="AL633" i="23"/>
  <c r="AL634" i="23"/>
  <c r="AL635" i="23"/>
  <c r="AL636" i="23"/>
  <c r="AL637" i="23"/>
  <c r="AL638" i="23"/>
  <c r="AL639" i="23"/>
  <c r="AL640" i="23"/>
  <c r="AL641" i="23"/>
  <c r="AL642" i="23"/>
  <c r="AL643" i="23"/>
  <c r="AL644" i="23"/>
  <c r="AL645" i="23"/>
  <c r="AL646" i="23"/>
  <c r="AL647" i="23"/>
  <c r="AL648" i="23"/>
  <c r="AL649" i="23"/>
  <c r="AL650" i="23"/>
  <c r="AL651" i="23"/>
  <c r="AL652" i="23"/>
  <c r="AL653" i="23"/>
  <c r="AL654" i="23"/>
  <c r="AL655" i="23"/>
  <c r="AL656" i="23"/>
  <c r="AL657" i="23"/>
  <c r="AL658" i="23"/>
  <c r="AL659" i="23"/>
  <c r="AL660" i="23"/>
  <c r="AL661" i="23"/>
  <c r="AL662" i="23"/>
  <c r="AL663" i="23"/>
  <c r="AL664" i="23"/>
  <c r="AL665" i="23"/>
  <c r="AL666" i="23"/>
  <c r="AL667" i="23"/>
  <c r="AL668" i="23"/>
  <c r="AL669" i="23"/>
  <c r="AL670" i="23"/>
  <c r="AL671" i="23"/>
  <c r="AL672" i="23"/>
  <c r="AL673" i="23"/>
  <c r="AL674" i="23"/>
  <c r="AL675" i="23"/>
  <c r="AL676" i="23"/>
  <c r="AL677" i="23"/>
  <c r="AL678" i="23"/>
  <c r="AL679" i="23"/>
  <c r="AL680" i="23"/>
  <c r="AL681" i="23"/>
  <c r="AL682" i="23"/>
  <c r="AL683" i="23"/>
  <c r="AL684" i="23"/>
  <c r="AL685" i="23"/>
  <c r="AL686" i="23"/>
  <c r="AL687" i="23"/>
  <c r="AL688" i="23"/>
  <c r="AL689" i="23"/>
  <c r="AL690" i="23"/>
  <c r="AL691" i="23"/>
  <c r="AL692" i="23"/>
  <c r="AL693" i="23"/>
  <c r="AL694" i="23"/>
  <c r="AL695" i="23"/>
  <c r="AL696" i="23"/>
  <c r="AL697" i="23"/>
  <c r="AL698" i="23"/>
  <c r="AL699" i="23"/>
  <c r="AL700" i="23"/>
  <c r="AL701" i="23"/>
  <c r="AL702" i="23"/>
  <c r="AL703" i="23"/>
  <c r="AL704" i="23"/>
  <c r="AL705" i="23"/>
  <c r="AL706" i="23"/>
  <c r="AL707" i="23"/>
  <c r="AL708" i="23"/>
  <c r="AL709" i="23"/>
  <c r="AL710" i="23"/>
  <c r="AL711" i="23"/>
  <c r="AL712" i="23"/>
  <c r="AL713" i="23"/>
  <c r="AL714" i="23"/>
  <c r="AL715" i="23"/>
  <c r="AL716" i="23"/>
  <c r="AL717" i="23"/>
  <c r="AL718" i="23"/>
  <c r="AL719" i="23"/>
  <c r="AL720" i="23"/>
  <c r="AL721" i="23"/>
  <c r="AL722" i="23"/>
  <c r="AL723" i="23"/>
  <c r="AL724" i="23"/>
  <c r="AL725" i="23"/>
  <c r="AL726" i="23"/>
  <c r="AL727" i="23"/>
  <c r="AL728" i="23"/>
  <c r="AL729" i="23"/>
  <c r="AL730" i="23"/>
  <c r="AL731" i="23"/>
  <c r="AL732" i="23"/>
  <c r="AL733" i="23"/>
  <c r="AL734" i="23"/>
  <c r="AL735" i="23"/>
  <c r="AL736" i="23"/>
  <c r="AL737" i="23"/>
  <c r="AL738" i="23"/>
  <c r="AL739" i="23"/>
  <c r="AL740" i="23"/>
  <c r="AL741" i="23"/>
  <c r="AL742" i="23"/>
  <c r="AL743" i="23"/>
  <c r="AL744" i="23"/>
  <c r="AL745" i="23"/>
  <c r="AL746" i="23"/>
  <c r="AL747" i="23"/>
  <c r="AL748" i="23"/>
  <c r="AL749" i="23"/>
  <c r="AL750" i="23"/>
  <c r="AL751" i="23"/>
  <c r="AL752" i="23"/>
  <c r="AL753" i="23"/>
  <c r="AL754" i="23"/>
  <c r="AL755" i="23"/>
  <c r="AL756" i="23"/>
  <c r="AL757" i="23"/>
  <c r="AL758" i="23"/>
  <c r="AL759" i="23"/>
  <c r="AL760" i="23"/>
  <c r="AL761" i="23"/>
  <c r="AL762" i="23"/>
  <c r="AL763" i="23"/>
  <c r="AL764" i="23"/>
  <c r="AL765" i="23"/>
  <c r="AL766" i="23"/>
  <c r="AL767" i="23"/>
  <c r="AL768" i="23"/>
  <c r="AL769" i="23"/>
  <c r="AL770" i="23"/>
  <c r="AL771" i="23"/>
  <c r="AL772" i="23"/>
  <c r="AL773" i="23"/>
  <c r="AL774" i="23"/>
  <c r="AL775" i="23"/>
  <c r="AL776" i="23"/>
  <c r="AL777" i="23"/>
  <c r="AL778" i="23"/>
  <c r="AL779" i="23"/>
  <c r="AL780" i="23"/>
  <c r="AL781" i="23"/>
  <c r="AL782" i="23"/>
  <c r="AL783" i="23"/>
  <c r="AL784" i="23"/>
  <c r="AL785" i="23"/>
  <c r="AL786" i="23"/>
  <c r="AL787" i="23"/>
  <c r="AL788" i="23"/>
  <c r="AL789" i="23"/>
  <c r="AL790" i="23"/>
  <c r="AL791" i="23"/>
  <c r="AL792" i="23"/>
  <c r="AL793" i="23"/>
  <c r="AL794" i="23"/>
  <c r="AL795" i="23"/>
  <c r="AL796" i="23"/>
  <c r="AL797" i="23"/>
  <c r="AL798" i="23"/>
  <c r="AL799" i="23"/>
  <c r="AL800" i="23"/>
  <c r="AL801" i="23"/>
  <c r="AL802" i="23"/>
  <c r="AL803" i="23"/>
  <c r="AL804" i="23"/>
  <c r="AL805" i="23"/>
  <c r="AL806" i="23"/>
  <c r="AL807" i="23"/>
  <c r="AL808" i="23"/>
  <c r="AL809" i="23"/>
  <c r="AL810" i="23"/>
  <c r="AL811" i="23"/>
  <c r="AL812" i="23"/>
  <c r="AL813" i="23"/>
  <c r="AL814" i="23"/>
  <c r="AL815" i="23"/>
  <c r="AL816" i="23"/>
  <c r="AL817" i="23"/>
  <c r="AL818" i="23"/>
  <c r="AL819" i="23"/>
  <c r="AL820" i="23"/>
  <c r="AL821" i="23"/>
  <c r="AL822" i="23"/>
  <c r="AL823" i="23"/>
  <c r="AL824" i="23"/>
  <c r="AL825" i="23"/>
  <c r="AL826" i="23"/>
  <c r="AL827" i="23"/>
  <c r="AL828" i="23"/>
  <c r="AL829" i="23"/>
  <c r="AL830" i="23"/>
  <c r="AL831" i="23"/>
  <c r="AL832" i="23"/>
  <c r="AL833" i="23"/>
  <c r="AL834" i="23"/>
  <c r="AL835" i="23"/>
  <c r="AL836" i="23"/>
  <c r="AL837" i="23"/>
  <c r="AL838" i="23"/>
  <c r="AL839" i="23"/>
  <c r="AL840" i="23"/>
  <c r="AL841" i="23"/>
  <c r="AL842" i="23"/>
  <c r="AL843" i="23"/>
  <c r="AL844" i="23"/>
  <c r="AL845" i="23"/>
  <c r="AL846" i="23"/>
  <c r="AL847" i="23"/>
  <c r="AL848" i="23"/>
  <c r="AL849" i="23"/>
  <c r="AL850" i="23"/>
  <c r="AL851" i="23"/>
  <c r="AL852" i="23"/>
  <c r="AL853" i="23"/>
  <c r="AL854" i="23"/>
  <c r="AL855" i="23"/>
  <c r="AL856" i="23"/>
  <c r="AL857" i="23"/>
  <c r="AL858" i="23"/>
  <c r="AL859" i="23"/>
  <c r="AL860" i="23"/>
  <c r="AL861" i="23"/>
  <c r="AL862" i="23"/>
  <c r="AL863" i="23"/>
  <c r="AL864" i="23"/>
  <c r="AL865" i="23"/>
  <c r="AL866" i="23"/>
  <c r="AL867" i="23"/>
  <c r="AL868" i="23"/>
  <c r="AL869" i="23"/>
  <c r="AL870" i="23"/>
  <c r="AL871" i="23"/>
  <c r="AL872" i="23"/>
  <c r="AL873" i="23"/>
  <c r="AL874" i="23"/>
  <c r="AL875" i="23"/>
  <c r="AL876" i="23"/>
  <c r="AL877" i="23"/>
  <c r="AL878" i="23"/>
  <c r="AL879" i="23"/>
  <c r="AL880" i="23"/>
  <c r="AL881" i="23"/>
  <c r="AL882" i="23"/>
  <c r="AL883" i="23"/>
  <c r="AL884" i="23"/>
  <c r="AL885" i="23"/>
  <c r="AL886" i="23"/>
  <c r="AL887" i="23"/>
  <c r="AL888" i="23"/>
  <c r="AL889" i="23"/>
  <c r="AL890" i="23"/>
  <c r="AL891" i="23"/>
  <c r="AL892" i="23"/>
  <c r="AL893" i="23"/>
  <c r="AL894" i="23"/>
  <c r="AL895" i="23"/>
  <c r="AL896" i="23"/>
  <c r="AL897" i="23"/>
  <c r="AL898" i="23"/>
  <c r="AL899" i="23"/>
  <c r="AL900" i="23"/>
  <c r="AL901" i="23"/>
  <c r="AL902" i="23"/>
  <c r="AL903" i="23"/>
  <c r="AL904" i="23"/>
  <c r="AL905" i="23"/>
  <c r="AL906" i="23"/>
  <c r="AL907" i="23"/>
  <c r="AL908" i="23"/>
  <c r="AL909" i="23"/>
  <c r="AL910" i="23"/>
  <c r="AL911" i="23"/>
  <c r="AL912" i="23"/>
  <c r="AL913" i="23"/>
  <c r="AL914" i="23"/>
  <c r="AL915" i="23"/>
  <c r="AL916" i="23"/>
  <c r="AL917" i="23"/>
  <c r="AL918" i="23"/>
  <c r="AL919" i="23"/>
  <c r="AL920" i="23"/>
  <c r="AL921" i="23"/>
  <c r="AL922" i="23"/>
  <c r="AL923" i="23"/>
  <c r="AL924" i="23"/>
  <c r="AL925" i="23"/>
  <c r="AL926" i="23"/>
  <c r="AL927" i="23"/>
  <c r="AL928" i="23"/>
  <c r="AL929" i="23"/>
  <c r="AL930" i="23"/>
  <c r="AL931" i="23"/>
  <c r="AL932" i="23"/>
  <c r="AL933" i="23"/>
  <c r="AL934" i="23"/>
  <c r="AL935" i="23"/>
  <c r="AL936" i="23"/>
  <c r="AL937" i="23"/>
  <c r="AL938" i="23"/>
  <c r="AL939" i="23"/>
  <c r="AL940" i="23"/>
  <c r="AL941" i="23"/>
  <c r="AL942" i="23"/>
  <c r="AL943" i="23"/>
  <c r="AL944" i="23"/>
  <c r="AL945" i="23"/>
  <c r="AL946" i="23"/>
  <c r="AL947" i="23"/>
  <c r="AL948" i="23"/>
  <c r="AL949" i="23"/>
  <c r="AL950" i="23"/>
  <c r="AL951" i="23"/>
  <c r="AL952" i="23"/>
  <c r="AL953" i="23"/>
  <c r="AL954" i="23"/>
  <c r="AL955" i="23"/>
  <c r="AL956" i="23"/>
  <c r="AL957" i="23"/>
  <c r="AL958" i="23"/>
  <c r="AL959" i="23"/>
  <c r="AL960" i="23"/>
  <c r="AL961" i="23"/>
  <c r="AL962" i="23"/>
  <c r="AL963" i="23"/>
  <c r="AL964" i="23"/>
  <c r="AL965" i="23"/>
  <c r="AL966" i="23"/>
  <c r="AL967" i="23"/>
  <c r="AL968" i="23"/>
  <c r="AL969" i="23"/>
  <c r="AL970" i="23"/>
  <c r="AL971" i="23"/>
  <c r="AL972" i="23"/>
  <c r="AL973" i="23"/>
  <c r="AL974" i="23"/>
  <c r="AL975" i="23"/>
  <c r="AL976" i="23"/>
  <c r="AL977" i="23"/>
  <c r="AL978" i="23"/>
  <c r="AL979" i="23"/>
  <c r="AL980" i="23"/>
  <c r="AL981" i="23"/>
  <c r="AL982" i="23"/>
  <c r="AL983" i="23"/>
  <c r="AL984" i="23"/>
  <c r="AL985" i="23"/>
  <c r="AL986" i="23"/>
  <c r="AL987" i="23"/>
  <c r="AL988" i="23"/>
  <c r="AL989" i="23"/>
  <c r="AL990" i="23"/>
  <c r="AL991" i="23"/>
  <c r="AL992" i="23"/>
  <c r="AL993" i="23"/>
  <c r="AL994" i="23"/>
  <c r="AL995" i="23"/>
  <c r="AL996" i="23"/>
  <c r="AL997" i="23"/>
  <c r="AL998" i="23"/>
  <c r="AL999" i="23"/>
  <c r="AL1000" i="23"/>
  <c r="AL1001" i="23"/>
  <c r="AL1002" i="23"/>
  <c r="AL1003" i="23"/>
  <c r="AL1004" i="23"/>
  <c r="AL1005" i="23"/>
  <c r="AL1006" i="23"/>
  <c r="AL1007" i="23"/>
  <c r="AL1008" i="23"/>
  <c r="AL1009" i="23"/>
  <c r="AL1010" i="23"/>
  <c r="AL1011" i="23"/>
  <c r="AL1012" i="23"/>
  <c r="AL1013" i="23"/>
  <c r="AL1014" i="23"/>
  <c r="AL1015" i="23"/>
  <c r="AL1016" i="23"/>
  <c r="AL1017" i="23"/>
  <c r="AL1018" i="23"/>
  <c r="AL1019" i="23"/>
  <c r="AL1020" i="23"/>
  <c r="AL1021" i="23"/>
  <c r="AL1022" i="23"/>
  <c r="AL1023" i="23"/>
  <c r="AL1024" i="23"/>
  <c r="AL1025" i="23"/>
  <c r="AL1026" i="23"/>
  <c r="AL1027" i="23"/>
  <c r="AL1028" i="23"/>
  <c r="AL1029" i="23"/>
  <c r="AL1030" i="23"/>
  <c r="AL1031" i="23"/>
  <c r="AL1032" i="23"/>
  <c r="AL1033" i="23"/>
  <c r="AL1034" i="23"/>
  <c r="AL1035" i="23"/>
  <c r="AL1036" i="23"/>
  <c r="AL1037" i="23"/>
  <c r="AL1038" i="23"/>
  <c r="AL1039" i="23"/>
  <c r="AL1040" i="23"/>
  <c r="AL1041" i="23"/>
  <c r="AL1042" i="23"/>
  <c r="AL1043" i="23"/>
  <c r="AL1044" i="23"/>
  <c r="AL1045" i="23"/>
  <c r="AL1046" i="23"/>
  <c r="AL1047" i="23"/>
  <c r="AL1048" i="23"/>
  <c r="AL1049" i="23"/>
  <c r="AL1050" i="23"/>
  <c r="AL1051" i="23"/>
  <c r="AL1052" i="23"/>
  <c r="AL1053" i="23"/>
  <c r="AL1054" i="23"/>
  <c r="AL1055" i="23"/>
  <c r="AL1056" i="23"/>
  <c r="AL1057" i="23"/>
  <c r="AL1058" i="23"/>
  <c r="AL1059" i="23"/>
  <c r="AL1060" i="23"/>
  <c r="AL1061" i="23"/>
  <c r="AL1062" i="23"/>
  <c r="AL1063" i="23"/>
  <c r="AL1064" i="23"/>
  <c r="AL1065" i="23"/>
  <c r="AL1066" i="23"/>
  <c r="AL1067" i="23"/>
  <c r="AL1068" i="23"/>
  <c r="AL1069" i="23"/>
  <c r="AL1070" i="23"/>
  <c r="AL1071" i="23"/>
  <c r="AL1072" i="23"/>
  <c r="AL1073" i="23"/>
  <c r="AL1074" i="23"/>
  <c r="AL1075" i="23"/>
  <c r="AL1076" i="23"/>
  <c r="AL1077" i="23"/>
  <c r="AL1078" i="23"/>
  <c r="AL1079" i="23"/>
  <c r="AL1080" i="23"/>
  <c r="AL1081" i="23"/>
  <c r="AL1082" i="23"/>
  <c r="AL1083" i="23"/>
  <c r="AL1084" i="23"/>
  <c r="AL1085" i="23"/>
  <c r="AL1086" i="23"/>
  <c r="AL1087" i="23"/>
  <c r="AL1088" i="23"/>
  <c r="AL1089" i="23"/>
  <c r="AL1090" i="23"/>
  <c r="AL1091" i="23"/>
  <c r="AL1092" i="23"/>
  <c r="AL1093" i="23"/>
  <c r="AL1094" i="23"/>
  <c r="AL1095" i="23"/>
  <c r="AL1096" i="23"/>
  <c r="AL1097" i="23"/>
  <c r="AL1098" i="23"/>
  <c r="AL1099" i="23"/>
  <c r="AL1100" i="23"/>
  <c r="AL1101" i="23"/>
  <c r="AL1102" i="23"/>
  <c r="AL1103" i="23"/>
  <c r="AL1104" i="23"/>
  <c r="AL1105" i="23"/>
  <c r="AL1106" i="23"/>
  <c r="AL1107" i="23"/>
  <c r="AL1108" i="23"/>
  <c r="AL1109" i="23"/>
  <c r="AL1110" i="23"/>
  <c r="AL1111" i="23"/>
  <c r="AL1112" i="23"/>
  <c r="AL1113" i="23"/>
  <c r="AL1114" i="23"/>
  <c r="AL1115" i="23"/>
  <c r="AL1116" i="23"/>
  <c r="AL1117" i="23"/>
  <c r="AL1118" i="23"/>
  <c r="AL1119" i="23"/>
  <c r="AL1120" i="23"/>
  <c r="AL1121" i="23"/>
  <c r="AL1122" i="23"/>
  <c r="AL1123" i="23"/>
  <c r="AL1124" i="23"/>
  <c r="AL1125" i="23"/>
  <c r="AL1126" i="23"/>
  <c r="AL1127" i="23"/>
  <c r="AL1128" i="23"/>
  <c r="AL1129" i="23"/>
  <c r="AL1130" i="23"/>
  <c r="AL1131" i="23"/>
  <c r="AL1132" i="23"/>
  <c r="AL1133" i="23"/>
  <c r="AL1134" i="23"/>
  <c r="AL1135" i="23"/>
  <c r="AL1136" i="23"/>
  <c r="AL1137" i="23"/>
  <c r="AL1138" i="23"/>
  <c r="AL1139" i="23"/>
  <c r="AL1140" i="23"/>
  <c r="AL1141" i="23"/>
  <c r="AL1142" i="23"/>
  <c r="AL1143" i="23"/>
  <c r="AL1144" i="23"/>
  <c r="AL1145" i="23"/>
  <c r="AL1146" i="23"/>
  <c r="AL1147" i="23"/>
  <c r="AL1148" i="23"/>
  <c r="AL1149" i="23"/>
  <c r="AL1150" i="23"/>
  <c r="AL1151" i="23"/>
  <c r="AL1152" i="23"/>
  <c r="AL1153" i="23"/>
  <c r="AL1154" i="23"/>
  <c r="AL1155" i="23"/>
  <c r="AL1156" i="23"/>
  <c r="AL1157" i="23"/>
  <c r="AL1158" i="23"/>
  <c r="AL1159" i="23"/>
  <c r="AL1160" i="23"/>
  <c r="AL1161" i="23"/>
  <c r="AL1162" i="23"/>
  <c r="AL1163" i="23"/>
  <c r="AL1164" i="23"/>
  <c r="AL1165" i="23"/>
  <c r="AL1166" i="23"/>
  <c r="AL1167" i="23"/>
  <c r="AL1168" i="23"/>
  <c r="AL1169" i="23"/>
  <c r="AL1170" i="23"/>
  <c r="AL1171" i="23"/>
  <c r="AL1172" i="23"/>
  <c r="AL1173" i="23"/>
  <c r="AL1174" i="23"/>
  <c r="AL1175" i="23"/>
  <c r="AL1176" i="23"/>
  <c r="AL1177" i="23"/>
  <c r="AL1178" i="23"/>
  <c r="AL1179" i="23"/>
  <c r="AL1180" i="23"/>
  <c r="AL1181" i="23"/>
  <c r="AL1182" i="23"/>
  <c r="AL1183" i="23"/>
  <c r="AL1184" i="23"/>
  <c r="AL1185" i="23"/>
  <c r="AL1186" i="23"/>
  <c r="AL1187" i="23"/>
  <c r="AL1188" i="23"/>
  <c r="AL1189" i="23"/>
  <c r="AL1190" i="23"/>
  <c r="AL1191" i="23"/>
  <c r="AL1192" i="23"/>
  <c r="AL1193" i="23"/>
  <c r="AL1194" i="23"/>
  <c r="AL1195" i="23"/>
  <c r="AL1196" i="23"/>
  <c r="AL1197" i="23"/>
  <c r="AL1198" i="23"/>
  <c r="AL1199" i="23"/>
  <c r="AL1200" i="23"/>
  <c r="AL1201" i="23"/>
  <c r="AL1202" i="23"/>
  <c r="AL1203" i="23"/>
  <c r="AL1204" i="23"/>
  <c r="AL1205" i="23"/>
  <c r="AL1206" i="23"/>
  <c r="AL1207" i="23"/>
  <c r="AL1208" i="23"/>
  <c r="AL1209" i="23"/>
  <c r="AL1210" i="23"/>
  <c r="AL1211" i="23"/>
  <c r="AL1212" i="23"/>
  <c r="AL1213" i="23"/>
  <c r="AL1214" i="23"/>
  <c r="AL1215" i="23"/>
  <c r="AL1216" i="23"/>
  <c r="AL1217" i="23"/>
  <c r="AL1218" i="23"/>
  <c r="AL1219" i="23"/>
  <c r="AL1220" i="23"/>
  <c r="AL1221" i="23"/>
  <c r="AL1222" i="23"/>
  <c r="AL1223" i="23"/>
  <c r="AL1224" i="23"/>
  <c r="AL1225" i="23"/>
  <c r="AL1226" i="23"/>
  <c r="AL1227" i="23"/>
  <c r="AL1228" i="23"/>
  <c r="AL1229" i="23"/>
  <c r="AL1230" i="23"/>
  <c r="AL1231" i="23"/>
  <c r="AL1232" i="23"/>
  <c r="AL1233" i="23"/>
  <c r="AL1234" i="23"/>
  <c r="AL1235" i="23"/>
  <c r="AL1236" i="23"/>
  <c r="AL1237" i="23"/>
  <c r="AL1238" i="23"/>
  <c r="AL1239" i="23"/>
  <c r="AL1240" i="23"/>
  <c r="AL1241" i="23"/>
  <c r="AL1242" i="23"/>
  <c r="AL1243" i="23"/>
  <c r="AL1244" i="23"/>
  <c r="AL1245" i="23"/>
  <c r="AL1246" i="23"/>
  <c r="AL1247" i="23"/>
  <c r="AL1248" i="23"/>
  <c r="AL1249" i="23"/>
  <c r="AL1250" i="23"/>
  <c r="AL1251" i="23"/>
  <c r="AL1252" i="23"/>
  <c r="AL1253" i="23"/>
  <c r="AL1254" i="23"/>
  <c r="AL1255" i="23"/>
  <c r="AL1256" i="23"/>
  <c r="AL1257" i="23"/>
  <c r="AL1258" i="23"/>
  <c r="AL1259" i="23"/>
  <c r="AL1260" i="23"/>
  <c r="AL1261" i="23"/>
  <c r="AL1262" i="23"/>
  <c r="AL1263" i="23"/>
  <c r="AL1264" i="23"/>
  <c r="AL1265" i="23"/>
  <c r="AL1266" i="23"/>
  <c r="AL1267" i="23"/>
  <c r="AL1268" i="23"/>
  <c r="AL1269" i="23"/>
  <c r="AL1270" i="23"/>
  <c r="AL1271" i="23"/>
  <c r="AL1272" i="23"/>
  <c r="AL1273" i="23"/>
  <c r="AL1274" i="23"/>
  <c r="AL1275" i="23"/>
  <c r="AL1276" i="23"/>
  <c r="AL1277" i="23"/>
  <c r="AL1278" i="23"/>
  <c r="AL1279" i="23"/>
  <c r="AL1280" i="23"/>
  <c r="AL1281" i="23"/>
  <c r="AL1282" i="23"/>
  <c r="AL1283" i="23"/>
  <c r="AL1284" i="23"/>
  <c r="AL1285" i="23"/>
  <c r="AL1286" i="23"/>
  <c r="AL1287" i="23"/>
  <c r="AL1288" i="23"/>
  <c r="AL1289" i="23"/>
  <c r="AL1290" i="23"/>
  <c r="AL1291" i="23"/>
  <c r="AL1292" i="23"/>
  <c r="AL1293" i="23"/>
  <c r="AL1294" i="23"/>
  <c r="AL1295" i="23"/>
  <c r="AL1296" i="23"/>
  <c r="AL1297" i="23"/>
  <c r="AL1298" i="23"/>
  <c r="AL1299" i="23"/>
  <c r="AL1300" i="23"/>
  <c r="AL1301" i="23"/>
  <c r="AL1302" i="23"/>
  <c r="AL1303" i="23"/>
  <c r="AL1304" i="23"/>
  <c r="AL1305" i="23"/>
  <c r="AL1306" i="23"/>
  <c r="AL1307" i="23"/>
  <c r="AL1308" i="23"/>
  <c r="AL1309" i="23"/>
  <c r="AL1310" i="23"/>
  <c r="AL1311" i="23"/>
  <c r="AL1312" i="23"/>
  <c r="AL1313" i="23"/>
  <c r="AL1314" i="23"/>
  <c r="AL1315" i="23"/>
  <c r="AL1316" i="23"/>
  <c r="AL1317" i="23"/>
  <c r="AL1318" i="23"/>
  <c r="AL1319" i="23"/>
  <c r="AL1320" i="23"/>
  <c r="AL1321" i="23"/>
  <c r="AL1322" i="23"/>
  <c r="AL1323" i="23"/>
  <c r="AL1324" i="23"/>
  <c r="AL1325" i="23"/>
  <c r="AL1326" i="23"/>
  <c r="AL1327" i="23"/>
  <c r="AL1328" i="23"/>
  <c r="AL1329" i="23"/>
  <c r="AL1330" i="23"/>
  <c r="AL1331" i="23"/>
  <c r="AL1332" i="23"/>
  <c r="AL1333" i="23"/>
  <c r="AL1334" i="23"/>
  <c r="AL1335" i="23"/>
  <c r="AL1336" i="23"/>
  <c r="AL1337" i="23"/>
  <c r="AL1338" i="23"/>
  <c r="AL1339" i="23"/>
  <c r="AL1340" i="23"/>
  <c r="AL1341" i="23"/>
  <c r="AL1342" i="23"/>
  <c r="AL1343" i="23"/>
  <c r="AL1344" i="23"/>
  <c r="AL1345" i="23"/>
  <c r="AL1346" i="23"/>
  <c r="AL1347" i="23"/>
  <c r="AL1348" i="23"/>
  <c r="AL1349" i="23"/>
  <c r="AL1350" i="23"/>
  <c r="AL1351" i="23"/>
  <c r="AL1352" i="23"/>
  <c r="AL1353" i="23"/>
  <c r="AL1354" i="23"/>
  <c r="AL1355" i="23"/>
  <c r="AL1356" i="23"/>
  <c r="AL1357" i="23"/>
  <c r="AL1358" i="23"/>
  <c r="AL1359" i="23"/>
  <c r="AL1360" i="23"/>
  <c r="AL1361" i="23"/>
  <c r="AL1362" i="23"/>
  <c r="AL1363" i="23"/>
  <c r="AL1364" i="23"/>
  <c r="AL1365" i="23"/>
  <c r="AL1366" i="23"/>
  <c r="AL1367" i="23"/>
  <c r="AL1368" i="23"/>
  <c r="AL1369" i="23"/>
  <c r="AL1370" i="23"/>
  <c r="AL1371" i="23"/>
  <c r="AL1372" i="23"/>
  <c r="AL1373" i="23"/>
  <c r="AL1374" i="23"/>
  <c r="AL1375" i="23"/>
  <c r="AL1376" i="23"/>
  <c r="AL1377" i="23"/>
  <c r="AL1378" i="23"/>
  <c r="AL1379" i="23"/>
  <c r="AL1380" i="23"/>
  <c r="AL1381" i="23"/>
  <c r="AL1382" i="23"/>
  <c r="AL1383" i="23"/>
  <c r="AL1384" i="23"/>
  <c r="AL1385" i="23"/>
  <c r="AL1386" i="23"/>
  <c r="AL1387" i="23"/>
  <c r="AL1388" i="23"/>
  <c r="AL1389" i="23"/>
  <c r="AL1390" i="23"/>
  <c r="AL1391" i="23"/>
  <c r="AL1392" i="23"/>
  <c r="AL1393" i="23"/>
  <c r="AL1394" i="23"/>
  <c r="AL1395" i="23"/>
  <c r="AL1396" i="23"/>
  <c r="AL1397" i="23"/>
  <c r="AL1398" i="23"/>
  <c r="AL1399" i="23"/>
  <c r="AL1400" i="23"/>
  <c r="AL1401" i="23"/>
  <c r="AL1402" i="23"/>
  <c r="AL1403" i="23"/>
  <c r="AL1404" i="23"/>
  <c r="AL1405" i="23"/>
  <c r="AL1406" i="23"/>
  <c r="AL1407" i="23"/>
  <c r="AL1408" i="23"/>
  <c r="AL1409" i="23"/>
  <c r="AL1410" i="23"/>
  <c r="AL1411" i="23"/>
  <c r="AL1412" i="23"/>
  <c r="AL1413" i="23"/>
  <c r="AL1414" i="23"/>
  <c r="AL1415" i="23"/>
  <c r="AL1416" i="23"/>
  <c r="AL1417" i="23"/>
  <c r="AL1418" i="23"/>
  <c r="AL1419" i="23"/>
  <c r="AL1420" i="23"/>
  <c r="AL1421" i="23"/>
  <c r="AL1422" i="23"/>
  <c r="AL1423" i="23"/>
  <c r="AL1424" i="23"/>
  <c r="AL1425" i="23"/>
  <c r="AL1426" i="23"/>
  <c r="AL1427" i="23"/>
  <c r="AL1428" i="23"/>
  <c r="AL1429" i="23"/>
  <c r="AL1430" i="23"/>
  <c r="AL1431" i="23"/>
  <c r="AL1432" i="23"/>
  <c r="AL1433" i="23"/>
  <c r="AL1434" i="23"/>
  <c r="AL1435" i="23"/>
  <c r="AL1436" i="23"/>
  <c r="AL1437" i="23"/>
  <c r="AL1438" i="23"/>
  <c r="AL1439" i="23"/>
  <c r="AL1440" i="23"/>
  <c r="AL1441" i="23"/>
  <c r="AL1442" i="23"/>
  <c r="AL1443" i="23"/>
  <c r="AL1444" i="23"/>
  <c r="AL1445" i="23"/>
  <c r="AL1446" i="23"/>
  <c r="AL1447" i="23"/>
  <c r="AL1448" i="23"/>
  <c r="AL1449" i="23"/>
  <c r="AL1450" i="23"/>
  <c r="AL1451" i="23"/>
  <c r="AL1452" i="23"/>
  <c r="AL1453" i="23"/>
  <c r="AL1454" i="23"/>
  <c r="AL1455" i="23"/>
  <c r="AL1456" i="23"/>
  <c r="AL1457" i="23"/>
  <c r="AL1458" i="23"/>
  <c r="AL1459" i="23"/>
  <c r="AL1460" i="23"/>
  <c r="AL1461" i="23"/>
  <c r="AL1462" i="23"/>
  <c r="AL1463" i="23"/>
  <c r="AL1464" i="23"/>
  <c r="AL1465" i="23"/>
  <c r="AL1466" i="23"/>
  <c r="AL1467" i="23"/>
  <c r="AL1468" i="23"/>
  <c r="AL1469" i="23"/>
  <c r="AL1470" i="23"/>
  <c r="AL1471" i="23"/>
  <c r="AL1472" i="23"/>
  <c r="AL1473" i="23"/>
  <c r="AL1474" i="23"/>
  <c r="AL1475" i="23"/>
  <c r="AL1476" i="23"/>
  <c r="AL1477" i="23"/>
  <c r="AL1478" i="23"/>
  <c r="AL1479" i="23"/>
  <c r="AL1480" i="23"/>
  <c r="AL1481" i="23"/>
  <c r="AL1482" i="23"/>
  <c r="AL1483" i="23"/>
  <c r="AL1484" i="23"/>
  <c r="AL1485" i="23"/>
  <c r="AL1486" i="23"/>
  <c r="AL1487" i="23"/>
  <c r="AL1488" i="23"/>
  <c r="AL1489" i="23"/>
  <c r="AL1490" i="23"/>
  <c r="AL1491" i="23"/>
  <c r="AL1492" i="23"/>
  <c r="AL1493" i="23"/>
  <c r="AL1494" i="23"/>
  <c r="AL1495" i="23"/>
  <c r="AL1496" i="23"/>
  <c r="AL1497" i="23"/>
  <c r="AL1498" i="23"/>
  <c r="AL1499" i="23"/>
  <c r="AL1500" i="23"/>
  <c r="AL1501" i="23"/>
  <c r="AL1502" i="23"/>
  <c r="AL1503" i="23"/>
  <c r="AL1504" i="23"/>
  <c r="AL1505" i="23"/>
  <c r="AL1506" i="23"/>
  <c r="AL1507" i="23"/>
  <c r="AL1508" i="23"/>
  <c r="AL1509" i="23"/>
  <c r="AL1510" i="23"/>
  <c r="AL1511" i="23"/>
  <c r="AL1512" i="23"/>
  <c r="AL1513" i="23"/>
  <c r="AL1514" i="23"/>
  <c r="AL1515" i="23"/>
  <c r="AL1516" i="23"/>
  <c r="AL1517" i="23"/>
  <c r="AL1518" i="23"/>
  <c r="AL1519" i="23"/>
  <c r="AL1520" i="23"/>
  <c r="AL1521" i="23"/>
  <c r="AL1522" i="23"/>
  <c r="AL1523" i="23"/>
  <c r="AL1524" i="23"/>
  <c r="AL1525" i="23"/>
  <c r="AL1526" i="23"/>
  <c r="AL1527" i="23"/>
  <c r="AL1528" i="23"/>
  <c r="AL1529" i="23"/>
  <c r="AL1530" i="23"/>
  <c r="AL1531" i="23"/>
  <c r="AL1532" i="23"/>
  <c r="AL1533" i="23"/>
  <c r="AL1534" i="23"/>
  <c r="AL1535" i="23"/>
  <c r="AL1536" i="23"/>
  <c r="AL1537" i="23"/>
  <c r="AL1538" i="23"/>
  <c r="AL1539" i="23"/>
  <c r="AL1540" i="23"/>
  <c r="AL1541" i="23"/>
  <c r="AL1542" i="23"/>
  <c r="AL1543" i="23"/>
  <c r="AL1544" i="23"/>
  <c r="AL1545" i="23"/>
  <c r="AL1546" i="23"/>
  <c r="AL1547" i="23"/>
  <c r="AL1548" i="23"/>
  <c r="AL1549" i="23"/>
  <c r="AL1550" i="23"/>
  <c r="AL1551" i="23"/>
  <c r="AL1552" i="23"/>
  <c r="AL1553" i="23"/>
  <c r="AL1554" i="23"/>
  <c r="AL1555" i="23"/>
  <c r="AL1556" i="23"/>
  <c r="AL1557" i="23"/>
  <c r="AL1558" i="23"/>
  <c r="AL1559" i="23"/>
  <c r="AL1560" i="23"/>
  <c r="AL1561" i="23"/>
  <c r="AL1562" i="23"/>
  <c r="AL1563" i="23"/>
  <c r="AL1564" i="23"/>
  <c r="AL1565" i="23"/>
  <c r="AL1566" i="23"/>
  <c r="AL1567" i="23"/>
  <c r="AL1568" i="23"/>
  <c r="AL1569" i="23"/>
  <c r="AL1570" i="23"/>
  <c r="AL1571" i="23"/>
  <c r="AL1572" i="23"/>
  <c r="AL1573" i="23"/>
  <c r="AL1574" i="23"/>
  <c r="AL1575" i="23"/>
  <c r="AL1576" i="23"/>
  <c r="AL1577" i="23"/>
  <c r="AL1578" i="23"/>
  <c r="AL1579" i="23"/>
  <c r="AL1580" i="23"/>
  <c r="AL1581" i="23"/>
  <c r="AL1582" i="23"/>
  <c r="AL1583" i="23"/>
  <c r="AL1584" i="23"/>
  <c r="AL1585" i="23"/>
  <c r="AL1586" i="23"/>
  <c r="AL1587" i="23"/>
  <c r="AL1588" i="23"/>
  <c r="AL1589" i="23"/>
  <c r="AL1590" i="23"/>
  <c r="AL1591" i="23"/>
  <c r="AL1592" i="23"/>
  <c r="AL1593" i="23"/>
  <c r="AL1594" i="23"/>
  <c r="AL1595" i="23"/>
  <c r="AL1596" i="23"/>
  <c r="AL1597" i="23"/>
  <c r="AL1598" i="23"/>
  <c r="AL1599" i="23"/>
  <c r="AL1600" i="23"/>
  <c r="AL1601" i="23"/>
  <c r="AL1602" i="23"/>
  <c r="AL1603" i="23"/>
  <c r="AL1604" i="23"/>
  <c r="AL1605" i="23"/>
  <c r="AL1606" i="23"/>
  <c r="AL1607" i="23"/>
  <c r="AL1608" i="23"/>
  <c r="AL1609" i="23"/>
  <c r="AL1610" i="23"/>
  <c r="AL1611" i="23"/>
  <c r="AL1612" i="23"/>
  <c r="AL1613" i="23"/>
  <c r="AL1614" i="23"/>
  <c r="AL1615" i="23"/>
  <c r="AL1616" i="23"/>
  <c r="AL1617" i="23"/>
  <c r="AL1618" i="23"/>
  <c r="AL1619" i="23"/>
  <c r="AL1620" i="23"/>
  <c r="AL1621" i="23"/>
  <c r="AL1622" i="23"/>
  <c r="AL1623" i="23"/>
  <c r="AL1624" i="23"/>
  <c r="AL1625" i="23"/>
  <c r="AL1626" i="23"/>
  <c r="AL1627" i="23"/>
  <c r="AL1628" i="23"/>
  <c r="AL1629" i="23"/>
  <c r="AL1630" i="23"/>
  <c r="AL1631" i="23"/>
  <c r="AL1632" i="23"/>
  <c r="AL1633" i="23"/>
  <c r="AL1634" i="23"/>
  <c r="AL1635" i="23"/>
  <c r="AL1636" i="23"/>
  <c r="AL1637" i="23"/>
  <c r="AL1638" i="23"/>
  <c r="AL1639" i="23"/>
  <c r="AL1640" i="23"/>
  <c r="AL1641" i="23"/>
  <c r="AL1642" i="23"/>
  <c r="AL1643" i="23"/>
  <c r="AL1644" i="23"/>
  <c r="AL1645" i="23"/>
  <c r="AL1646" i="23"/>
  <c r="AL1647" i="23"/>
  <c r="AL1648" i="23"/>
  <c r="AL1649" i="23"/>
  <c r="AL1650" i="23"/>
  <c r="AL1651" i="23"/>
  <c r="AL1652" i="23"/>
  <c r="AL1653" i="23"/>
  <c r="AL1654" i="23"/>
  <c r="AL1655" i="23"/>
  <c r="AL1656" i="23"/>
  <c r="AL1657" i="23"/>
  <c r="AL1658" i="23"/>
  <c r="AL1659" i="23"/>
  <c r="AL1660" i="23"/>
  <c r="AL1661" i="23"/>
  <c r="AL1662" i="23"/>
  <c r="AL1663" i="23"/>
  <c r="AL1664" i="23"/>
  <c r="AL1665" i="23"/>
  <c r="AL1666" i="23"/>
  <c r="AL1667" i="23"/>
  <c r="AL1668" i="23"/>
  <c r="AL1669" i="23"/>
  <c r="AL1670" i="23"/>
  <c r="AL1671" i="23"/>
  <c r="AL1672" i="23"/>
  <c r="AL1673" i="23"/>
  <c r="AL1674" i="23"/>
  <c r="AL1675" i="23"/>
  <c r="AL1676" i="23"/>
  <c r="AL1677" i="23"/>
  <c r="AL1678" i="23"/>
  <c r="AL1679" i="23"/>
  <c r="AL1680" i="23"/>
  <c r="AL1681" i="23"/>
  <c r="AL1682" i="23"/>
  <c r="AL1683" i="23"/>
  <c r="AL1684" i="23"/>
  <c r="AL1685" i="23"/>
  <c r="AL1686" i="23"/>
  <c r="AL1687" i="23"/>
  <c r="AL1688" i="23"/>
  <c r="AL1689" i="23"/>
  <c r="AL1690" i="23"/>
  <c r="AL1691" i="23"/>
  <c r="AL1692" i="23"/>
  <c r="AL1693" i="23"/>
  <c r="AL1694" i="23"/>
  <c r="AL1695" i="23"/>
  <c r="AL1696" i="23"/>
  <c r="AL1697" i="23"/>
  <c r="AL1698" i="23"/>
  <c r="AL1699" i="23"/>
  <c r="AL1700" i="23"/>
  <c r="AL1701" i="23"/>
  <c r="AL1702" i="23"/>
  <c r="AL1703" i="23"/>
  <c r="AL1704" i="23"/>
  <c r="AL1705" i="23"/>
  <c r="AL1706" i="23"/>
  <c r="AL1707" i="23"/>
  <c r="AL1708" i="23"/>
  <c r="AL1709" i="23"/>
  <c r="AL1710" i="23"/>
  <c r="AL1711" i="23"/>
  <c r="AL1712" i="23"/>
  <c r="AL1713" i="23"/>
  <c r="AL1714" i="23"/>
  <c r="AL1715" i="23"/>
  <c r="AL1716" i="23"/>
  <c r="AL1717" i="23"/>
  <c r="AL1718" i="23"/>
  <c r="AL1719" i="23"/>
  <c r="AL1720" i="23"/>
  <c r="AL1721" i="23"/>
  <c r="AL1722" i="23"/>
  <c r="AL1723" i="23"/>
  <c r="AL1724" i="23"/>
  <c r="AL1725" i="23"/>
  <c r="AL1726" i="23"/>
  <c r="AL1727" i="23"/>
  <c r="AL1728" i="23"/>
  <c r="AL1729" i="23"/>
  <c r="AL1730" i="23"/>
  <c r="AL1731" i="23"/>
  <c r="AL1732" i="23"/>
  <c r="AL1733" i="23"/>
  <c r="AL1734" i="23"/>
  <c r="AL1735" i="23"/>
  <c r="AL1736" i="23"/>
  <c r="AL1737" i="23"/>
  <c r="AL1738" i="23"/>
  <c r="AL1739" i="23"/>
  <c r="AL1740" i="23"/>
  <c r="AL1741" i="23"/>
  <c r="AL1742" i="23"/>
  <c r="AL1743" i="23"/>
  <c r="AL1744" i="23"/>
  <c r="AL1745" i="23"/>
  <c r="AL1746" i="23"/>
  <c r="AL1747" i="23"/>
  <c r="AL1748" i="23"/>
  <c r="AL1749" i="23"/>
  <c r="AL1750" i="23"/>
  <c r="AL1751" i="23"/>
  <c r="AL1752" i="23"/>
  <c r="AL1753" i="23"/>
  <c r="AL1754" i="23"/>
  <c r="AL1755" i="23"/>
  <c r="AL1756" i="23"/>
  <c r="AL1757" i="23"/>
  <c r="AL1758" i="23"/>
  <c r="AL1759" i="23"/>
  <c r="AL1760" i="23"/>
  <c r="AL1761" i="23"/>
  <c r="AL1762" i="23"/>
  <c r="AL1763" i="23"/>
  <c r="AL1764" i="23"/>
  <c r="AL1765" i="23"/>
  <c r="AL1766" i="23"/>
  <c r="AL1767" i="23"/>
  <c r="AL1768" i="23"/>
  <c r="AL1769" i="23"/>
  <c r="AL1770" i="23"/>
  <c r="AL1771" i="23"/>
  <c r="AL1772" i="23"/>
  <c r="AL1773" i="23"/>
  <c r="AL1774" i="23"/>
  <c r="AL1775" i="23"/>
  <c r="AL1776" i="23"/>
  <c r="AL1777" i="23"/>
  <c r="AL1778" i="23"/>
  <c r="AL1779" i="23"/>
  <c r="AL1780" i="23"/>
  <c r="AL1781" i="23"/>
  <c r="AL1782" i="23"/>
  <c r="AL1783" i="23"/>
  <c r="AL1784" i="23"/>
  <c r="AL1785" i="23"/>
  <c r="AL1786" i="23"/>
  <c r="AL1787" i="23"/>
  <c r="AL1788" i="23"/>
  <c r="AL1789" i="23"/>
  <c r="AL1790" i="23"/>
  <c r="AL1791" i="23"/>
  <c r="AL1792" i="23"/>
  <c r="AL1793" i="23"/>
  <c r="AL1794" i="23"/>
  <c r="AL1795" i="23"/>
  <c r="AL1796" i="23"/>
  <c r="AL1797" i="23"/>
  <c r="AL1798" i="23"/>
  <c r="AL1799" i="23"/>
  <c r="AL1800" i="23"/>
  <c r="AL1801" i="23"/>
  <c r="AL1802" i="23"/>
  <c r="AL1803" i="23"/>
  <c r="AL1804" i="23"/>
  <c r="AL1805" i="23"/>
  <c r="AL1806" i="23"/>
  <c r="AL1807" i="23"/>
  <c r="AL1808" i="23"/>
  <c r="AL1809" i="23"/>
  <c r="AL1810" i="23"/>
  <c r="AL1811" i="23"/>
  <c r="AL1812" i="23"/>
  <c r="AL1813" i="23"/>
  <c r="AL1814" i="23"/>
  <c r="AL1815" i="23"/>
  <c r="AL1816" i="23"/>
  <c r="AL1817" i="23"/>
  <c r="AL1818" i="23"/>
  <c r="AL1819" i="23"/>
  <c r="AL1820" i="23"/>
  <c r="AL1821" i="23"/>
  <c r="AL1822" i="23"/>
  <c r="AL1823" i="23"/>
  <c r="AL1824" i="23"/>
  <c r="AL1825" i="23"/>
  <c r="AL1826" i="23"/>
  <c r="AL1827" i="23"/>
  <c r="AL1828" i="23"/>
  <c r="AL1829" i="23"/>
  <c r="AL1830" i="23"/>
  <c r="AL1831" i="23"/>
  <c r="AL1832" i="23"/>
  <c r="AL1833" i="23"/>
  <c r="AL1834" i="23"/>
  <c r="AL1835" i="23"/>
  <c r="AL1836" i="23"/>
  <c r="AL1837" i="23"/>
  <c r="AL1838" i="23"/>
  <c r="AL1839" i="23"/>
  <c r="AL1840" i="23"/>
  <c r="AL1841" i="23"/>
  <c r="AL1842" i="23"/>
  <c r="AL1843" i="23"/>
  <c r="AL1844" i="23"/>
  <c r="AL1845" i="23"/>
  <c r="AL1846" i="23"/>
  <c r="AL1847" i="23"/>
  <c r="AL1848" i="23"/>
  <c r="AL1849" i="23"/>
  <c r="AL2" i="23"/>
  <c r="K14" i="38"/>
  <c r="K13" i="38"/>
  <c r="K16" i="38"/>
  <c r="L23" i="38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J118" i="23"/>
  <c r="AJ119" i="23"/>
  <c r="AJ120" i="23"/>
  <c r="AJ121" i="23"/>
  <c r="AJ122" i="23"/>
  <c r="AJ123" i="23"/>
  <c r="AJ124" i="23"/>
  <c r="AJ125" i="23"/>
  <c r="AJ126" i="23"/>
  <c r="AJ127" i="23"/>
  <c r="AJ128" i="23"/>
  <c r="AJ129" i="23"/>
  <c r="AJ130" i="23"/>
  <c r="AJ131" i="23"/>
  <c r="AJ132" i="23"/>
  <c r="AJ133" i="23"/>
  <c r="AJ134" i="23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158" i="23"/>
  <c r="AJ159" i="23"/>
  <c r="AJ160" i="23"/>
  <c r="AJ161" i="23"/>
  <c r="AJ162" i="23"/>
  <c r="AJ163" i="23"/>
  <c r="AJ164" i="23"/>
  <c r="AJ165" i="23"/>
  <c r="AJ166" i="23"/>
  <c r="AJ167" i="23"/>
  <c r="AJ168" i="23"/>
  <c r="AJ169" i="23"/>
  <c r="AJ170" i="23"/>
  <c r="AJ171" i="23"/>
  <c r="AJ172" i="23"/>
  <c r="AJ173" i="23"/>
  <c r="AJ174" i="23"/>
  <c r="AJ175" i="23"/>
  <c r="AJ176" i="23"/>
  <c r="AJ177" i="23"/>
  <c r="AJ178" i="23"/>
  <c r="AJ179" i="23"/>
  <c r="AJ180" i="23"/>
  <c r="AJ181" i="23"/>
  <c r="AJ182" i="23"/>
  <c r="AJ183" i="23"/>
  <c r="AJ184" i="23"/>
  <c r="AJ185" i="23"/>
  <c r="AJ186" i="23"/>
  <c r="AJ187" i="23"/>
  <c r="AJ188" i="23"/>
  <c r="AJ189" i="23"/>
  <c r="AJ190" i="23"/>
  <c r="AJ191" i="23"/>
  <c r="AJ192" i="23"/>
  <c r="AJ193" i="23"/>
  <c r="AJ194" i="23"/>
  <c r="AJ195" i="23"/>
  <c r="AJ196" i="23"/>
  <c r="AJ197" i="23"/>
  <c r="AJ198" i="23"/>
  <c r="AJ199" i="23"/>
  <c r="AJ200" i="23"/>
  <c r="AJ201" i="23"/>
  <c r="AJ202" i="23"/>
  <c r="AJ203" i="23"/>
  <c r="AJ204" i="23"/>
  <c r="AJ205" i="23"/>
  <c r="AJ206" i="23"/>
  <c r="AJ207" i="23"/>
  <c r="AJ208" i="23"/>
  <c r="AJ209" i="23"/>
  <c r="AJ210" i="23"/>
  <c r="AJ211" i="23"/>
  <c r="AJ212" i="23"/>
  <c r="AJ213" i="23"/>
  <c r="AJ214" i="23"/>
  <c r="AJ215" i="23"/>
  <c r="AJ216" i="23"/>
  <c r="AJ217" i="23"/>
  <c r="AJ218" i="23"/>
  <c r="AJ219" i="23"/>
  <c r="AJ220" i="23"/>
  <c r="AJ221" i="23"/>
  <c r="AJ222" i="23"/>
  <c r="AJ223" i="23"/>
  <c r="AJ224" i="23"/>
  <c r="AJ225" i="23"/>
  <c r="AJ226" i="23"/>
  <c r="AJ227" i="23"/>
  <c r="AJ228" i="23"/>
  <c r="AJ229" i="23"/>
  <c r="AJ230" i="23"/>
  <c r="AJ231" i="23"/>
  <c r="AJ232" i="23"/>
  <c r="AJ233" i="23"/>
  <c r="AJ234" i="23"/>
  <c r="AJ235" i="23"/>
  <c r="AJ236" i="23"/>
  <c r="AJ237" i="23"/>
  <c r="AJ238" i="23"/>
  <c r="AJ239" i="23"/>
  <c r="AJ240" i="23"/>
  <c r="AJ241" i="23"/>
  <c r="AJ242" i="23"/>
  <c r="AJ243" i="23"/>
  <c r="AJ244" i="23"/>
  <c r="AJ245" i="23"/>
  <c r="AJ246" i="23"/>
  <c r="AJ247" i="23"/>
  <c r="AJ248" i="23"/>
  <c r="AJ249" i="23"/>
  <c r="AJ250" i="23"/>
  <c r="AJ251" i="23"/>
  <c r="AJ252" i="23"/>
  <c r="AJ253" i="23"/>
  <c r="AJ254" i="23"/>
  <c r="AJ255" i="23"/>
  <c r="AJ256" i="23"/>
  <c r="AJ257" i="23"/>
  <c r="AJ258" i="23"/>
  <c r="AJ259" i="23"/>
  <c r="AJ260" i="23"/>
  <c r="AJ261" i="23"/>
  <c r="AJ262" i="23"/>
  <c r="AJ263" i="23"/>
  <c r="AJ264" i="23"/>
  <c r="AJ265" i="23"/>
  <c r="AJ266" i="23"/>
  <c r="AJ267" i="23"/>
  <c r="AJ268" i="23"/>
  <c r="AJ269" i="23"/>
  <c r="AJ270" i="23"/>
  <c r="AJ271" i="23"/>
  <c r="AJ272" i="23"/>
  <c r="AJ273" i="23"/>
  <c r="AJ274" i="23"/>
  <c r="AJ275" i="23"/>
  <c r="AJ276" i="23"/>
  <c r="AJ277" i="23"/>
  <c r="AJ278" i="23"/>
  <c r="AJ279" i="23"/>
  <c r="AJ280" i="23"/>
  <c r="AJ281" i="23"/>
  <c r="AJ282" i="23"/>
  <c r="AJ283" i="23"/>
  <c r="AJ284" i="23"/>
  <c r="AJ285" i="23"/>
  <c r="AJ286" i="23"/>
  <c r="AJ287" i="23"/>
  <c r="AJ288" i="23"/>
  <c r="AJ289" i="23"/>
  <c r="AJ290" i="23"/>
  <c r="AJ291" i="23"/>
  <c r="AJ292" i="23"/>
  <c r="AJ293" i="23"/>
  <c r="AJ294" i="23"/>
  <c r="AJ295" i="23"/>
  <c r="AJ296" i="23"/>
  <c r="AJ297" i="23"/>
  <c r="AJ298" i="23"/>
  <c r="AJ299" i="23"/>
  <c r="AJ300" i="23"/>
  <c r="AJ301" i="23"/>
  <c r="AJ302" i="23"/>
  <c r="AJ303" i="23"/>
  <c r="AJ304" i="23"/>
  <c r="AJ305" i="23"/>
  <c r="AJ306" i="23"/>
  <c r="AJ307" i="23"/>
  <c r="AJ308" i="23"/>
  <c r="AJ309" i="23"/>
  <c r="AJ310" i="23"/>
  <c r="AJ311" i="23"/>
  <c r="AJ312" i="23"/>
  <c r="AJ313" i="23"/>
  <c r="AJ314" i="23"/>
  <c r="AJ315" i="23"/>
  <c r="AJ316" i="23"/>
  <c r="AJ317" i="23"/>
  <c r="AJ318" i="23"/>
  <c r="AJ319" i="23"/>
  <c r="AJ320" i="23"/>
  <c r="AJ321" i="23"/>
  <c r="AJ322" i="23"/>
  <c r="AJ323" i="23"/>
  <c r="AJ324" i="23"/>
  <c r="AJ325" i="23"/>
  <c r="AJ326" i="23"/>
  <c r="AJ327" i="23"/>
  <c r="AJ328" i="23"/>
  <c r="AJ329" i="23"/>
  <c r="AJ330" i="23"/>
  <c r="AJ331" i="23"/>
  <c r="AJ332" i="23"/>
  <c r="AJ333" i="23"/>
  <c r="AJ334" i="23"/>
  <c r="AJ335" i="23"/>
  <c r="AJ336" i="23"/>
  <c r="AJ337" i="23"/>
  <c r="AJ338" i="23"/>
  <c r="AJ339" i="23"/>
  <c r="AJ340" i="23"/>
  <c r="AJ341" i="23"/>
  <c r="AJ342" i="23"/>
  <c r="AJ343" i="23"/>
  <c r="AJ344" i="23"/>
  <c r="AJ345" i="23"/>
  <c r="AJ346" i="23"/>
  <c r="AJ347" i="23"/>
  <c r="AJ348" i="23"/>
  <c r="AJ349" i="23"/>
  <c r="AJ350" i="23"/>
  <c r="AJ351" i="23"/>
  <c r="AJ352" i="23"/>
  <c r="AJ353" i="23"/>
  <c r="AJ354" i="23"/>
  <c r="AJ355" i="23"/>
  <c r="AJ356" i="23"/>
  <c r="AJ357" i="23"/>
  <c r="AJ358" i="23"/>
  <c r="AJ359" i="23"/>
  <c r="AJ360" i="23"/>
  <c r="AJ361" i="23"/>
  <c r="AJ362" i="23"/>
  <c r="AJ363" i="23"/>
  <c r="AJ364" i="23"/>
  <c r="AJ365" i="23"/>
  <c r="AJ366" i="23"/>
  <c r="AJ367" i="23"/>
  <c r="AJ368" i="23"/>
  <c r="AJ369" i="23"/>
  <c r="AJ370" i="23"/>
  <c r="AJ371" i="23"/>
  <c r="AJ372" i="23"/>
  <c r="AJ373" i="23"/>
  <c r="AJ374" i="23"/>
  <c r="AJ375" i="23"/>
  <c r="AJ376" i="23"/>
  <c r="AJ377" i="23"/>
  <c r="AJ378" i="23"/>
  <c r="AJ379" i="23"/>
  <c r="AJ380" i="23"/>
  <c r="AJ381" i="23"/>
  <c r="AJ382" i="23"/>
  <c r="AJ383" i="23"/>
  <c r="AJ384" i="23"/>
  <c r="AJ385" i="23"/>
  <c r="AJ386" i="23"/>
  <c r="AJ387" i="23"/>
  <c r="AJ388" i="23"/>
  <c r="AJ389" i="23"/>
  <c r="AJ390" i="23"/>
  <c r="AJ391" i="23"/>
  <c r="AJ392" i="23"/>
  <c r="AJ393" i="23"/>
  <c r="AJ394" i="23"/>
  <c r="AJ395" i="23"/>
  <c r="AJ396" i="23"/>
  <c r="AJ397" i="23"/>
  <c r="AJ398" i="23"/>
  <c r="AJ399" i="23"/>
  <c r="AJ400" i="23"/>
  <c r="AJ401" i="23"/>
  <c r="AJ402" i="23"/>
  <c r="AJ403" i="23"/>
  <c r="AJ404" i="23"/>
  <c r="AJ405" i="23"/>
  <c r="AJ406" i="23"/>
  <c r="AJ407" i="23"/>
  <c r="AJ408" i="23"/>
  <c r="AJ409" i="23"/>
  <c r="AJ410" i="23"/>
  <c r="AJ411" i="23"/>
  <c r="AJ412" i="23"/>
  <c r="AJ413" i="23"/>
  <c r="AJ414" i="23"/>
  <c r="AJ415" i="23"/>
  <c r="AJ416" i="2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AJ429" i="23"/>
  <c r="AJ430" i="23"/>
  <c r="AJ431" i="23"/>
  <c r="AJ432" i="23"/>
  <c r="AJ433" i="23"/>
  <c r="AJ434" i="23"/>
  <c r="AJ435" i="23"/>
  <c r="AJ436" i="23"/>
  <c r="AJ437" i="23"/>
  <c r="AJ438" i="23"/>
  <c r="AJ439" i="23"/>
  <c r="AJ440" i="23"/>
  <c r="AJ441" i="23"/>
  <c r="AJ442" i="23"/>
  <c r="AJ443" i="23"/>
  <c r="AJ444" i="23"/>
  <c r="AJ445" i="23"/>
  <c r="AJ446" i="23"/>
  <c r="AJ447" i="23"/>
  <c r="AJ448" i="23"/>
  <c r="AJ449" i="23"/>
  <c r="AJ450" i="23"/>
  <c r="AJ451" i="23"/>
  <c r="AJ452" i="23"/>
  <c r="AJ453" i="23"/>
  <c r="AJ454" i="23"/>
  <c r="AJ455" i="23"/>
  <c r="AJ456" i="23"/>
  <c r="AJ457" i="23"/>
  <c r="AJ458" i="23"/>
  <c r="AJ459" i="23"/>
  <c r="AJ460" i="23"/>
  <c r="AJ461" i="23"/>
  <c r="AJ462" i="23"/>
  <c r="AJ463" i="23"/>
  <c r="AJ464" i="23"/>
  <c r="AJ465" i="23"/>
  <c r="AJ466" i="23"/>
  <c r="AJ467" i="23"/>
  <c r="AJ468" i="23"/>
  <c r="AJ469" i="23"/>
  <c r="AJ470" i="23"/>
  <c r="AJ471" i="23"/>
  <c r="AJ472" i="23"/>
  <c r="AJ473" i="23"/>
  <c r="AJ474" i="23"/>
  <c r="AJ475" i="23"/>
  <c r="AJ476" i="23"/>
  <c r="AJ477" i="23"/>
  <c r="AJ478" i="23"/>
  <c r="AJ479" i="23"/>
  <c r="AJ480" i="23"/>
  <c r="AJ481" i="23"/>
  <c r="AJ482" i="23"/>
  <c r="AJ483" i="23"/>
  <c r="AJ484" i="23"/>
  <c r="AJ485" i="23"/>
  <c r="AJ486" i="23"/>
  <c r="AJ487" i="23"/>
  <c r="AJ488" i="23"/>
  <c r="AJ489" i="23"/>
  <c r="AJ490" i="23"/>
  <c r="AJ491" i="23"/>
  <c r="AJ492" i="23"/>
  <c r="AJ493" i="23"/>
  <c r="AJ494" i="23"/>
  <c r="AJ495" i="23"/>
  <c r="AJ496" i="23"/>
  <c r="AJ497" i="23"/>
  <c r="AJ498" i="23"/>
  <c r="AJ499" i="23"/>
  <c r="AJ500" i="23"/>
  <c r="AJ501" i="23"/>
  <c r="AJ502" i="23"/>
  <c r="AJ503" i="23"/>
  <c r="AJ504" i="23"/>
  <c r="AJ505" i="23"/>
  <c r="AJ506" i="23"/>
  <c r="AJ507" i="23"/>
  <c r="AJ508" i="23"/>
  <c r="AJ509" i="23"/>
  <c r="AJ510" i="23"/>
  <c r="AJ511" i="23"/>
  <c r="AJ512" i="23"/>
  <c r="AJ513" i="23"/>
  <c r="AJ514" i="23"/>
  <c r="AJ515" i="23"/>
  <c r="AJ516" i="23"/>
  <c r="AJ517" i="23"/>
  <c r="AJ518" i="23"/>
  <c r="AJ519" i="23"/>
  <c r="AJ520" i="23"/>
  <c r="AJ521" i="23"/>
  <c r="AJ522" i="23"/>
  <c r="AJ523" i="23"/>
  <c r="AJ524" i="23"/>
  <c r="AJ525" i="23"/>
  <c r="AJ526" i="23"/>
  <c r="AJ527" i="23"/>
  <c r="AJ528" i="23"/>
  <c r="AJ529" i="23"/>
  <c r="AJ530" i="23"/>
  <c r="AJ531" i="23"/>
  <c r="AJ532" i="23"/>
  <c r="AJ533" i="23"/>
  <c r="AJ534" i="23"/>
  <c r="AJ535" i="23"/>
  <c r="AJ536" i="23"/>
  <c r="AJ537" i="23"/>
  <c r="AJ538" i="23"/>
  <c r="AJ539" i="23"/>
  <c r="AJ540" i="23"/>
  <c r="AJ541" i="23"/>
  <c r="AJ542" i="23"/>
  <c r="AJ543" i="23"/>
  <c r="AJ544" i="23"/>
  <c r="AJ545" i="23"/>
  <c r="AJ546" i="23"/>
  <c r="AJ547" i="23"/>
  <c r="AJ548" i="23"/>
  <c r="AJ549" i="23"/>
  <c r="AJ550" i="23"/>
  <c r="AJ551" i="23"/>
  <c r="AJ552" i="23"/>
  <c r="AJ553" i="23"/>
  <c r="AJ554" i="23"/>
  <c r="AJ555" i="23"/>
  <c r="AJ556" i="23"/>
  <c r="AJ557" i="23"/>
  <c r="AJ558" i="23"/>
  <c r="AJ559" i="23"/>
  <c r="AJ560" i="23"/>
  <c r="AJ561" i="23"/>
  <c r="AJ562" i="23"/>
  <c r="AJ563" i="23"/>
  <c r="AJ564" i="23"/>
  <c r="AJ565" i="23"/>
  <c r="AJ566" i="23"/>
  <c r="AJ567" i="23"/>
  <c r="AJ568" i="23"/>
  <c r="AJ569" i="23"/>
  <c r="AJ570" i="23"/>
  <c r="AJ571" i="23"/>
  <c r="AJ572" i="23"/>
  <c r="AJ573" i="23"/>
  <c r="AJ574" i="23"/>
  <c r="AJ575" i="23"/>
  <c r="AJ576" i="23"/>
  <c r="AJ577" i="23"/>
  <c r="AJ578" i="23"/>
  <c r="AJ579" i="23"/>
  <c r="AJ580" i="23"/>
  <c r="AJ581" i="23"/>
  <c r="AJ582" i="23"/>
  <c r="AJ583" i="23"/>
  <c r="AJ584" i="23"/>
  <c r="AJ585" i="23"/>
  <c r="AJ586" i="23"/>
  <c r="AJ587" i="23"/>
  <c r="AJ588" i="23"/>
  <c r="AJ589" i="23"/>
  <c r="AJ590" i="23"/>
  <c r="AJ591" i="23"/>
  <c r="AJ592" i="23"/>
  <c r="AJ593" i="23"/>
  <c r="AJ594" i="23"/>
  <c r="AJ595" i="23"/>
  <c r="AJ596" i="23"/>
  <c r="AJ597" i="23"/>
  <c r="AJ598" i="23"/>
  <c r="AJ599" i="23"/>
  <c r="AJ600" i="23"/>
  <c r="AJ601" i="23"/>
  <c r="AJ602" i="23"/>
  <c r="AJ603" i="23"/>
  <c r="AJ604" i="23"/>
  <c r="AJ605" i="23"/>
  <c r="AJ606" i="23"/>
  <c r="AJ607" i="23"/>
  <c r="AJ608" i="23"/>
  <c r="AJ609" i="23"/>
  <c r="AJ610" i="23"/>
  <c r="AJ611" i="23"/>
  <c r="AJ612" i="23"/>
  <c r="AJ613" i="23"/>
  <c r="AJ614" i="23"/>
  <c r="AJ615" i="23"/>
  <c r="AJ616" i="23"/>
  <c r="AJ617" i="23"/>
  <c r="AJ618" i="23"/>
  <c r="AJ619" i="23"/>
  <c r="AJ620" i="23"/>
  <c r="AJ621" i="23"/>
  <c r="AJ622" i="23"/>
  <c r="AJ623" i="23"/>
  <c r="AJ624" i="23"/>
  <c r="AJ625" i="23"/>
  <c r="AJ626" i="23"/>
  <c r="AJ627" i="23"/>
  <c r="AJ628" i="23"/>
  <c r="AJ629" i="23"/>
  <c r="AJ630" i="23"/>
  <c r="AJ631" i="23"/>
  <c r="AJ632" i="23"/>
  <c r="AJ633" i="23"/>
  <c r="AJ634" i="23"/>
  <c r="AJ635" i="23"/>
  <c r="AJ636" i="23"/>
  <c r="AJ637" i="23"/>
  <c r="AJ638" i="23"/>
  <c r="AJ639" i="23"/>
  <c r="AJ640" i="23"/>
  <c r="AJ641" i="23"/>
  <c r="AJ642" i="23"/>
  <c r="AJ643" i="23"/>
  <c r="AJ644" i="23"/>
  <c r="AJ645" i="23"/>
  <c r="AJ646" i="23"/>
  <c r="AJ647" i="23"/>
  <c r="AJ648" i="23"/>
  <c r="AJ649" i="23"/>
  <c r="AJ650" i="23"/>
  <c r="AJ651" i="23"/>
  <c r="AJ652" i="23"/>
  <c r="AJ653" i="23"/>
  <c r="AJ654" i="23"/>
  <c r="AJ655" i="23"/>
  <c r="AJ656" i="23"/>
  <c r="AJ657" i="23"/>
  <c r="AJ658" i="23"/>
  <c r="AJ659" i="23"/>
  <c r="AJ660" i="23"/>
  <c r="AJ661" i="23"/>
  <c r="AJ662" i="23"/>
  <c r="AJ663" i="23"/>
  <c r="AJ664" i="23"/>
  <c r="AJ665" i="23"/>
  <c r="AJ666" i="23"/>
  <c r="AJ667" i="23"/>
  <c r="AJ668" i="23"/>
  <c r="AJ669" i="23"/>
  <c r="AJ670" i="23"/>
  <c r="AJ671" i="23"/>
  <c r="AJ672" i="23"/>
  <c r="AJ673" i="23"/>
  <c r="AJ674" i="23"/>
  <c r="AJ675" i="23"/>
  <c r="AJ676" i="23"/>
  <c r="AJ677" i="23"/>
  <c r="AJ678" i="23"/>
  <c r="AJ679" i="23"/>
  <c r="AJ680" i="23"/>
  <c r="AJ681" i="23"/>
  <c r="AJ682" i="23"/>
  <c r="AJ683" i="23"/>
  <c r="AJ684" i="23"/>
  <c r="AJ685" i="23"/>
  <c r="AJ686" i="23"/>
  <c r="AJ687" i="23"/>
  <c r="AJ688" i="23"/>
  <c r="AJ689" i="23"/>
  <c r="AJ690" i="23"/>
  <c r="AJ691" i="23"/>
  <c r="AJ692" i="23"/>
  <c r="AJ693" i="23"/>
  <c r="AJ694" i="23"/>
  <c r="AJ695" i="23"/>
  <c r="AJ696" i="23"/>
  <c r="AJ697" i="23"/>
  <c r="AJ698" i="23"/>
  <c r="AJ699" i="23"/>
  <c r="AJ700" i="23"/>
  <c r="AJ701" i="23"/>
  <c r="AJ702" i="23"/>
  <c r="AJ703" i="23"/>
  <c r="AJ704" i="23"/>
  <c r="AJ705" i="23"/>
  <c r="AJ706" i="23"/>
  <c r="AJ707" i="23"/>
  <c r="AJ708" i="23"/>
  <c r="AJ709" i="23"/>
  <c r="AJ710" i="23"/>
  <c r="AJ711" i="23"/>
  <c r="AJ712" i="23"/>
  <c r="AJ713" i="23"/>
  <c r="AJ714" i="23"/>
  <c r="AJ715" i="23"/>
  <c r="AJ716" i="23"/>
  <c r="AJ717" i="23"/>
  <c r="AJ718" i="23"/>
  <c r="AJ719" i="23"/>
  <c r="AJ720" i="23"/>
  <c r="AJ721" i="23"/>
  <c r="AJ722" i="23"/>
  <c r="AJ723" i="23"/>
  <c r="AJ724" i="23"/>
  <c r="AJ725" i="23"/>
  <c r="AJ726" i="23"/>
  <c r="AJ727" i="23"/>
  <c r="AJ728" i="23"/>
  <c r="AJ729" i="23"/>
  <c r="AJ730" i="23"/>
  <c r="AJ731" i="23"/>
  <c r="AJ732" i="23"/>
  <c r="AJ733" i="23"/>
  <c r="AJ734" i="23"/>
  <c r="AJ735" i="23"/>
  <c r="AJ736" i="23"/>
  <c r="AJ737" i="23"/>
  <c r="AJ738" i="23"/>
  <c r="AJ739" i="23"/>
  <c r="AJ740" i="23"/>
  <c r="AJ741" i="23"/>
  <c r="AJ742" i="23"/>
  <c r="AJ743" i="23"/>
  <c r="AJ744" i="23"/>
  <c r="AJ745" i="23"/>
  <c r="AJ746" i="23"/>
  <c r="AJ747" i="23"/>
  <c r="AJ748" i="23"/>
  <c r="AJ749" i="23"/>
  <c r="AJ750" i="23"/>
  <c r="AJ751" i="23"/>
  <c r="AJ752" i="23"/>
  <c r="AJ753" i="23"/>
  <c r="AJ754" i="23"/>
  <c r="AJ755" i="23"/>
  <c r="AJ756" i="23"/>
  <c r="AJ757" i="23"/>
  <c r="AJ758" i="23"/>
  <c r="AJ759" i="23"/>
  <c r="AJ760" i="23"/>
  <c r="AJ761" i="23"/>
  <c r="AJ762" i="23"/>
  <c r="AJ763" i="23"/>
  <c r="AJ764" i="23"/>
  <c r="AJ765" i="23"/>
  <c r="AJ766" i="23"/>
  <c r="AJ767" i="23"/>
  <c r="AJ768" i="23"/>
  <c r="AJ769" i="23"/>
  <c r="AJ770" i="23"/>
  <c r="AJ771" i="23"/>
  <c r="AJ772" i="23"/>
  <c r="AJ773" i="23"/>
  <c r="AJ774" i="23"/>
  <c r="AJ775" i="23"/>
  <c r="AJ776" i="23"/>
  <c r="AJ777" i="23"/>
  <c r="AJ778" i="23"/>
  <c r="AJ779" i="23"/>
  <c r="AJ780" i="23"/>
  <c r="AJ781" i="23"/>
  <c r="AJ782" i="23"/>
  <c r="AJ783" i="23"/>
  <c r="AJ784" i="23"/>
  <c r="AJ785" i="23"/>
  <c r="AJ786" i="23"/>
  <c r="AJ787" i="23"/>
  <c r="AJ788" i="23"/>
  <c r="AJ789" i="23"/>
  <c r="AJ790" i="23"/>
  <c r="AJ791" i="23"/>
  <c r="AJ792" i="23"/>
  <c r="AJ793" i="23"/>
  <c r="AJ794" i="23"/>
  <c r="AJ795" i="23"/>
  <c r="AJ796" i="23"/>
  <c r="AJ797" i="23"/>
  <c r="AJ798" i="23"/>
  <c r="AJ799" i="23"/>
  <c r="AJ800" i="23"/>
  <c r="AJ801" i="23"/>
  <c r="AJ802" i="23"/>
  <c r="AJ803" i="23"/>
  <c r="AJ804" i="23"/>
  <c r="AJ805" i="23"/>
  <c r="AJ806" i="23"/>
  <c r="AJ807" i="23"/>
  <c r="AJ808" i="23"/>
  <c r="AJ809" i="23"/>
  <c r="AJ810" i="23"/>
  <c r="AJ811" i="23"/>
  <c r="AJ812" i="23"/>
  <c r="AJ813" i="23"/>
  <c r="AJ814" i="23"/>
  <c r="AJ815" i="23"/>
  <c r="AJ816" i="23"/>
  <c r="AJ817" i="23"/>
  <c r="AJ818" i="23"/>
  <c r="AJ819" i="23"/>
  <c r="AJ820" i="23"/>
  <c r="AJ821" i="23"/>
  <c r="AJ822" i="23"/>
  <c r="AJ823" i="23"/>
  <c r="AJ824" i="23"/>
  <c r="AJ825" i="23"/>
  <c r="AJ826" i="23"/>
  <c r="AJ827" i="23"/>
  <c r="AJ828" i="23"/>
  <c r="AJ829" i="23"/>
  <c r="AJ830" i="23"/>
  <c r="AJ831" i="23"/>
  <c r="AJ832" i="23"/>
  <c r="AJ833" i="23"/>
  <c r="AJ834" i="23"/>
  <c r="AJ835" i="23"/>
  <c r="AJ836" i="23"/>
  <c r="AJ837" i="23"/>
  <c r="AJ838" i="23"/>
  <c r="AJ839" i="23"/>
  <c r="AJ840" i="23"/>
  <c r="AJ841" i="23"/>
  <c r="AJ842" i="23"/>
  <c r="AJ843" i="23"/>
  <c r="AJ844" i="23"/>
  <c r="AJ845" i="23"/>
  <c r="AJ846" i="23"/>
  <c r="AJ847" i="23"/>
  <c r="AJ848" i="23"/>
  <c r="AJ849" i="23"/>
  <c r="AJ850" i="23"/>
  <c r="AJ851" i="23"/>
  <c r="AJ852" i="23"/>
  <c r="AJ853" i="23"/>
  <c r="AJ854" i="23"/>
  <c r="AJ855" i="23"/>
  <c r="AJ856" i="23"/>
  <c r="AJ857" i="23"/>
  <c r="AJ858" i="23"/>
  <c r="AJ859" i="23"/>
  <c r="AJ860" i="23"/>
  <c r="AJ861" i="23"/>
  <c r="AJ862" i="23"/>
  <c r="AJ863" i="23"/>
  <c r="AJ864" i="23"/>
  <c r="AJ865" i="23"/>
  <c r="AJ866" i="23"/>
  <c r="AJ867" i="23"/>
  <c r="AJ868" i="23"/>
  <c r="AJ869" i="23"/>
  <c r="AJ870" i="23"/>
  <c r="AJ871" i="23"/>
  <c r="AJ872" i="23"/>
  <c r="AJ873" i="23"/>
  <c r="AJ874" i="23"/>
  <c r="AJ875" i="23"/>
  <c r="AJ876" i="23"/>
  <c r="AJ877" i="23"/>
  <c r="AJ878" i="23"/>
  <c r="AJ879" i="23"/>
  <c r="AJ880" i="23"/>
  <c r="AJ881" i="23"/>
  <c r="AJ882" i="23"/>
  <c r="AJ883" i="23"/>
  <c r="AJ884" i="23"/>
  <c r="AJ885" i="23"/>
  <c r="AJ886" i="23"/>
  <c r="AJ887" i="23"/>
  <c r="AJ888" i="23"/>
  <c r="AJ889" i="23"/>
  <c r="AJ890" i="23"/>
  <c r="AJ891" i="23"/>
  <c r="AJ892" i="23"/>
  <c r="AJ893" i="23"/>
  <c r="AJ894" i="23"/>
  <c r="AJ895" i="23"/>
  <c r="AJ896" i="23"/>
  <c r="AJ897" i="23"/>
  <c r="AJ898" i="23"/>
  <c r="AJ899" i="23"/>
  <c r="AJ900" i="23"/>
  <c r="AJ901" i="23"/>
  <c r="AJ902" i="23"/>
  <c r="AJ903" i="23"/>
  <c r="AJ904" i="23"/>
  <c r="AJ905" i="23"/>
  <c r="AJ906" i="23"/>
  <c r="AJ907" i="23"/>
  <c r="AJ908" i="23"/>
  <c r="AJ909" i="23"/>
  <c r="AJ910" i="23"/>
  <c r="AJ911" i="23"/>
  <c r="AJ912" i="23"/>
  <c r="AJ913" i="23"/>
  <c r="AJ914" i="23"/>
  <c r="AJ915" i="23"/>
  <c r="AJ916" i="23"/>
  <c r="AJ917" i="23"/>
  <c r="AJ918" i="23"/>
  <c r="AJ919" i="23"/>
  <c r="AJ920" i="23"/>
  <c r="AJ921" i="23"/>
  <c r="AJ922" i="23"/>
  <c r="AJ923" i="23"/>
  <c r="AJ924" i="23"/>
  <c r="AJ925" i="23"/>
  <c r="AJ926" i="23"/>
  <c r="AJ927" i="23"/>
  <c r="AJ928" i="23"/>
  <c r="AJ929" i="23"/>
  <c r="AJ930" i="23"/>
  <c r="AJ931" i="23"/>
  <c r="AJ932" i="23"/>
  <c r="AJ933" i="23"/>
  <c r="AJ934" i="23"/>
  <c r="AJ935" i="23"/>
  <c r="AJ936" i="23"/>
  <c r="AJ937" i="23"/>
  <c r="AJ938" i="23"/>
  <c r="AJ939" i="23"/>
  <c r="AJ940" i="23"/>
  <c r="AJ941" i="23"/>
  <c r="AJ942" i="23"/>
  <c r="AJ943" i="23"/>
  <c r="AJ944" i="23"/>
  <c r="AJ945" i="23"/>
  <c r="AJ946" i="23"/>
  <c r="AJ947" i="23"/>
  <c r="AJ948" i="23"/>
  <c r="AJ949" i="23"/>
  <c r="AJ950" i="23"/>
  <c r="AJ951" i="23"/>
  <c r="AJ952" i="23"/>
  <c r="AJ953" i="23"/>
  <c r="AJ954" i="23"/>
  <c r="AJ955" i="23"/>
  <c r="AJ956" i="23"/>
  <c r="AJ957" i="23"/>
  <c r="AJ958" i="23"/>
  <c r="AJ959" i="23"/>
  <c r="AJ960" i="23"/>
  <c r="AJ961" i="23"/>
  <c r="AJ962" i="23"/>
  <c r="AJ963" i="23"/>
  <c r="AJ964" i="23"/>
  <c r="AJ965" i="23"/>
  <c r="AJ966" i="23"/>
  <c r="AJ967" i="23"/>
  <c r="AJ968" i="23"/>
  <c r="AJ969" i="23"/>
  <c r="AJ970" i="23"/>
  <c r="AJ971" i="23"/>
  <c r="AJ972" i="23"/>
  <c r="AJ973" i="23"/>
  <c r="AJ974" i="23"/>
  <c r="AJ975" i="23"/>
  <c r="AJ976" i="23"/>
  <c r="AJ977" i="23"/>
  <c r="AJ978" i="23"/>
  <c r="AJ979" i="23"/>
  <c r="AJ980" i="23"/>
  <c r="AJ981" i="23"/>
  <c r="AJ982" i="23"/>
  <c r="AJ983" i="23"/>
  <c r="AJ984" i="23"/>
  <c r="AJ985" i="23"/>
  <c r="AJ986" i="23"/>
  <c r="AJ987" i="23"/>
  <c r="AJ988" i="23"/>
  <c r="AJ989" i="23"/>
  <c r="AJ990" i="23"/>
  <c r="AJ991" i="23"/>
  <c r="AJ992" i="23"/>
  <c r="AJ993" i="23"/>
  <c r="AJ994" i="23"/>
  <c r="AJ995" i="23"/>
  <c r="AJ996" i="23"/>
  <c r="AJ997" i="23"/>
  <c r="AJ998" i="23"/>
  <c r="AJ999" i="23"/>
  <c r="AJ1000" i="23"/>
  <c r="AJ1001" i="23"/>
  <c r="AJ1002" i="23"/>
  <c r="AJ1003" i="23"/>
  <c r="AJ1004" i="23"/>
  <c r="AJ1005" i="23"/>
  <c r="AJ1006" i="23"/>
  <c r="AJ1007" i="23"/>
  <c r="AJ1008" i="23"/>
  <c r="AJ1009" i="23"/>
  <c r="AJ1010" i="23"/>
  <c r="AJ1011" i="23"/>
  <c r="AJ1012" i="23"/>
  <c r="AJ1013" i="23"/>
  <c r="AJ1014" i="23"/>
  <c r="AJ1015" i="23"/>
  <c r="AJ1016" i="23"/>
  <c r="AJ1017" i="23"/>
  <c r="AJ1018" i="23"/>
  <c r="AJ1019" i="23"/>
  <c r="AJ1020" i="23"/>
  <c r="AJ1021" i="23"/>
  <c r="AJ1022" i="23"/>
  <c r="AJ1023" i="23"/>
  <c r="AJ1024" i="23"/>
  <c r="AJ1025" i="23"/>
  <c r="AJ1026" i="23"/>
  <c r="AJ1027" i="23"/>
  <c r="AJ1028" i="23"/>
  <c r="AJ1029" i="23"/>
  <c r="AJ1030" i="23"/>
  <c r="AJ1031" i="23"/>
  <c r="AJ1032" i="23"/>
  <c r="AJ1033" i="23"/>
  <c r="AJ1034" i="23"/>
  <c r="AJ1035" i="23"/>
  <c r="AJ1036" i="23"/>
  <c r="AJ1037" i="23"/>
  <c r="AJ1038" i="23"/>
  <c r="AJ1039" i="23"/>
  <c r="AJ1040" i="23"/>
  <c r="AJ1041" i="23"/>
  <c r="AJ1042" i="23"/>
  <c r="AJ1043" i="23"/>
  <c r="AJ1044" i="23"/>
  <c r="AJ1045" i="23"/>
  <c r="AJ1046" i="23"/>
  <c r="AJ1047" i="23"/>
  <c r="AJ1048" i="23"/>
  <c r="AJ1049" i="23"/>
  <c r="AJ1050" i="23"/>
  <c r="AJ1051" i="23"/>
  <c r="AJ1052" i="23"/>
  <c r="AJ1053" i="23"/>
  <c r="AJ1054" i="23"/>
  <c r="AJ1055" i="23"/>
  <c r="AJ1056" i="23"/>
  <c r="AJ1057" i="23"/>
  <c r="AJ1058" i="23"/>
  <c r="AJ1059" i="23"/>
  <c r="AJ1060" i="23"/>
  <c r="AJ1061" i="23"/>
  <c r="AJ1062" i="23"/>
  <c r="AJ1063" i="23"/>
  <c r="AJ1064" i="23"/>
  <c r="AJ1065" i="23"/>
  <c r="AJ1066" i="23"/>
  <c r="AJ1067" i="23"/>
  <c r="AJ1068" i="23"/>
  <c r="AJ1069" i="23"/>
  <c r="AJ1070" i="23"/>
  <c r="AJ1071" i="23"/>
  <c r="AJ1072" i="23"/>
  <c r="AJ1073" i="23"/>
  <c r="AJ1074" i="23"/>
  <c r="AJ1075" i="23"/>
  <c r="AJ1076" i="23"/>
  <c r="AJ1077" i="23"/>
  <c r="AJ1078" i="23"/>
  <c r="AJ1079" i="23"/>
  <c r="AJ1080" i="23"/>
  <c r="AJ1081" i="23"/>
  <c r="AJ1082" i="23"/>
  <c r="AJ1083" i="23"/>
  <c r="AJ1084" i="23"/>
  <c r="AJ1085" i="23"/>
  <c r="AJ1086" i="23"/>
  <c r="AJ1087" i="23"/>
  <c r="AJ1088" i="23"/>
  <c r="AJ1089" i="23"/>
  <c r="AJ1090" i="23"/>
  <c r="AJ1091" i="23"/>
  <c r="AJ1092" i="23"/>
  <c r="AJ1093" i="23"/>
  <c r="AJ1094" i="23"/>
  <c r="AJ1095" i="23"/>
  <c r="AJ1096" i="23"/>
  <c r="AJ1097" i="23"/>
  <c r="AJ1098" i="23"/>
  <c r="AJ1099" i="23"/>
  <c r="AJ1100" i="23"/>
  <c r="AJ1101" i="23"/>
  <c r="AJ1102" i="23"/>
  <c r="AJ1103" i="23"/>
  <c r="AJ1104" i="23"/>
  <c r="AJ1105" i="23"/>
  <c r="AJ1106" i="23"/>
  <c r="AJ1107" i="23"/>
  <c r="AJ1108" i="23"/>
  <c r="AJ1109" i="23"/>
  <c r="AJ1110" i="23"/>
  <c r="AJ1111" i="23"/>
  <c r="AJ1112" i="23"/>
  <c r="AJ1113" i="23"/>
  <c r="AJ1114" i="23"/>
  <c r="AJ1115" i="23"/>
  <c r="AJ1116" i="23"/>
  <c r="AJ1117" i="23"/>
  <c r="AJ1118" i="23"/>
  <c r="AJ1119" i="23"/>
  <c r="AJ1120" i="23"/>
  <c r="AJ1121" i="23"/>
  <c r="AJ1122" i="23"/>
  <c r="AJ1123" i="23"/>
  <c r="AJ1124" i="23"/>
  <c r="AJ1125" i="23"/>
  <c r="AJ1126" i="23"/>
  <c r="AJ1127" i="23"/>
  <c r="AJ1128" i="23"/>
  <c r="AJ1129" i="23"/>
  <c r="AJ1130" i="23"/>
  <c r="AJ1131" i="23"/>
  <c r="AJ1132" i="23"/>
  <c r="AJ1133" i="23"/>
  <c r="AJ1134" i="23"/>
  <c r="AJ1135" i="23"/>
  <c r="AJ1136" i="23"/>
  <c r="AJ1137" i="23"/>
  <c r="AJ1138" i="23"/>
  <c r="AJ1139" i="23"/>
  <c r="AJ1140" i="23"/>
  <c r="AJ1141" i="23"/>
  <c r="AJ1142" i="23"/>
  <c r="AJ1143" i="23"/>
  <c r="AJ1144" i="23"/>
  <c r="AJ1145" i="23"/>
  <c r="AJ1146" i="23"/>
  <c r="AJ1147" i="23"/>
  <c r="AJ1148" i="23"/>
  <c r="AJ1149" i="23"/>
  <c r="AJ1150" i="23"/>
  <c r="AJ1151" i="23"/>
  <c r="AJ1152" i="23"/>
  <c r="AJ1153" i="23"/>
  <c r="AJ1154" i="23"/>
  <c r="AJ1155" i="23"/>
  <c r="AJ1156" i="23"/>
  <c r="AJ1157" i="23"/>
  <c r="AJ1158" i="23"/>
  <c r="AJ1159" i="23"/>
  <c r="AJ1160" i="23"/>
  <c r="AJ1161" i="23"/>
  <c r="AJ1162" i="23"/>
  <c r="AJ1163" i="23"/>
  <c r="AJ1164" i="23"/>
  <c r="AJ1165" i="23"/>
  <c r="AJ1166" i="23"/>
  <c r="AJ1167" i="23"/>
  <c r="AJ1168" i="23"/>
  <c r="AJ1169" i="23"/>
  <c r="AJ1170" i="23"/>
  <c r="AJ1171" i="23"/>
  <c r="AJ1172" i="23"/>
  <c r="AJ1173" i="23"/>
  <c r="AJ1174" i="23"/>
  <c r="AJ1175" i="23"/>
  <c r="AJ1176" i="23"/>
  <c r="AJ1177" i="23"/>
  <c r="AJ1178" i="23"/>
  <c r="AJ1179" i="23"/>
  <c r="AJ1180" i="23"/>
  <c r="AJ1181" i="23"/>
  <c r="AJ1182" i="23"/>
  <c r="AJ1183" i="23"/>
  <c r="AJ1184" i="23"/>
  <c r="AJ1185" i="23"/>
  <c r="AJ1186" i="23"/>
  <c r="AJ1187" i="23"/>
  <c r="AJ1188" i="23"/>
  <c r="AJ1189" i="23"/>
  <c r="AJ1190" i="23"/>
  <c r="AJ1191" i="23"/>
  <c r="AJ1192" i="23"/>
  <c r="AJ1193" i="23"/>
  <c r="AJ1194" i="23"/>
  <c r="AJ1195" i="23"/>
  <c r="AJ1196" i="23"/>
  <c r="AJ1197" i="23"/>
  <c r="AJ1198" i="23"/>
  <c r="AJ1199" i="23"/>
  <c r="AJ1200" i="23"/>
  <c r="AJ1201" i="23"/>
  <c r="AJ1202" i="23"/>
  <c r="AJ1203" i="23"/>
  <c r="AJ1204" i="23"/>
  <c r="AJ1205" i="23"/>
  <c r="AJ1206" i="23"/>
  <c r="AJ1207" i="23"/>
  <c r="AJ1208" i="23"/>
  <c r="AJ1209" i="23"/>
  <c r="AJ1210" i="23"/>
  <c r="AJ1211" i="23"/>
  <c r="AJ1212" i="23"/>
  <c r="AJ1213" i="23"/>
  <c r="AJ1214" i="23"/>
  <c r="AJ1215" i="23"/>
  <c r="AJ1216" i="23"/>
  <c r="AJ1217" i="23"/>
  <c r="AJ1218" i="23"/>
  <c r="AJ1219" i="23"/>
  <c r="AJ1220" i="23"/>
  <c r="AJ1221" i="23"/>
  <c r="AJ1222" i="23"/>
  <c r="AJ1223" i="23"/>
  <c r="AJ1224" i="23"/>
  <c r="AJ1225" i="23"/>
  <c r="AJ1226" i="23"/>
  <c r="AJ1227" i="23"/>
  <c r="AJ1228" i="23"/>
  <c r="AJ1229" i="23"/>
  <c r="AJ1230" i="23"/>
  <c r="AJ1231" i="23"/>
  <c r="AJ1232" i="23"/>
  <c r="AJ1233" i="23"/>
  <c r="AJ1234" i="23"/>
  <c r="AJ1235" i="23"/>
  <c r="AJ1236" i="23"/>
  <c r="AJ1237" i="23"/>
  <c r="AJ1238" i="23"/>
  <c r="AJ1239" i="23"/>
  <c r="AJ1240" i="23"/>
  <c r="AJ1241" i="23"/>
  <c r="AJ1242" i="23"/>
  <c r="AJ1243" i="23"/>
  <c r="AJ1244" i="23"/>
  <c r="AJ1245" i="23"/>
  <c r="AJ1246" i="23"/>
  <c r="AJ1247" i="23"/>
  <c r="AJ1248" i="23"/>
  <c r="AJ1249" i="23"/>
  <c r="AJ1250" i="23"/>
  <c r="AJ1251" i="23"/>
  <c r="AJ1252" i="23"/>
  <c r="AJ1253" i="23"/>
  <c r="AJ1254" i="23"/>
  <c r="AJ1255" i="23"/>
  <c r="AJ1256" i="23"/>
  <c r="AJ1257" i="23"/>
  <c r="AJ1258" i="23"/>
  <c r="AJ1259" i="23"/>
  <c r="AJ1260" i="23"/>
  <c r="AJ1261" i="23"/>
  <c r="AJ1262" i="23"/>
  <c r="AJ1263" i="23"/>
  <c r="AJ1264" i="23"/>
  <c r="AJ1265" i="23"/>
  <c r="AJ1266" i="23"/>
  <c r="AJ1267" i="23"/>
  <c r="AJ1268" i="23"/>
  <c r="AJ1269" i="23"/>
  <c r="AJ1270" i="23"/>
  <c r="AJ1271" i="23"/>
  <c r="AJ1272" i="23"/>
  <c r="AJ1273" i="23"/>
  <c r="AJ1274" i="23"/>
  <c r="AJ1275" i="23"/>
  <c r="AJ1276" i="23"/>
  <c r="AJ1277" i="23"/>
  <c r="AJ1278" i="23"/>
  <c r="AJ1279" i="23"/>
  <c r="AJ1280" i="23"/>
  <c r="AJ1281" i="23"/>
  <c r="AJ1282" i="23"/>
  <c r="AJ1283" i="23"/>
  <c r="AJ1284" i="23"/>
  <c r="AJ1285" i="23"/>
  <c r="AJ1286" i="23"/>
  <c r="AJ1287" i="23"/>
  <c r="AJ1288" i="23"/>
  <c r="AJ1289" i="23"/>
  <c r="AJ1290" i="23"/>
  <c r="AJ1291" i="23"/>
  <c r="AJ1292" i="23"/>
  <c r="AJ1293" i="23"/>
  <c r="AJ1294" i="23"/>
  <c r="AJ1295" i="23"/>
  <c r="AJ1296" i="23"/>
  <c r="AJ1297" i="23"/>
  <c r="AJ1298" i="23"/>
  <c r="AJ1299" i="23"/>
  <c r="AJ1300" i="23"/>
  <c r="AJ1301" i="23"/>
  <c r="AJ1302" i="23"/>
  <c r="AJ1303" i="23"/>
  <c r="AJ1304" i="23"/>
  <c r="AJ1305" i="23"/>
  <c r="AJ1306" i="23"/>
  <c r="AJ1307" i="23"/>
  <c r="AJ1308" i="23"/>
  <c r="AJ1309" i="23"/>
  <c r="AJ1310" i="23"/>
  <c r="AJ1311" i="23"/>
  <c r="AJ1312" i="23"/>
  <c r="AJ1313" i="23"/>
  <c r="AJ1314" i="23"/>
  <c r="AJ1315" i="23"/>
  <c r="AJ1316" i="23"/>
  <c r="AJ1317" i="23"/>
  <c r="AJ1318" i="23"/>
  <c r="AJ1319" i="23"/>
  <c r="AJ1320" i="23"/>
  <c r="AJ1321" i="23"/>
  <c r="AJ1322" i="23"/>
  <c r="AJ1323" i="23"/>
  <c r="AJ1324" i="23"/>
  <c r="AJ1325" i="23"/>
  <c r="AJ1326" i="23"/>
  <c r="AJ1327" i="23"/>
  <c r="AJ1328" i="23"/>
  <c r="AJ1329" i="23"/>
  <c r="AJ1330" i="23"/>
  <c r="AJ1331" i="23"/>
  <c r="AJ1332" i="23"/>
  <c r="AJ1333" i="23"/>
  <c r="AJ1334" i="23"/>
  <c r="AJ1335" i="23"/>
  <c r="AJ1336" i="23"/>
  <c r="AJ1337" i="23"/>
  <c r="AJ1338" i="23"/>
  <c r="AJ1339" i="23"/>
  <c r="AJ1340" i="23"/>
  <c r="AJ1341" i="23"/>
  <c r="AJ1342" i="23"/>
  <c r="AJ1343" i="23"/>
  <c r="AJ1344" i="23"/>
  <c r="AJ1345" i="23"/>
  <c r="AJ1346" i="23"/>
  <c r="AJ1347" i="23"/>
  <c r="AJ1348" i="23"/>
  <c r="AJ1349" i="23"/>
  <c r="AJ1350" i="23"/>
  <c r="AJ1351" i="23"/>
  <c r="AJ1352" i="23"/>
  <c r="AJ1353" i="23"/>
  <c r="AJ1354" i="23"/>
  <c r="AJ1355" i="23"/>
  <c r="AJ1356" i="23"/>
  <c r="AJ1357" i="23"/>
  <c r="AJ1358" i="23"/>
  <c r="AJ1359" i="23"/>
  <c r="AJ1360" i="23"/>
  <c r="AJ1361" i="23"/>
  <c r="AJ1362" i="23"/>
  <c r="AJ1363" i="23"/>
  <c r="AJ1364" i="23"/>
  <c r="AJ1365" i="23"/>
  <c r="AJ1366" i="23"/>
  <c r="AJ1367" i="23"/>
  <c r="AJ1368" i="23"/>
  <c r="AJ1369" i="23"/>
  <c r="AJ1370" i="23"/>
  <c r="AJ1371" i="23"/>
  <c r="AJ1372" i="23"/>
  <c r="AJ1373" i="23"/>
  <c r="AJ1374" i="23"/>
  <c r="AJ1375" i="23"/>
  <c r="AJ1376" i="23"/>
  <c r="AJ1377" i="23"/>
  <c r="AJ1378" i="23"/>
  <c r="AJ1379" i="23"/>
  <c r="AJ1380" i="23"/>
  <c r="AJ1381" i="23"/>
  <c r="AJ1382" i="23"/>
  <c r="AJ1383" i="23"/>
  <c r="AJ1384" i="23"/>
  <c r="AJ1385" i="23"/>
  <c r="AJ1386" i="23"/>
  <c r="AJ1387" i="23"/>
  <c r="AJ1388" i="23"/>
  <c r="AJ1389" i="23"/>
  <c r="AJ1390" i="23"/>
  <c r="AJ1391" i="23"/>
  <c r="AJ1392" i="23"/>
  <c r="AJ1393" i="23"/>
  <c r="AJ1394" i="23"/>
  <c r="AJ1395" i="23"/>
  <c r="AJ1396" i="23"/>
  <c r="AJ1397" i="23"/>
  <c r="AJ1398" i="23"/>
  <c r="AJ1399" i="23"/>
  <c r="AJ1400" i="23"/>
  <c r="AJ1401" i="23"/>
  <c r="AJ1402" i="23"/>
  <c r="AJ1403" i="23"/>
  <c r="AJ1404" i="23"/>
  <c r="AJ1405" i="23"/>
  <c r="AJ1406" i="23"/>
  <c r="AJ1407" i="23"/>
  <c r="AJ1408" i="23"/>
  <c r="AJ1409" i="23"/>
  <c r="AJ1410" i="23"/>
  <c r="AJ1411" i="23"/>
  <c r="AJ1412" i="23"/>
  <c r="AJ1413" i="23"/>
  <c r="AJ1414" i="23"/>
  <c r="AJ1415" i="23"/>
  <c r="AJ1416" i="23"/>
  <c r="AJ1417" i="23"/>
  <c r="AJ1418" i="23"/>
  <c r="AJ1419" i="23"/>
  <c r="AJ1420" i="23"/>
  <c r="AJ1421" i="23"/>
  <c r="AJ1422" i="23"/>
  <c r="AJ1423" i="23"/>
  <c r="AJ1424" i="23"/>
  <c r="AJ1425" i="23"/>
  <c r="AJ1426" i="23"/>
  <c r="AJ1427" i="23"/>
  <c r="AJ1428" i="23"/>
  <c r="AJ1429" i="23"/>
  <c r="AJ1430" i="23"/>
  <c r="AJ1431" i="23"/>
  <c r="AJ1432" i="23"/>
  <c r="AJ1433" i="23"/>
  <c r="AJ1434" i="23"/>
  <c r="AJ1435" i="23"/>
  <c r="AJ1436" i="23"/>
  <c r="AJ1437" i="23"/>
  <c r="AJ1438" i="23"/>
  <c r="AJ1439" i="23"/>
  <c r="AJ1440" i="23"/>
  <c r="AJ1441" i="23"/>
  <c r="AJ1442" i="23"/>
  <c r="AJ1443" i="23"/>
  <c r="AJ1444" i="23"/>
  <c r="AJ1445" i="23"/>
  <c r="AJ1446" i="23"/>
  <c r="AJ1447" i="23"/>
  <c r="AJ1448" i="23"/>
  <c r="AJ1449" i="23"/>
  <c r="AJ1450" i="23"/>
  <c r="AJ1451" i="23"/>
  <c r="AJ1452" i="23"/>
  <c r="AJ1453" i="23"/>
  <c r="AJ1454" i="23"/>
  <c r="AJ1455" i="23"/>
  <c r="AJ1456" i="23"/>
  <c r="AJ1457" i="23"/>
  <c r="AJ1458" i="23"/>
  <c r="AJ1459" i="23"/>
  <c r="AJ1460" i="23"/>
  <c r="AJ1461" i="23"/>
  <c r="AJ1462" i="23"/>
  <c r="AJ1463" i="23"/>
  <c r="AJ1464" i="23"/>
  <c r="AJ1465" i="23"/>
  <c r="AJ1466" i="23"/>
  <c r="AJ1467" i="23"/>
  <c r="AJ1468" i="23"/>
  <c r="AJ1469" i="23"/>
  <c r="AJ1470" i="23"/>
  <c r="AJ1471" i="23"/>
  <c r="AJ1472" i="23"/>
  <c r="AJ1473" i="23"/>
  <c r="AJ1474" i="23"/>
  <c r="AJ1475" i="23"/>
  <c r="AJ1476" i="23"/>
  <c r="AJ1477" i="23"/>
  <c r="AJ1478" i="23"/>
  <c r="AJ1479" i="23"/>
  <c r="AJ1480" i="23"/>
  <c r="AJ1481" i="23"/>
  <c r="AJ1482" i="23"/>
  <c r="AJ1483" i="23"/>
  <c r="AJ1484" i="23"/>
  <c r="AJ1485" i="23"/>
  <c r="AJ1486" i="23"/>
  <c r="AJ1487" i="23"/>
  <c r="AJ1488" i="23"/>
  <c r="AJ1489" i="23"/>
  <c r="AJ1490" i="23"/>
  <c r="AJ1491" i="23"/>
  <c r="AJ1492" i="23"/>
  <c r="AJ1493" i="23"/>
  <c r="AJ1494" i="23"/>
  <c r="AJ1495" i="23"/>
  <c r="AJ1496" i="23"/>
  <c r="AJ1497" i="23"/>
  <c r="AJ1498" i="23"/>
  <c r="AJ1499" i="23"/>
  <c r="AJ1500" i="23"/>
  <c r="AJ1501" i="23"/>
  <c r="AJ1502" i="23"/>
  <c r="AJ1503" i="23"/>
  <c r="AJ1504" i="23"/>
  <c r="AJ1505" i="23"/>
  <c r="AJ1506" i="23"/>
  <c r="AJ1507" i="23"/>
  <c r="AJ1508" i="23"/>
  <c r="AJ1509" i="23"/>
  <c r="AJ1510" i="23"/>
  <c r="AJ1511" i="23"/>
  <c r="AJ1512" i="23"/>
  <c r="AJ1513" i="23"/>
  <c r="AJ1514" i="23"/>
  <c r="AJ1515" i="23"/>
  <c r="AJ1516" i="23"/>
  <c r="AJ1517" i="23"/>
  <c r="AJ1518" i="23"/>
  <c r="AJ1519" i="23"/>
  <c r="AJ1520" i="23"/>
  <c r="AJ1521" i="23"/>
  <c r="AJ1522" i="23"/>
  <c r="AJ1523" i="23"/>
  <c r="AJ1524" i="23"/>
  <c r="AJ1525" i="23"/>
  <c r="AJ1526" i="23"/>
  <c r="AJ1527" i="23"/>
  <c r="AJ1528" i="23"/>
  <c r="AJ1529" i="23"/>
  <c r="AJ1530" i="23"/>
  <c r="AJ1531" i="23"/>
  <c r="AJ1532" i="23"/>
  <c r="AJ1533" i="23"/>
  <c r="AJ1534" i="23"/>
  <c r="AJ1535" i="23"/>
  <c r="AJ1536" i="23"/>
  <c r="AJ1537" i="23"/>
  <c r="AJ1538" i="23"/>
  <c r="AJ1539" i="23"/>
  <c r="AJ1540" i="23"/>
  <c r="AJ1541" i="23"/>
  <c r="AJ1542" i="23"/>
  <c r="AJ1543" i="23"/>
  <c r="AJ1544" i="23"/>
  <c r="AJ1545" i="23"/>
  <c r="AJ1546" i="23"/>
  <c r="AJ1547" i="23"/>
  <c r="AJ1548" i="23"/>
  <c r="AJ1549" i="23"/>
  <c r="AJ1550" i="23"/>
  <c r="AJ1551" i="23"/>
  <c r="AJ1552" i="23"/>
  <c r="AJ1553" i="23"/>
  <c r="AJ1554" i="23"/>
  <c r="AJ1555" i="23"/>
  <c r="AJ1556" i="23"/>
  <c r="AJ1557" i="23"/>
  <c r="AJ1558" i="23"/>
  <c r="AJ1559" i="23"/>
  <c r="AJ1560" i="23"/>
  <c r="AJ1561" i="23"/>
  <c r="AJ1562" i="23"/>
  <c r="AJ1563" i="23"/>
  <c r="AJ1564" i="23"/>
  <c r="AJ1565" i="23"/>
  <c r="AJ1566" i="23"/>
  <c r="AJ1567" i="23"/>
  <c r="AJ1568" i="23"/>
  <c r="AJ1569" i="23"/>
  <c r="AJ1570" i="23"/>
  <c r="AJ1571" i="23"/>
  <c r="AJ1572" i="23"/>
  <c r="AJ1573" i="23"/>
  <c r="AJ1574" i="23"/>
  <c r="AJ1575" i="23"/>
  <c r="AJ1576" i="23"/>
  <c r="AJ1577" i="23"/>
  <c r="AJ1578" i="23"/>
  <c r="AJ1579" i="23"/>
  <c r="AJ1580" i="23"/>
  <c r="AJ1581" i="23"/>
  <c r="AJ1582" i="23"/>
  <c r="AJ1583" i="23"/>
  <c r="AJ1584" i="23"/>
  <c r="AJ1585" i="23"/>
  <c r="AJ1586" i="23"/>
  <c r="AJ1587" i="23"/>
  <c r="AJ1588" i="23"/>
  <c r="AJ1589" i="23"/>
  <c r="AJ1590" i="23"/>
  <c r="AJ1591" i="23"/>
  <c r="AJ1592" i="23"/>
  <c r="AJ1593" i="23"/>
  <c r="AJ1594" i="23"/>
  <c r="AJ1595" i="23"/>
  <c r="AJ1596" i="23"/>
  <c r="AJ1597" i="23"/>
  <c r="AJ1598" i="23"/>
  <c r="AJ1599" i="23"/>
  <c r="AJ1600" i="23"/>
  <c r="AJ1601" i="23"/>
  <c r="AJ1602" i="23"/>
  <c r="AJ1603" i="23"/>
  <c r="AJ1604" i="23"/>
  <c r="AJ1605" i="23"/>
  <c r="AJ1606" i="23"/>
  <c r="AJ1607" i="23"/>
  <c r="AJ1608" i="23"/>
  <c r="AJ1609" i="23"/>
  <c r="AJ1610" i="23"/>
  <c r="AJ1611" i="23"/>
  <c r="AJ1612" i="23"/>
  <c r="AJ1613" i="23"/>
  <c r="AJ1614" i="23"/>
  <c r="AJ1615" i="23"/>
  <c r="AJ1616" i="23"/>
  <c r="AJ1617" i="23"/>
  <c r="AJ1618" i="23"/>
  <c r="AJ1619" i="23"/>
  <c r="AJ1620" i="23"/>
  <c r="AJ1621" i="23"/>
  <c r="AJ1622" i="23"/>
  <c r="AJ1623" i="23"/>
  <c r="AJ1624" i="23"/>
  <c r="AJ1625" i="23"/>
  <c r="AJ1626" i="23"/>
  <c r="AJ1627" i="23"/>
  <c r="AJ1628" i="23"/>
  <c r="AJ1629" i="23"/>
  <c r="AJ1630" i="23"/>
  <c r="AJ1631" i="23"/>
  <c r="AJ1632" i="23"/>
  <c r="AJ1633" i="23"/>
  <c r="AJ1634" i="23"/>
  <c r="AJ1635" i="23"/>
  <c r="AJ1636" i="23"/>
  <c r="AJ1637" i="23"/>
  <c r="AJ1638" i="23"/>
  <c r="AJ1639" i="23"/>
  <c r="AJ1640" i="23"/>
  <c r="AJ1641" i="23"/>
  <c r="AJ1642" i="23"/>
  <c r="AJ1643" i="23"/>
  <c r="AJ1644" i="23"/>
  <c r="AJ1645" i="23"/>
  <c r="AJ1646" i="23"/>
  <c r="AJ1647" i="23"/>
  <c r="AJ1648" i="23"/>
  <c r="AJ1649" i="23"/>
  <c r="AJ1650" i="23"/>
  <c r="AJ1651" i="23"/>
  <c r="AJ1652" i="23"/>
  <c r="AJ1653" i="23"/>
  <c r="AJ1654" i="23"/>
  <c r="AJ1655" i="23"/>
  <c r="AJ1656" i="23"/>
  <c r="AJ1657" i="23"/>
  <c r="AJ1658" i="23"/>
  <c r="AJ1659" i="23"/>
  <c r="AJ1660" i="23"/>
  <c r="AJ1661" i="23"/>
  <c r="AJ1662" i="23"/>
  <c r="AJ1663" i="23"/>
  <c r="AJ1664" i="23"/>
  <c r="AJ1665" i="23"/>
  <c r="AJ1666" i="23"/>
  <c r="AJ1667" i="23"/>
  <c r="AJ1668" i="23"/>
  <c r="AJ1669" i="23"/>
  <c r="AJ1670" i="23"/>
  <c r="AJ1671" i="23"/>
  <c r="AJ1672" i="23"/>
  <c r="AJ1673" i="23"/>
  <c r="AJ1674" i="23"/>
  <c r="AJ1675" i="23"/>
  <c r="AJ1676" i="23"/>
  <c r="AJ1677" i="23"/>
  <c r="AJ1678" i="23"/>
  <c r="AJ1679" i="23"/>
  <c r="AJ1680" i="23"/>
  <c r="AJ1681" i="23"/>
  <c r="AJ1682" i="23"/>
  <c r="AJ1683" i="23"/>
  <c r="AJ1684" i="23"/>
  <c r="AJ1685" i="23"/>
  <c r="AJ1686" i="23"/>
  <c r="AJ1687" i="23"/>
  <c r="AJ1688" i="23"/>
  <c r="AJ1689" i="23"/>
  <c r="AJ1690" i="23"/>
  <c r="AJ1691" i="23"/>
  <c r="AJ1692" i="23"/>
  <c r="AJ1693" i="23"/>
  <c r="AJ1694" i="23"/>
  <c r="AJ1695" i="23"/>
  <c r="AJ1696" i="23"/>
  <c r="AJ1697" i="23"/>
  <c r="AJ1698" i="23"/>
  <c r="AJ1699" i="23"/>
  <c r="AJ1700" i="23"/>
  <c r="AJ1701" i="23"/>
  <c r="AJ1702" i="23"/>
  <c r="AJ1703" i="23"/>
  <c r="AJ1704" i="23"/>
  <c r="AJ1705" i="23"/>
  <c r="AJ1706" i="23"/>
  <c r="AJ1707" i="23"/>
  <c r="AJ1708" i="23"/>
  <c r="AJ1709" i="23"/>
  <c r="AJ1710" i="23"/>
  <c r="AJ1711" i="23"/>
  <c r="AJ1712" i="23"/>
  <c r="AJ1713" i="23"/>
  <c r="AJ1714" i="23"/>
  <c r="AJ1715" i="23"/>
  <c r="AJ1716" i="23"/>
  <c r="AJ1717" i="23"/>
  <c r="AJ1718" i="23"/>
  <c r="AJ1719" i="23"/>
  <c r="AJ1720" i="23"/>
  <c r="AJ1721" i="23"/>
  <c r="AJ1722" i="23"/>
  <c r="AJ1723" i="23"/>
  <c r="AJ1724" i="23"/>
  <c r="AJ1725" i="23"/>
  <c r="AJ1726" i="23"/>
  <c r="AJ1727" i="23"/>
  <c r="AJ1728" i="23"/>
  <c r="AJ1729" i="23"/>
  <c r="AJ1730" i="23"/>
  <c r="AJ1731" i="23"/>
  <c r="AJ1732" i="23"/>
  <c r="AJ1733" i="23"/>
  <c r="AJ1734" i="23"/>
  <c r="AJ1735" i="23"/>
  <c r="AJ1736" i="23"/>
  <c r="AJ1737" i="23"/>
  <c r="AJ1738" i="23"/>
  <c r="AJ1739" i="23"/>
  <c r="AJ1740" i="23"/>
  <c r="AJ1741" i="23"/>
  <c r="AJ1742" i="23"/>
  <c r="AJ1743" i="23"/>
  <c r="AJ1744" i="23"/>
  <c r="AJ1745" i="23"/>
  <c r="AJ1746" i="23"/>
  <c r="AJ1747" i="23"/>
  <c r="AJ1748" i="23"/>
  <c r="AJ1749" i="23"/>
  <c r="AJ1750" i="23"/>
  <c r="AJ1751" i="23"/>
  <c r="AJ1752" i="23"/>
  <c r="AJ1753" i="23"/>
  <c r="AJ1754" i="23"/>
  <c r="AJ1755" i="23"/>
  <c r="AJ1756" i="23"/>
  <c r="AJ1757" i="23"/>
  <c r="AJ1758" i="23"/>
  <c r="AJ1759" i="23"/>
  <c r="AJ1760" i="23"/>
  <c r="AJ1761" i="23"/>
  <c r="AJ1762" i="23"/>
  <c r="AJ1763" i="23"/>
  <c r="AJ1764" i="23"/>
  <c r="AJ1765" i="23"/>
  <c r="AJ1766" i="23"/>
  <c r="AJ1767" i="23"/>
  <c r="AJ1768" i="23"/>
  <c r="AJ1769" i="23"/>
  <c r="AJ1770" i="23"/>
  <c r="AJ1771" i="23"/>
  <c r="AJ1772" i="23"/>
  <c r="AJ1773" i="23"/>
  <c r="AJ1774" i="23"/>
  <c r="AJ1775" i="23"/>
  <c r="AJ1776" i="23"/>
  <c r="AJ1777" i="23"/>
  <c r="AJ1778" i="23"/>
  <c r="AJ1779" i="23"/>
  <c r="AJ1780" i="23"/>
  <c r="AJ1781" i="23"/>
  <c r="AJ1782" i="23"/>
  <c r="AJ1783" i="23"/>
  <c r="AJ1784" i="23"/>
  <c r="AJ1785" i="23"/>
  <c r="AJ1786" i="23"/>
  <c r="AJ1787" i="23"/>
  <c r="AJ1788" i="23"/>
  <c r="AJ1789" i="23"/>
  <c r="AJ1790" i="23"/>
  <c r="AJ1791" i="23"/>
  <c r="AJ1792" i="23"/>
  <c r="AJ1793" i="23"/>
  <c r="AJ1794" i="23"/>
  <c r="AJ1795" i="23"/>
  <c r="AJ1796" i="23"/>
  <c r="AJ1797" i="23"/>
  <c r="AJ1798" i="23"/>
  <c r="AJ1799" i="23"/>
  <c r="AJ1800" i="23"/>
  <c r="AJ1801" i="23"/>
  <c r="AJ1802" i="23"/>
  <c r="AJ1803" i="23"/>
  <c r="AJ1804" i="23"/>
  <c r="AJ1805" i="23"/>
  <c r="AJ1806" i="23"/>
  <c r="AJ1807" i="23"/>
  <c r="AJ1808" i="23"/>
  <c r="AJ1809" i="23"/>
  <c r="AJ1810" i="23"/>
  <c r="AJ1811" i="23"/>
  <c r="AJ1812" i="23"/>
  <c r="AJ1813" i="23"/>
  <c r="AJ1814" i="23"/>
  <c r="AJ1815" i="23"/>
  <c r="AJ1816" i="23"/>
  <c r="AJ1817" i="23"/>
  <c r="AJ1818" i="23"/>
  <c r="AJ1819" i="23"/>
  <c r="AJ1820" i="23"/>
  <c r="AJ1821" i="23"/>
  <c r="AJ1822" i="23"/>
  <c r="AJ1823" i="23"/>
  <c r="AJ1824" i="23"/>
  <c r="AJ1825" i="23"/>
  <c r="AJ1826" i="23"/>
  <c r="AJ1827" i="23"/>
  <c r="AJ1828" i="23"/>
  <c r="AJ1829" i="23"/>
  <c r="AJ1830" i="23"/>
  <c r="AJ1831" i="23"/>
  <c r="AJ1832" i="23"/>
  <c r="AJ1833" i="23"/>
  <c r="AJ1834" i="23"/>
  <c r="AJ1835" i="23"/>
  <c r="AJ1836" i="23"/>
  <c r="AJ1837" i="23"/>
  <c r="AJ1838" i="23"/>
  <c r="AJ1839" i="23"/>
  <c r="AJ1840" i="23"/>
  <c r="AJ1841" i="23"/>
  <c r="AJ1842" i="23"/>
  <c r="AJ1843" i="23"/>
  <c r="AJ1844" i="23"/>
  <c r="AJ1845" i="23"/>
  <c r="AJ1846" i="23"/>
  <c r="AJ1847" i="23"/>
  <c r="AJ1848" i="23"/>
  <c r="AJ1849" i="23"/>
  <c r="AJ4" i="23"/>
  <c r="F95" i="38"/>
  <c r="K113" i="38"/>
  <c r="M133" i="38"/>
  <c r="H1859" i="38"/>
  <c r="E1859" i="38"/>
  <c r="I1847" i="38" s="1"/>
  <c r="R1858" i="38"/>
  <c r="H1858" i="38"/>
  <c r="E1858" i="38"/>
  <c r="R1857" i="38"/>
  <c r="H1857" i="38"/>
  <c r="R1856" i="38"/>
  <c r="K1856" i="38"/>
  <c r="I1856" i="38"/>
  <c r="H1856" i="38"/>
  <c r="R1855" i="38"/>
  <c r="K1855" i="38"/>
  <c r="I1855" i="38"/>
  <c r="H1855" i="38"/>
  <c r="D1855" i="38"/>
  <c r="C1855" i="38"/>
  <c r="R1854" i="38"/>
  <c r="H1854" i="38"/>
  <c r="D1854" i="38"/>
  <c r="K1854" i="38" s="1"/>
  <c r="C1854" i="38"/>
  <c r="I1854" i="38" s="1"/>
  <c r="R1853" i="38"/>
  <c r="K1853" i="38"/>
  <c r="I1853" i="38"/>
  <c r="H1853" i="38"/>
  <c r="R1852" i="38"/>
  <c r="H1852" i="38"/>
  <c r="D1852" i="38"/>
  <c r="K1852" i="38" s="1"/>
  <c r="C1852" i="38"/>
  <c r="I1852" i="38" s="1"/>
  <c r="R1851" i="38"/>
  <c r="K1851" i="38"/>
  <c r="I1851" i="38"/>
  <c r="H1851" i="38"/>
  <c r="D1851" i="38"/>
  <c r="C1851" i="38"/>
  <c r="R1850" i="38"/>
  <c r="K1850" i="38"/>
  <c r="I1850" i="38"/>
  <c r="H1850" i="38"/>
  <c r="R1849" i="38"/>
  <c r="K1849" i="38"/>
  <c r="I1849" i="38"/>
  <c r="H1849" i="38"/>
  <c r="D1849" i="38"/>
  <c r="C1849" i="38"/>
  <c r="R1848" i="38"/>
  <c r="I1848" i="38"/>
  <c r="H1848" i="38"/>
  <c r="D1848" i="38"/>
  <c r="K1848" i="38" s="1"/>
  <c r="C1848" i="38"/>
  <c r="R1847" i="38"/>
  <c r="K1847" i="38"/>
  <c r="H1847" i="38"/>
  <c r="R1846" i="38"/>
  <c r="I1846" i="38"/>
  <c r="H1846" i="38"/>
  <c r="D1846" i="38"/>
  <c r="K1846" i="38" s="1"/>
  <c r="C1846" i="38"/>
  <c r="R1845" i="38"/>
  <c r="K1845" i="38"/>
  <c r="H1845" i="38"/>
  <c r="D1845" i="38"/>
  <c r="C1845" i="38"/>
  <c r="I1845" i="38" s="1"/>
  <c r="R1844" i="38"/>
  <c r="K1844" i="38"/>
  <c r="I1844" i="38"/>
  <c r="H1844" i="38"/>
  <c r="R1843" i="38"/>
  <c r="K1843" i="38"/>
  <c r="H1843" i="38"/>
  <c r="D1843" i="38"/>
  <c r="C1843" i="38"/>
  <c r="I1843" i="38" s="1"/>
  <c r="R1842" i="38"/>
  <c r="K1842" i="38"/>
  <c r="I1842" i="38"/>
  <c r="H1842" i="38"/>
  <c r="D1842" i="38"/>
  <c r="C1842" i="38"/>
  <c r="R1841" i="38"/>
  <c r="K1841" i="38"/>
  <c r="I1841" i="38"/>
  <c r="H1841" i="38"/>
  <c r="R1840" i="38"/>
  <c r="K1840" i="38"/>
  <c r="I1840" i="38"/>
  <c r="H1840" i="38"/>
  <c r="D1840" i="38"/>
  <c r="C1840" i="38"/>
  <c r="R1839" i="38"/>
  <c r="H1839" i="38"/>
  <c r="D1839" i="38"/>
  <c r="K1839" i="38" s="1"/>
  <c r="C1839" i="38"/>
  <c r="I1839" i="38" s="1"/>
  <c r="R1838" i="38"/>
  <c r="K1838" i="38"/>
  <c r="I1838" i="38"/>
  <c r="H1838" i="38"/>
  <c r="R1837" i="38"/>
  <c r="I1837" i="38"/>
  <c r="H1837" i="38"/>
  <c r="D1837" i="38"/>
  <c r="K1837" i="38" s="1"/>
  <c r="C1837" i="38"/>
  <c r="R1836" i="38"/>
  <c r="K1836" i="38"/>
  <c r="H1836" i="38"/>
  <c r="D1836" i="38"/>
  <c r="C1836" i="38"/>
  <c r="I1836" i="38" s="1"/>
  <c r="R1835" i="38"/>
  <c r="K1835" i="38"/>
  <c r="I1835" i="38"/>
  <c r="H1835" i="38"/>
  <c r="R1834" i="38"/>
  <c r="K1834" i="38"/>
  <c r="H1834" i="38"/>
  <c r="D1834" i="38"/>
  <c r="C1834" i="38"/>
  <c r="I1834" i="38" s="1"/>
  <c r="R1833" i="38"/>
  <c r="K1833" i="38"/>
  <c r="I1833" i="38"/>
  <c r="H1833" i="38"/>
  <c r="D1833" i="38"/>
  <c r="C1833" i="38"/>
  <c r="R1832" i="38"/>
  <c r="K1832" i="38"/>
  <c r="I1832" i="38"/>
  <c r="H1832" i="38"/>
  <c r="R1831" i="38"/>
  <c r="K1831" i="38"/>
  <c r="I1831" i="38"/>
  <c r="H1831" i="38"/>
  <c r="D1831" i="38"/>
  <c r="C1831" i="38"/>
  <c r="R1830" i="38"/>
  <c r="H1830" i="38"/>
  <c r="D1830" i="38"/>
  <c r="K1830" i="38" s="1"/>
  <c r="C1830" i="38"/>
  <c r="I1830" i="38" s="1"/>
  <c r="R1829" i="38"/>
  <c r="K1829" i="38"/>
  <c r="I1829" i="38"/>
  <c r="H1829" i="38"/>
  <c r="R1828" i="38"/>
  <c r="H1828" i="38"/>
  <c r="D1828" i="38"/>
  <c r="K1828" i="38" s="1"/>
  <c r="C1828" i="38"/>
  <c r="I1828" i="38" s="1"/>
  <c r="R1827" i="38"/>
  <c r="K1827" i="38"/>
  <c r="H1827" i="38"/>
  <c r="D1827" i="38"/>
  <c r="C1827" i="38"/>
  <c r="I1827" i="38" s="1"/>
  <c r="R1826" i="38"/>
  <c r="K1826" i="38"/>
  <c r="I1826" i="38"/>
  <c r="H1826" i="38"/>
  <c r="R1825" i="38"/>
  <c r="K1825" i="38"/>
  <c r="H1825" i="38"/>
  <c r="D1825" i="38"/>
  <c r="C1825" i="38"/>
  <c r="I1825" i="38" s="1"/>
  <c r="R1824" i="38"/>
  <c r="I1824" i="38"/>
  <c r="H1824" i="38"/>
  <c r="D1824" i="38"/>
  <c r="K1824" i="38" s="1"/>
  <c r="C1824" i="38"/>
  <c r="R1823" i="38"/>
  <c r="K1823" i="38"/>
  <c r="I1823" i="38"/>
  <c r="H1823" i="38"/>
  <c r="R1822" i="38"/>
  <c r="I1822" i="38"/>
  <c r="H1822" i="38"/>
  <c r="D1822" i="38"/>
  <c r="K1822" i="38" s="1"/>
  <c r="C1822" i="38"/>
  <c r="R1821" i="38"/>
  <c r="H1821" i="38"/>
  <c r="D1821" i="38"/>
  <c r="K1821" i="38" s="1"/>
  <c r="C1821" i="38"/>
  <c r="I1821" i="38" s="1"/>
  <c r="R1820" i="38"/>
  <c r="K1820" i="38"/>
  <c r="I1820" i="38"/>
  <c r="H1820" i="38"/>
  <c r="R1819" i="38"/>
  <c r="H1819" i="38"/>
  <c r="D1819" i="38"/>
  <c r="K1819" i="38" s="1"/>
  <c r="C1819" i="38"/>
  <c r="I1819" i="38" s="1"/>
  <c r="R1818" i="38"/>
  <c r="K1818" i="38"/>
  <c r="I1818" i="38"/>
  <c r="H1818" i="38"/>
  <c r="D1818" i="38"/>
  <c r="C1818" i="38"/>
  <c r="R1817" i="38"/>
  <c r="K1817" i="38"/>
  <c r="I1817" i="38"/>
  <c r="H1817" i="38"/>
  <c r="R1816" i="38"/>
  <c r="K1816" i="38"/>
  <c r="I1816" i="38"/>
  <c r="H1816" i="38"/>
  <c r="E1816" i="38"/>
  <c r="D1816" i="38"/>
  <c r="C1816" i="38"/>
  <c r="R1815" i="38"/>
  <c r="I1815" i="38"/>
  <c r="H1815" i="38"/>
  <c r="D1815" i="38"/>
  <c r="K1815" i="38" s="1"/>
  <c r="C1815" i="38"/>
  <c r="R1814" i="38"/>
  <c r="K1814" i="38"/>
  <c r="I1814" i="38"/>
  <c r="H1814" i="38"/>
  <c r="R1813" i="38"/>
  <c r="I1813" i="38"/>
  <c r="H1813" i="38"/>
  <c r="D1813" i="38"/>
  <c r="K1813" i="38" s="1"/>
  <c r="C1813" i="38"/>
  <c r="R1812" i="38"/>
  <c r="K1812" i="38"/>
  <c r="H1812" i="38"/>
  <c r="D1812" i="38"/>
  <c r="C1812" i="38"/>
  <c r="I1812" i="38" s="1"/>
  <c r="R1811" i="38"/>
  <c r="K1811" i="38"/>
  <c r="I1811" i="38"/>
  <c r="H1811" i="38"/>
  <c r="R1810" i="38"/>
  <c r="K1810" i="38"/>
  <c r="H1810" i="38"/>
  <c r="D1810" i="38"/>
  <c r="C1810" i="38"/>
  <c r="I1810" i="38" s="1"/>
  <c r="R1809" i="38"/>
  <c r="K1809" i="38"/>
  <c r="I1809" i="38"/>
  <c r="H1809" i="38"/>
  <c r="D1809" i="38"/>
  <c r="C1809" i="38"/>
  <c r="R1808" i="38"/>
  <c r="K1808" i="38"/>
  <c r="I1808" i="38"/>
  <c r="H1808" i="38"/>
  <c r="R1807" i="38"/>
  <c r="K1807" i="38"/>
  <c r="H1807" i="38"/>
  <c r="D1807" i="38"/>
  <c r="R1806" i="38"/>
  <c r="H1806" i="38"/>
  <c r="D1806" i="38"/>
  <c r="K1806" i="38" s="1"/>
  <c r="C1806" i="38"/>
  <c r="I1806" i="38" s="1"/>
  <c r="R1805" i="38"/>
  <c r="K1805" i="38"/>
  <c r="I1805" i="38"/>
  <c r="H1805" i="38"/>
  <c r="C1805" i="38"/>
  <c r="C1807" i="38" s="1"/>
  <c r="I1807" i="38" s="1"/>
  <c r="R1804" i="38"/>
  <c r="H1804" i="38"/>
  <c r="D1804" i="38"/>
  <c r="K1804" i="38" s="1"/>
  <c r="C1804" i="38"/>
  <c r="I1804" i="38" s="1"/>
  <c r="R1803" i="38"/>
  <c r="K1803" i="38"/>
  <c r="H1803" i="38"/>
  <c r="D1803" i="38"/>
  <c r="C1803" i="38"/>
  <c r="I1803" i="38" s="1"/>
  <c r="R1802" i="38"/>
  <c r="K1802" i="38"/>
  <c r="I1802" i="38"/>
  <c r="H1802" i="38"/>
  <c r="R1801" i="38"/>
  <c r="H1801" i="38"/>
  <c r="D1801" i="38"/>
  <c r="K1801" i="38" s="1"/>
  <c r="C1801" i="38"/>
  <c r="I1801" i="38" s="1"/>
  <c r="R1800" i="38"/>
  <c r="K1800" i="38"/>
  <c r="I1800" i="38"/>
  <c r="H1800" i="38"/>
  <c r="D1800" i="38"/>
  <c r="C1800" i="38"/>
  <c r="R1799" i="38"/>
  <c r="K1799" i="38"/>
  <c r="I1799" i="38"/>
  <c r="H1799" i="38"/>
  <c r="R1798" i="38"/>
  <c r="K1798" i="38"/>
  <c r="I1798" i="38"/>
  <c r="H1798" i="38"/>
  <c r="D1798" i="38"/>
  <c r="C1798" i="38"/>
  <c r="R1797" i="38"/>
  <c r="H1797" i="38"/>
  <c r="D1797" i="38"/>
  <c r="K1797" i="38" s="1"/>
  <c r="C1797" i="38"/>
  <c r="I1797" i="38" s="1"/>
  <c r="R1796" i="38"/>
  <c r="K1796" i="38"/>
  <c r="I1796" i="38"/>
  <c r="H1796" i="38"/>
  <c r="R1795" i="38"/>
  <c r="H1795" i="38"/>
  <c r="D1795" i="38"/>
  <c r="K1795" i="38" s="1"/>
  <c r="C1795" i="38"/>
  <c r="I1795" i="38" s="1"/>
  <c r="R1794" i="38"/>
  <c r="K1794" i="38"/>
  <c r="I1794" i="38"/>
  <c r="H1794" i="38"/>
  <c r="D1794" i="38"/>
  <c r="C1794" i="38"/>
  <c r="R1793" i="38"/>
  <c r="K1793" i="38"/>
  <c r="I1793" i="38"/>
  <c r="H1793" i="38"/>
  <c r="R1792" i="38"/>
  <c r="I1792" i="38"/>
  <c r="H1792" i="38"/>
  <c r="D1792" i="38"/>
  <c r="K1792" i="38" s="1"/>
  <c r="C1792" i="38"/>
  <c r="R1791" i="38"/>
  <c r="K1791" i="38"/>
  <c r="I1791" i="38"/>
  <c r="H1791" i="38"/>
  <c r="D1791" i="38"/>
  <c r="C1791" i="38"/>
  <c r="R1790" i="38"/>
  <c r="K1790" i="38"/>
  <c r="I1790" i="38"/>
  <c r="H1790" i="38"/>
  <c r="R1789" i="38"/>
  <c r="K1789" i="38"/>
  <c r="I1789" i="38"/>
  <c r="H1789" i="38"/>
  <c r="D1789" i="38"/>
  <c r="C1789" i="38"/>
  <c r="R1788" i="38"/>
  <c r="H1788" i="38"/>
  <c r="D1788" i="38"/>
  <c r="K1788" i="38" s="1"/>
  <c r="C1788" i="38"/>
  <c r="I1788" i="38" s="1"/>
  <c r="R1787" i="38"/>
  <c r="K1787" i="38"/>
  <c r="I1787" i="38"/>
  <c r="H1787" i="38"/>
  <c r="R1786" i="38"/>
  <c r="K1786" i="38"/>
  <c r="I1786" i="38"/>
  <c r="H1786" i="38"/>
  <c r="D1786" i="38"/>
  <c r="C1786" i="38"/>
  <c r="R1785" i="38"/>
  <c r="H1785" i="38"/>
  <c r="D1785" i="38"/>
  <c r="K1785" i="38" s="1"/>
  <c r="C1785" i="38"/>
  <c r="I1785" i="38" s="1"/>
  <c r="R1784" i="38"/>
  <c r="K1784" i="38"/>
  <c r="I1784" i="38"/>
  <c r="H1784" i="38"/>
  <c r="R1783" i="38"/>
  <c r="K1783" i="38"/>
  <c r="H1783" i="38"/>
  <c r="D1783" i="38"/>
  <c r="C1783" i="38"/>
  <c r="I1783" i="38" s="1"/>
  <c r="R1782" i="38"/>
  <c r="H1782" i="38"/>
  <c r="D1782" i="38"/>
  <c r="K1782" i="38" s="1"/>
  <c r="C1782" i="38"/>
  <c r="I1782" i="38" s="1"/>
  <c r="R1781" i="38"/>
  <c r="K1781" i="38"/>
  <c r="I1781" i="38"/>
  <c r="H1781" i="38"/>
  <c r="R1780" i="38"/>
  <c r="H1780" i="38"/>
  <c r="D1780" i="38"/>
  <c r="K1780" i="38" s="1"/>
  <c r="C1780" i="38"/>
  <c r="I1780" i="38" s="1"/>
  <c r="R1779" i="38"/>
  <c r="K1779" i="38"/>
  <c r="H1779" i="38"/>
  <c r="D1779" i="38"/>
  <c r="C1779" i="38"/>
  <c r="I1779" i="38" s="1"/>
  <c r="R1778" i="38"/>
  <c r="K1778" i="38"/>
  <c r="I1778" i="38"/>
  <c r="H1778" i="38"/>
  <c r="R1777" i="38"/>
  <c r="K1777" i="38"/>
  <c r="H1777" i="38"/>
  <c r="D1777" i="38"/>
  <c r="C1777" i="38"/>
  <c r="I1777" i="38" s="1"/>
  <c r="R1776" i="38"/>
  <c r="K1776" i="38"/>
  <c r="H1776" i="38"/>
  <c r="D1776" i="38"/>
  <c r="C1776" i="38"/>
  <c r="I1776" i="38" s="1"/>
  <c r="R1775" i="38"/>
  <c r="K1775" i="38"/>
  <c r="I1775" i="38"/>
  <c r="H1775" i="38"/>
  <c r="R1774" i="38"/>
  <c r="K1774" i="38"/>
  <c r="I1774" i="38"/>
  <c r="H1774" i="38"/>
  <c r="D1774" i="38"/>
  <c r="C1774" i="38"/>
  <c r="R1773" i="38"/>
  <c r="H1773" i="38"/>
  <c r="D1773" i="38"/>
  <c r="K1773" i="38" s="1"/>
  <c r="C1773" i="38"/>
  <c r="I1773" i="38" s="1"/>
  <c r="R1772" i="38"/>
  <c r="K1772" i="38"/>
  <c r="I1772" i="38"/>
  <c r="H1772" i="38"/>
  <c r="R1771" i="38"/>
  <c r="H1771" i="38"/>
  <c r="D1771" i="38"/>
  <c r="K1771" i="38" s="1"/>
  <c r="C1771" i="38"/>
  <c r="I1771" i="38" s="1"/>
  <c r="R1770" i="38"/>
  <c r="K1770" i="38"/>
  <c r="I1770" i="38"/>
  <c r="H1770" i="38"/>
  <c r="D1770" i="38"/>
  <c r="C1770" i="38"/>
  <c r="R1769" i="38"/>
  <c r="K1769" i="38"/>
  <c r="I1769" i="38"/>
  <c r="H1769" i="38"/>
  <c r="R1768" i="38"/>
  <c r="K1768" i="38"/>
  <c r="I1768" i="38"/>
  <c r="H1768" i="38"/>
  <c r="D1768" i="38"/>
  <c r="C1768" i="38"/>
  <c r="R1767" i="38"/>
  <c r="K1767" i="38"/>
  <c r="I1767" i="38"/>
  <c r="H1767" i="38"/>
  <c r="D1767" i="38"/>
  <c r="C1767" i="38"/>
  <c r="R1766" i="38"/>
  <c r="K1766" i="38"/>
  <c r="I1766" i="38"/>
  <c r="H1766" i="38"/>
  <c r="R1765" i="38"/>
  <c r="K1765" i="38"/>
  <c r="I1765" i="38"/>
  <c r="H1765" i="38"/>
  <c r="D1765" i="38"/>
  <c r="C1765" i="38"/>
  <c r="R1764" i="38"/>
  <c r="H1764" i="38"/>
  <c r="D1764" i="38"/>
  <c r="K1764" i="38" s="1"/>
  <c r="C1764" i="38"/>
  <c r="I1764" i="38" s="1"/>
  <c r="R1763" i="38"/>
  <c r="K1763" i="38"/>
  <c r="I1763" i="38"/>
  <c r="H1763" i="38"/>
  <c r="R1762" i="38"/>
  <c r="K1762" i="38"/>
  <c r="H1762" i="38"/>
  <c r="D1762" i="38"/>
  <c r="C1762" i="38"/>
  <c r="I1762" i="38" s="1"/>
  <c r="R1761" i="38"/>
  <c r="H1761" i="38"/>
  <c r="D1761" i="38"/>
  <c r="K1761" i="38" s="1"/>
  <c r="C1761" i="38"/>
  <c r="I1761" i="38" s="1"/>
  <c r="R1760" i="38"/>
  <c r="K1760" i="38"/>
  <c r="I1760" i="38"/>
  <c r="H1760" i="38"/>
  <c r="R1759" i="38"/>
  <c r="K1759" i="38"/>
  <c r="H1759" i="38"/>
  <c r="D1759" i="38"/>
  <c r="C1759" i="38"/>
  <c r="I1759" i="38" s="1"/>
  <c r="R1758" i="38"/>
  <c r="I1758" i="38"/>
  <c r="H1758" i="38"/>
  <c r="D1758" i="38"/>
  <c r="K1758" i="38" s="1"/>
  <c r="C1758" i="38"/>
  <c r="R1757" i="38"/>
  <c r="K1757" i="38"/>
  <c r="I1757" i="38"/>
  <c r="H1757" i="38"/>
  <c r="R1756" i="38"/>
  <c r="H1756" i="38"/>
  <c r="D1756" i="38"/>
  <c r="K1756" i="38" s="1"/>
  <c r="C1756" i="38"/>
  <c r="I1756" i="38" s="1"/>
  <c r="R1755" i="38"/>
  <c r="K1755" i="38"/>
  <c r="H1755" i="38"/>
  <c r="D1755" i="38"/>
  <c r="C1755" i="38"/>
  <c r="I1755" i="38" s="1"/>
  <c r="R1754" i="38"/>
  <c r="K1754" i="38"/>
  <c r="I1754" i="38"/>
  <c r="H1754" i="38"/>
  <c r="R1753" i="38"/>
  <c r="I1753" i="38"/>
  <c r="H1753" i="38"/>
  <c r="D1753" i="38"/>
  <c r="K1753" i="38" s="1"/>
  <c r="C1753" i="38"/>
  <c r="R1752" i="38"/>
  <c r="K1752" i="38"/>
  <c r="H1752" i="38"/>
  <c r="D1752" i="38"/>
  <c r="C1752" i="38"/>
  <c r="I1752" i="38" s="1"/>
  <c r="R1751" i="38"/>
  <c r="K1751" i="38"/>
  <c r="I1751" i="38"/>
  <c r="H1751" i="38"/>
  <c r="R1750" i="38"/>
  <c r="K1750" i="38"/>
  <c r="H1750" i="38"/>
  <c r="D1750" i="38"/>
  <c r="C1750" i="38"/>
  <c r="I1750" i="38" s="1"/>
  <c r="R1749" i="38"/>
  <c r="K1749" i="38"/>
  <c r="I1749" i="38"/>
  <c r="H1749" i="38"/>
  <c r="D1749" i="38"/>
  <c r="C1749" i="38"/>
  <c r="R1748" i="38"/>
  <c r="K1748" i="38"/>
  <c r="I1748" i="38"/>
  <c r="H1748" i="38"/>
  <c r="R1747" i="38"/>
  <c r="K1747" i="38"/>
  <c r="I1747" i="38"/>
  <c r="H1747" i="38"/>
  <c r="D1747" i="38"/>
  <c r="C1747" i="38"/>
  <c r="R1746" i="38"/>
  <c r="H1746" i="38"/>
  <c r="D1746" i="38"/>
  <c r="K1746" i="38" s="1"/>
  <c r="C1746" i="38"/>
  <c r="I1746" i="38" s="1"/>
  <c r="R1745" i="38"/>
  <c r="K1745" i="38"/>
  <c r="I1745" i="38"/>
  <c r="H1745" i="38"/>
  <c r="R1744" i="38"/>
  <c r="H1744" i="38"/>
  <c r="D1744" i="38"/>
  <c r="K1744" i="38" s="1"/>
  <c r="C1744" i="38"/>
  <c r="I1744" i="38" s="1"/>
  <c r="R1743" i="38"/>
  <c r="K1743" i="38"/>
  <c r="H1743" i="38"/>
  <c r="D1743" i="38"/>
  <c r="C1743" i="38"/>
  <c r="I1743" i="38" s="1"/>
  <c r="R1742" i="38"/>
  <c r="K1742" i="38"/>
  <c r="I1742" i="38"/>
  <c r="H1742" i="38"/>
  <c r="R1741" i="38"/>
  <c r="K1741" i="38"/>
  <c r="H1741" i="38"/>
  <c r="D1741" i="38"/>
  <c r="C1741" i="38"/>
  <c r="I1741" i="38" s="1"/>
  <c r="R1740" i="38"/>
  <c r="K1740" i="38"/>
  <c r="I1740" i="38"/>
  <c r="H1740" i="38"/>
  <c r="D1740" i="38"/>
  <c r="C1740" i="38"/>
  <c r="R1739" i="38"/>
  <c r="K1739" i="38"/>
  <c r="I1739" i="38"/>
  <c r="H1739" i="38"/>
  <c r="R1738" i="38"/>
  <c r="H1738" i="38"/>
  <c r="D1738" i="38"/>
  <c r="K1738" i="38" s="1"/>
  <c r="C1738" i="38"/>
  <c r="I1738" i="38" s="1"/>
  <c r="R1737" i="38"/>
  <c r="H1737" i="38"/>
  <c r="D1737" i="38"/>
  <c r="K1737" i="38" s="1"/>
  <c r="C1737" i="38"/>
  <c r="I1737" i="38" s="1"/>
  <c r="R1736" i="38"/>
  <c r="K1736" i="38"/>
  <c r="I1736" i="38"/>
  <c r="H1736" i="38"/>
  <c r="R1735" i="38"/>
  <c r="H1735" i="38"/>
  <c r="D1735" i="38"/>
  <c r="K1735" i="38" s="1"/>
  <c r="C1735" i="38"/>
  <c r="I1735" i="38" s="1"/>
  <c r="R1734" i="38"/>
  <c r="H1734" i="38"/>
  <c r="D1734" i="38"/>
  <c r="K1734" i="38" s="1"/>
  <c r="C1734" i="38"/>
  <c r="I1734" i="38" s="1"/>
  <c r="R1733" i="38"/>
  <c r="K1733" i="38"/>
  <c r="I1733" i="38"/>
  <c r="H1733" i="38"/>
  <c r="R1732" i="38"/>
  <c r="H1732" i="38"/>
  <c r="D1732" i="38"/>
  <c r="K1732" i="38" s="1"/>
  <c r="C1732" i="38"/>
  <c r="I1732" i="38" s="1"/>
  <c r="R1731" i="38"/>
  <c r="K1731" i="38"/>
  <c r="H1731" i="38"/>
  <c r="D1731" i="38"/>
  <c r="C1731" i="38"/>
  <c r="I1731" i="38" s="1"/>
  <c r="R1730" i="38"/>
  <c r="K1730" i="38"/>
  <c r="I1730" i="38"/>
  <c r="H1730" i="38"/>
  <c r="R1729" i="38"/>
  <c r="K1729" i="38"/>
  <c r="I1729" i="38"/>
  <c r="H1729" i="38"/>
  <c r="D1729" i="38"/>
  <c r="C1729" i="38"/>
  <c r="R1728" i="38"/>
  <c r="K1728" i="38"/>
  <c r="I1728" i="38"/>
  <c r="H1728" i="38"/>
  <c r="D1728" i="38"/>
  <c r="C1728" i="38"/>
  <c r="R1727" i="38"/>
  <c r="K1727" i="38"/>
  <c r="I1727" i="38"/>
  <c r="H1727" i="38"/>
  <c r="R1726" i="38"/>
  <c r="H1726" i="38"/>
  <c r="D1726" i="38"/>
  <c r="K1726" i="38" s="1"/>
  <c r="C1726" i="38"/>
  <c r="I1726" i="38" s="1"/>
  <c r="R1725" i="38"/>
  <c r="H1725" i="38"/>
  <c r="D1725" i="38"/>
  <c r="K1725" i="38" s="1"/>
  <c r="C1725" i="38"/>
  <c r="I1725" i="38" s="1"/>
  <c r="R1724" i="38"/>
  <c r="K1724" i="38"/>
  <c r="I1724" i="38"/>
  <c r="H1724" i="38"/>
  <c r="R1723" i="38"/>
  <c r="H1723" i="38"/>
  <c r="D1723" i="38"/>
  <c r="K1723" i="38" s="1"/>
  <c r="C1723" i="38"/>
  <c r="I1723" i="38" s="1"/>
  <c r="R1722" i="38"/>
  <c r="H1722" i="38"/>
  <c r="D1722" i="38"/>
  <c r="K1722" i="38" s="1"/>
  <c r="C1722" i="38"/>
  <c r="I1722" i="38" s="1"/>
  <c r="R1721" i="38"/>
  <c r="K1721" i="38"/>
  <c r="I1721" i="38"/>
  <c r="H1721" i="38"/>
  <c r="R1720" i="38"/>
  <c r="K1720" i="38"/>
  <c r="I1720" i="38"/>
  <c r="H1720" i="38"/>
  <c r="D1720" i="38"/>
  <c r="C1720" i="38"/>
  <c r="R1719" i="38"/>
  <c r="I1719" i="38"/>
  <c r="H1719" i="38"/>
  <c r="D1719" i="38"/>
  <c r="K1719" i="38" s="1"/>
  <c r="C1719" i="38"/>
  <c r="R1718" i="38"/>
  <c r="K1718" i="38"/>
  <c r="I1718" i="38"/>
  <c r="H1718" i="38"/>
  <c r="R1717" i="38"/>
  <c r="K1717" i="38"/>
  <c r="I1717" i="38"/>
  <c r="H1717" i="38"/>
  <c r="D1717" i="38"/>
  <c r="C1717" i="38"/>
  <c r="R1716" i="38"/>
  <c r="I1716" i="38"/>
  <c r="H1716" i="38"/>
  <c r="D1716" i="38"/>
  <c r="K1716" i="38" s="1"/>
  <c r="M1834" i="38" s="1"/>
  <c r="Q1834" i="38" s="1"/>
  <c r="C1716" i="38"/>
  <c r="R1715" i="38"/>
  <c r="K1715" i="38"/>
  <c r="I1715" i="38"/>
  <c r="H1715" i="38"/>
  <c r="R1714" i="38"/>
  <c r="I1714" i="38"/>
  <c r="H1714" i="38"/>
  <c r="D1714" i="38"/>
  <c r="K1714" i="38" s="1"/>
  <c r="C1714" i="38"/>
  <c r="R1713" i="38"/>
  <c r="I1713" i="38"/>
  <c r="H1713" i="38"/>
  <c r="D1713" i="38"/>
  <c r="K1713" i="38" s="1"/>
  <c r="C1713" i="38"/>
  <c r="R1712" i="38"/>
  <c r="K1712" i="38"/>
  <c r="I1712" i="38"/>
  <c r="H1712" i="38"/>
  <c r="R1711" i="38"/>
  <c r="K1711" i="38"/>
  <c r="H1711" i="38"/>
  <c r="D1711" i="38"/>
  <c r="C1711" i="38"/>
  <c r="I1711" i="38" s="1"/>
  <c r="R1710" i="38"/>
  <c r="H1710" i="38"/>
  <c r="D1710" i="38"/>
  <c r="K1710" i="38" s="1"/>
  <c r="C1710" i="38"/>
  <c r="I1710" i="38" s="1"/>
  <c r="R1709" i="38"/>
  <c r="K1709" i="38"/>
  <c r="I1709" i="38"/>
  <c r="H1709" i="38"/>
  <c r="R1708" i="38"/>
  <c r="H1708" i="38"/>
  <c r="D1708" i="38"/>
  <c r="K1708" i="38" s="1"/>
  <c r="C1708" i="38"/>
  <c r="I1708" i="38" s="1"/>
  <c r="R1707" i="38"/>
  <c r="H1707" i="38"/>
  <c r="D1707" i="38"/>
  <c r="K1707" i="38" s="1"/>
  <c r="C1707" i="38"/>
  <c r="I1707" i="38" s="1"/>
  <c r="R1706" i="38"/>
  <c r="K1706" i="38"/>
  <c r="I1706" i="38"/>
  <c r="H1706" i="38"/>
  <c r="R1705" i="38"/>
  <c r="K1705" i="38"/>
  <c r="I1705" i="38"/>
  <c r="H1705" i="38"/>
  <c r="D1705" i="38"/>
  <c r="C1705" i="38"/>
  <c r="R1704" i="38"/>
  <c r="K1704" i="38"/>
  <c r="I1704" i="38"/>
  <c r="H1704" i="38"/>
  <c r="D1704" i="38"/>
  <c r="C1704" i="38"/>
  <c r="R1703" i="38"/>
  <c r="K1703" i="38"/>
  <c r="I1703" i="38"/>
  <c r="H1703" i="38"/>
  <c r="R1702" i="38"/>
  <c r="H1702" i="38"/>
  <c r="D1702" i="38"/>
  <c r="K1702" i="38" s="1"/>
  <c r="C1702" i="38"/>
  <c r="I1702" i="38" s="1"/>
  <c r="R1701" i="38"/>
  <c r="K1701" i="38"/>
  <c r="I1701" i="38"/>
  <c r="H1701" i="38"/>
  <c r="D1701" i="38"/>
  <c r="C1701" i="38"/>
  <c r="R1700" i="38"/>
  <c r="K1700" i="38"/>
  <c r="I1700" i="38"/>
  <c r="H1700" i="38"/>
  <c r="R1699" i="38"/>
  <c r="K1699" i="38"/>
  <c r="H1699" i="38"/>
  <c r="D1699" i="38"/>
  <c r="C1699" i="38"/>
  <c r="I1699" i="38" s="1"/>
  <c r="R1698" i="38"/>
  <c r="K1698" i="38"/>
  <c r="I1698" i="38"/>
  <c r="H1698" i="38"/>
  <c r="D1698" i="38"/>
  <c r="C1698" i="38"/>
  <c r="R1697" i="38"/>
  <c r="K1697" i="38"/>
  <c r="I1697" i="38"/>
  <c r="H1697" i="38"/>
  <c r="R1696" i="38"/>
  <c r="H1696" i="38"/>
  <c r="D1696" i="38"/>
  <c r="K1696" i="38" s="1"/>
  <c r="C1696" i="38"/>
  <c r="I1696" i="38" s="1"/>
  <c r="R1695" i="38"/>
  <c r="H1695" i="38"/>
  <c r="D1695" i="38"/>
  <c r="K1695" i="38" s="1"/>
  <c r="C1695" i="38"/>
  <c r="I1695" i="38" s="1"/>
  <c r="R1694" i="38"/>
  <c r="K1694" i="38"/>
  <c r="I1694" i="38"/>
  <c r="H1694" i="38"/>
  <c r="R1693" i="38"/>
  <c r="K1693" i="38"/>
  <c r="H1693" i="38"/>
  <c r="D1693" i="38"/>
  <c r="C1693" i="38"/>
  <c r="I1693" i="38" s="1"/>
  <c r="R1692" i="38"/>
  <c r="K1692" i="38"/>
  <c r="H1692" i="38"/>
  <c r="D1692" i="38"/>
  <c r="C1692" i="38"/>
  <c r="I1692" i="38" s="1"/>
  <c r="R1691" i="38"/>
  <c r="K1691" i="38"/>
  <c r="I1691" i="38"/>
  <c r="H1691" i="38"/>
  <c r="R1690" i="38"/>
  <c r="K1690" i="38"/>
  <c r="I1690" i="38"/>
  <c r="H1690" i="38"/>
  <c r="D1690" i="38"/>
  <c r="C1690" i="38"/>
  <c r="R1689" i="38"/>
  <c r="K1689" i="38"/>
  <c r="I1689" i="38"/>
  <c r="H1689" i="38"/>
  <c r="D1689" i="38"/>
  <c r="C1689" i="38"/>
  <c r="R1688" i="38"/>
  <c r="K1688" i="38"/>
  <c r="I1688" i="38"/>
  <c r="H1688" i="38"/>
  <c r="R1687" i="38"/>
  <c r="I1687" i="38"/>
  <c r="H1687" i="38"/>
  <c r="D1687" i="38"/>
  <c r="K1687" i="38" s="1"/>
  <c r="C1687" i="38"/>
  <c r="R1686" i="38"/>
  <c r="I1686" i="38"/>
  <c r="H1686" i="38"/>
  <c r="D1686" i="38"/>
  <c r="K1686" i="38" s="1"/>
  <c r="C1686" i="38"/>
  <c r="R1685" i="38"/>
  <c r="K1685" i="38"/>
  <c r="I1685" i="38"/>
  <c r="H1685" i="38"/>
  <c r="R1684" i="38"/>
  <c r="H1684" i="38"/>
  <c r="D1684" i="38"/>
  <c r="K1684" i="38" s="1"/>
  <c r="C1684" i="38"/>
  <c r="I1684" i="38" s="1"/>
  <c r="R1683" i="38"/>
  <c r="H1683" i="38"/>
  <c r="D1683" i="38"/>
  <c r="K1683" i="38" s="1"/>
  <c r="C1683" i="38"/>
  <c r="I1683" i="38" s="1"/>
  <c r="R1682" i="38"/>
  <c r="K1682" i="38"/>
  <c r="I1682" i="38"/>
  <c r="H1682" i="38"/>
  <c r="R1681" i="38"/>
  <c r="K1681" i="38"/>
  <c r="H1681" i="38"/>
  <c r="D1681" i="38"/>
  <c r="C1681" i="38"/>
  <c r="I1681" i="38" s="1"/>
  <c r="R1680" i="38"/>
  <c r="K1680" i="38"/>
  <c r="H1680" i="38"/>
  <c r="D1680" i="38"/>
  <c r="C1680" i="38"/>
  <c r="I1680" i="38" s="1"/>
  <c r="R1679" i="38"/>
  <c r="K1679" i="38"/>
  <c r="I1679" i="38"/>
  <c r="H1679" i="38"/>
  <c r="R1678" i="38"/>
  <c r="K1678" i="38"/>
  <c r="I1678" i="38"/>
  <c r="H1678" i="38"/>
  <c r="D1678" i="38"/>
  <c r="C1678" i="38"/>
  <c r="R1677" i="38"/>
  <c r="K1677" i="38"/>
  <c r="I1677" i="38"/>
  <c r="H1677" i="38"/>
  <c r="D1677" i="38"/>
  <c r="C1677" i="38"/>
  <c r="R1676" i="38"/>
  <c r="K1676" i="38"/>
  <c r="I1676" i="38"/>
  <c r="H1676" i="38"/>
  <c r="R1675" i="38"/>
  <c r="I1675" i="38"/>
  <c r="H1675" i="38"/>
  <c r="D1675" i="38"/>
  <c r="K1675" i="38" s="1"/>
  <c r="C1675" i="38"/>
  <c r="R1674" i="38"/>
  <c r="I1674" i="38"/>
  <c r="H1674" i="38"/>
  <c r="D1674" i="38"/>
  <c r="K1674" i="38" s="1"/>
  <c r="C1674" i="38"/>
  <c r="R1673" i="38"/>
  <c r="K1673" i="38"/>
  <c r="I1673" i="38"/>
  <c r="H1673" i="38"/>
  <c r="R1672" i="38"/>
  <c r="H1672" i="38"/>
  <c r="D1672" i="38"/>
  <c r="K1672" i="38" s="1"/>
  <c r="C1672" i="38"/>
  <c r="I1672" i="38" s="1"/>
  <c r="R1671" i="38"/>
  <c r="H1671" i="38"/>
  <c r="D1671" i="38"/>
  <c r="K1671" i="38" s="1"/>
  <c r="C1671" i="38"/>
  <c r="I1671" i="38" s="1"/>
  <c r="R1670" i="38"/>
  <c r="K1670" i="38"/>
  <c r="I1670" i="38"/>
  <c r="H1670" i="38"/>
  <c r="R1669" i="38"/>
  <c r="K1669" i="38"/>
  <c r="H1669" i="38"/>
  <c r="D1669" i="38"/>
  <c r="C1669" i="38"/>
  <c r="I1669" i="38" s="1"/>
  <c r="R1668" i="38"/>
  <c r="K1668" i="38"/>
  <c r="H1668" i="38"/>
  <c r="D1668" i="38"/>
  <c r="C1668" i="38"/>
  <c r="I1668" i="38" s="1"/>
  <c r="R1667" i="38"/>
  <c r="K1667" i="38"/>
  <c r="I1667" i="38"/>
  <c r="H1667" i="38"/>
  <c r="R1666" i="38"/>
  <c r="K1666" i="38"/>
  <c r="I1666" i="38"/>
  <c r="H1666" i="38"/>
  <c r="D1666" i="38"/>
  <c r="C1666" i="38"/>
  <c r="R1665" i="38"/>
  <c r="K1665" i="38"/>
  <c r="I1665" i="38"/>
  <c r="H1665" i="38"/>
  <c r="D1665" i="38"/>
  <c r="C1665" i="38"/>
  <c r="R1664" i="38"/>
  <c r="K1664" i="38"/>
  <c r="I1664" i="38"/>
  <c r="H1664" i="38"/>
  <c r="R1663" i="38"/>
  <c r="I1663" i="38"/>
  <c r="H1663" i="38"/>
  <c r="C1663" i="38"/>
  <c r="R1662" i="38"/>
  <c r="I1662" i="38"/>
  <c r="H1662" i="38"/>
  <c r="C1662" i="38"/>
  <c r="R1661" i="38"/>
  <c r="I1661" i="38"/>
  <c r="H1661" i="38"/>
  <c r="D1661" i="38"/>
  <c r="K1661" i="38" s="1"/>
  <c r="R1660" i="38"/>
  <c r="H1660" i="38"/>
  <c r="C1660" i="38"/>
  <c r="I1660" i="38" s="1"/>
  <c r="R1659" i="38"/>
  <c r="H1659" i="38"/>
  <c r="C1659" i="38"/>
  <c r="I1659" i="38" s="1"/>
  <c r="R1658" i="38"/>
  <c r="K1658" i="38"/>
  <c r="I1658" i="38"/>
  <c r="H1658" i="38"/>
  <c r="R1657" i="38"/>
  <c r="K1657" i="38"/>
  <c r="H1657" i="38"/>
  <c r="D1657" i="38"/>
  <c r="C1657" i="38"/>
  <c r="I1657" i="38" s="1"/>
  <c r="R1656" i="38"/>
  <c r="H1656" i="38"/>
  <c r="D1656" i="38"/>
  <c r="K1656" i="38" s="1"/>
  <c r="C1656" i="38"/>
  <c r="I1656" i="38" s="1"/>
  <c r="R1655" i="38"/>
  <c r="K1655" i="38"/>
  <c r="I1655" i="38"/>
  <c r="H1655" i="38"/>
  <c r="R1654" i="38"/>
  <c r="H1654" i="38"/>
  <c r="D1654" i="38"/>
  <c r="K1654" i="38" s="1"/>
  <c r="C1654" i="38"/>
  <c r="I1654" i="38" s="1"/>
  <c r="R1653" i="38"/>
  <c r="K1653" i="38"/>
  <c r="H1653" i="38"/>
  <c r="D1653" i="38"/>
  <c r="C1653" i="38"/>
  <c r="I1653" i="38" s="1"/>
  <c r="R1652" i="38"/>
  <c r="K1652" i="38"/>
  <c r="I1652" i="38"/>
  <c r="H1652" i="38"/>
  <c r="R1651" i="38"/>
  <c r="K1651" i="38"/>
  <c r="I1651" i="38"/>
  <c r="H1651" i="38"/>
  <c r="D1651" i="38"/>
  <c r="C1651" i="38"/>
  <c r="R1650" i="38"/>
  <c r="I1650" i="38"/>
  <c r="H1650" i="38"/>
  <c r="D1650" i="38"/>
  <c r="K1650" i="38" s="1"/>
  <c r="C1650" i="38"/>
  <c r="R1649" i="38"/>
  <c r="K1649" i="38"/>
  <c r="I1649" i="38"/>
  <c r="H1649" i="38"/>
  <c r="R1648" i="38"/>
  <c r="I1648" i="38"/>
  <c r="H1648" i="38"/>
  <c r="D1648" i="38"/>
  <c r="K1648" i="38" s="1"/>
  <c r="C1648" i="38"/>
  <c r="R1647" i="38"/>
  <c r="H1647" i="38"/>
  <c r="D1647" i="38"/>
  <c r="K1647" i="38" s="1"/>
  <c r="C1647" i="38"/>
  <c r="I1647" i="38" s="1"/>
  <c r="R1646" i="38"/>
  <c r="K1646" i="38"/>
  <c r="I1646" i="38"/>
  <c r="H1646" i="38"/>
  <c r="R1645" i="38"/>
  <c r="K1645" i="38"/>
  <c r="H1645" i="38"/>
  <c r="D1645" i="38"/>
  <c r="C1645" i="38"/>
  <c r="I1645" i="38" s="1"/>
  <c r="R1644" i="38"/>
  <c r="H1644" i="38"/>
  <c r="D1644" i="38"/>
  <c r="K1644" i="38" s="1"/>
  <c r="C1644" i="38"/>
  <c r="I1644" i="38" s="1"/>
  <c r="R1643" i="38"/>
  <c r="K1643" i="38"/>
  <c r="I1643" i="38"/>
  <c r="H1643" i="38"/>
  <c r="R1642" i="38"/>
  <c r="K1642" i="38"/>
  <c r="I1642" i="38"/>
  <c r="H1642" i="38"/>
  <c r="D1642" i="38"/>
  <c r="C1642" i="38"/>
  <c r="R1641" i="38"/>
  <c r="I1641" i="38"/>
  <c r="H1641" i="38"/>
  <c r="D1641" i="38"/>
  <c r="K1641" i="38" s="1"/>
  <c r="C1641" i="38"/>
  <c r="R1640" i="38"/>
  <c r="K1640" i="38"/>
  <c r="I1640" i="38"/>
  <c r="H1640" i="38"/>
  <c r="R1639" i="38"/>
  <c r="K1639" i="38"/>
  <c r="I1639" i="38"/>
  <c r="H1639" i="38"/>
  <c r="D1639" i="38"/>
  <c r="C1639" i="38"/>
  <c r="R1638" i="38"/>
  <c r="K1638" i="38"/>
  <c r="I1638" i="38"/>
  <c r="H1638" i="38"/>
  <c r="D1638" i="38"/>
  <c r="C1638" i="38"/>
  <c r="R1637" i="38"/>
  <c r="K1637" i="38"/>
  <c r="I1637" i="38"/>
  <c r="H1637" i="38"/>
  <c r="R1636" i="38"/>
  <c r="H1636" i="38"/>
  <c r="D1636" i="38"/>
  <c r="K1636" i="38" s="1"/>
  <c r="C1636" i="38"/>
  <c r="I1636" i="38" s="1"/>
  <c r="R1635" i="38"/>
  <c r="I1635" i="38"/>
  <c r="H1635" i="38"/>
  <c r="D1635" i="38"/>
  <c r="K1635" i="38" s="1"/>
  <c r="C1635" i="38"/>
  <c r="R1634" i="38"/>
  <c r="K1634" i="38"/>
  <c r="I1634" i="38"/>
  <c r="H1634" i="38"/>
  <c r="R1633" i="38"/>
  <c r="H1633" i="38"/>
  <c r="D1633" i="38"/>
  <c r="K1633" i="38" s="1"/>
  <c r="C1633" i="38"/>
  <c r="I1633" i="38" s="1"/>
  <c r="R1632" i="38"/>
  <c r="K1632" i="38"/>
  <c r="H1632" i="38"/>
  <c r="D1632" i="38"/>
  <c r="C1632" i="38"/>
  <c r="I1632" i="38" s="1"/>
  <c r="R1631" i="38"/>
  <c r="K1631" i="38"/>
  <c r="I1631" i="38"/>
  <c r="H1631" i="38"/>
  <c r="R1630" i="38"/>
  <c r="I1630" i="38"/>
  <c r="H1630" i="38"/>
  <c r="D1630" i="38"/>
  <c r="K1630" i="38" s="1"/>
  <c r="C1630" i="38"/>
  <c r="R1629" i="38"/>
  <c r="H1629" i="38"/>
  <c r="D1629" i="38"/>
  <c r="K1629" i="38" s="1"/>
  <c r="C1629" i="38"/>
  <c r="I1629" i="38" s="1"/>
  <c r="R1628" i="38"/>
  <c r="K1628" i="38"/>
  <c r="I1628" i="38"/>
  <c r="H1628" i="38"/>
  <c r="R1627" i="38"/>
  <c r="I1627" i="38"/>
  <c r="H1627" i="38"/>
  <c r="D1627" i="38"/>
  <c r="K1627" i="38" s="1"/>
  <c r="C1627" i="38"/>
  <c r="R1626" i="38"/>
  <c r="I1626" i="38"/>
  <c r="H1626" i="38"/>
  <c r="D1626" i="38"/>
  <c r="K1626" i="38" s="1"/>
  <c r="C1626" i="38"/>
  <c r="R1625" i="38"/>
  <c r="K1625" i="38"/>
  <c r="I1625" i="38"/>
  <c r="H1625" i="38"/>
  <c r="R1624" i="38"/>
  <c r="I1624" i="38"/>
  <c r="H1624" i="38"/>
  <c r="D1624" i="38"/>
  <c r="K1624" i="38" s="1"/>
  <c r="C1624" i="38"/>
  <c r="R1623" i="38"/>
  <c r="I1623" i="38"/>
  <c r="H1623" i="38"/>
  <c r="D1623" i="38"/>
  <c r="K1623" i="38" s="1"/>
  <c r="C1623" i="38"/>
  <c r="R1622" i="38"/>
  <c r="K1622" i="38"/>
  <c r="I1622" i="38"/>
  <c r="H1622" i="38"/>
  <c r="R1621" i="38"/>
  <c r="K1621" i="38"/>
  <c r="H1621" i="38"/>
  <c r="D1621" i="38"/>
  <c r="C1621" i="38"/>
  <c r="I1621" i="38" s="1"/>
  <c r="R1620" i="38"/>
  <c r="K1620" i="38"/>
  <c r="H1620" i="38"/>
  <c r="D1620" i="38"/>
  <c r="C1620" i="38"/>
  <c r="I1620" i="38" s="1"/>
  <c r="R1619" i="38"/>
  <c r="K1619" i="38"/>
  <c r="I1619" i="38"/>
  <c r="H1619" i="38"/>
  <c r="R1618" i="38"/>
  <c r="K1618" i="38"/>
  <c r="H1618" i="38"/>
  <c r="D1618" i="38"/>
  <c r="C1618" i="38"/>
  <c r="I1618" i="38" s="1"/>
  <c r="R1617" i="38"/>
  <c r="K1617" i="38"/>
  <c r="I1617" i="38"/>
  <c r="H1617" i="38"/>
  <c r="D1617" i="38"/>
  <c r="C1617" i="38"/>
  <c r="R1616" i="38"/>
  <c r="K1616" i="38"/>
  <c r="I1616" i="38"/>
  <c r="H1616" i="38"/>
  <c r="R1615" i="38"/>
  <c r="I1615" i="38"/>
  <c r="H1615" i="38"/>
  <c r="D1615" i="38"/>
  <c r="K1615" i="38" s="1"/>
  <c r="C1615" i="38"/>
  <c r="R1614" i="38"/>
  <c r="I1614" i="38"/>
  <c r="H1614" i="38"/>
  <c r="D1614" i="38"/>
  <c r="K1614" i="38" s="1"/>
  <c r="C1614" i="38"/>
  <c r="R1613" i="38"/>
  <c r="K1613" i="38"/>
  <c r="I1613" i="38"/>
  <c r="H1613" i="38"/>
  <c r="R1612" i="38"/>
  <c r="H1612" i="38"/>
  <c r="D1612" i="38"/>
  <c r="K1612" i="38" s="1"/>
  <c r="C1612" i="38"/>
  <c r="I1612" i="38" s="1"/>
  <c r="R1611" i="38"/>
  <c r="H1611" i="38"/>
  <c r="D1611" i="38"/>
  <c r="K1611" i="38" s="1"/>
  <c r="C1611" i="38"/>
  <c r="I1611" i="38" s="1"/>
  <c r="R1610" i="38"/>
  <c r="K1610" i="38"/>
  <c r="I1610" i="38"/>
  <c r="H1610" i="38"/>
  <c r="R1609" i="38"/>
  <c r="H1609" i="38"/>
  <c r="D1609" i="38"/>
  <c r="K1609" i="38" s="1"/>
  <c r="C1609" i="38"/>
  <c r="I1609" i="38" s="1"/>
  <c r="R1608" i="38"/>
  <c r="K1608" i="38"/>
  <c r="H1608" i="38"/>
  <c r="D1608" i="38"/>
  <c r="C1608" i="38"/>
  <c r="I1608" i="38" s="1"/>
  <c r="R1607" i="38"/>
  <c r="K1607" i="38"/>
  <c r="I1607" i="38"/>
  <c r="H1607" i="38"/>
  <c r="R1606" i="38"/>
  <c r="K1606" i="38"/>
  <c r="I1606" i="38"/>
  <c r="H1606" i="38"/>
  <c r="D1606" i="38"/>
  <c r="C1606" i="38"/>
  <c r="R1605" i="38"/>
  <c r="K1605" i="38"/>
  <c r="I1605" i="38"/>
  <c r="H1605" i="38"/>
  <c r="D1605" i="38"/>
  <c r="C1605" i="38"/>
  <c r="R1604" i="38"/>
  <c r="K1604" i="38"/>
  <c r="I1604" i="38"/>
  <c r="H1604" i="38"/>
  <c r="R1603" i="38"/>
  <c r="I1603" i="38"/>
  <c r="H1603" i="38"/>
  <c r="D1603" i="38"/>
  <c r="K1603" i="38" s="1"/>
  <c r="C1603" i="38"/>
  <c r="R1602" i="38"/>
  <c r="I1602" i="38"/>
  <c r="H1602" i="38"/>
  <c r="D1602" i="38"/>
  <c r="K1602" i="38" s="1"/>
  <c r="C1602" i="38"/>
  <c r="R1601" i="38"/>
  <c r="K1601" i="38"/>
  <c r="I1601" i="38"/>
  <c r="H1601" i="38"/>
  <c r="R1600" i="38"/>
  <c r="H1600" i="38"/>
  <c r="D1600" i="38"/>
  <c r="K1600" i="38" s="1"/>
  <c r="C1600" i="38"/>
  <c r="I1600" i="38" s="1"/>
  <c r="R1599" i="38"/>
  <c r="H1599" i="38"/>
  <c r="D1599" i="38"/>
  <c r="K1599" i="38" s="1"/>
  <c r="C1599" i="38"/>
  <c r="I1599" i="38" s="1"/>
  <c r="R1598" i="38"/>
  <c r="K1598" i="38"/>
  <c r="I1598" i="38"/>
  <c r="H1598" i="38"/>
  <c r="R1597" i="38"/>
  <c r="K1597" i="38"/>
  <c r="H1597" i="38"/>
  <c r="D1597" i="38"/>
  <c r="C1597" i="38"/>
  <c r="I1597" i="38" s="1"/>
  <c r="R1596" i="38"/>
  <c r="H1596" i="38"/>
  <c r="D1596" i="38"/>
  <c r="K1596" i="38" s="1"/>
  <c r="C1596" i="38"/>
  <c r="I1596" i="38" s="1"/>
  <c r="R1595" i="38"/>
  <c r="K1595" i="38"/>
  <c r="I1595" i="38"/>
  <c r="H1595" i="38"/>
  <c r="R1594" i="38"/>
  <c r="K1594" i="38"/>
  <c r="I1594" i="38"/>
  <c r="H1594" i="38"/>
  <c r="D1594" i="38"/>
  <c r="C1594" i="38"/>
  <c r="R1593" i="38"/>
  <c r="K1593" i="38"/>
  <c r="H1593" i="38"/>
  <c r="D1593" i="38"/>
  <c r="C1593" i="38"/>
  <c r="I1593" i="38" s="1"/>
  <c r="R1592" i="38"/>
  <c r="K1592" i="38"/>
  <c r="I1592" i="38"/>
  <c r="H1592" i="38"/>
  <c r="R1591" i="38"/>
  <c r="K1591" i="38"/>
  <c r="I1591" i="38"/>
  <c r="H1591" i="38"/>
  <c r="D1591" i="38"/>
  <c r="C1591" i="38"/>
  <c r="R1590" i="38"/>
  <c r="K1590" i="38"/>
  <c r="I1590" i="38"/>
  <c r="H1590" i="38"/>
  <c r="D1590" i="38"/>
  <c r="C1590" i="38"/>
  <c r="R1589" i="38"/>
  <c r="K1589" i="38"/>
  <c r="I1589" i="38"/>
  <c r="H1589" i="38"/>
  <c r="R1588" i="38"/>
  <c r="I1588" i="38"/>
  <c r="H1588" i="38"/>
  <c r="D1588" i="38"/>
  <c r="K1588" i="38" s="1"/>
  <c r="C1588" i="38"/>
  <c r="R1587" i="38"/>
  <c r="H1587" i="38"/>
  <c r="D1587" i="38"/>
  <c r="K1587" i="38" s="1"/>
  <c r="C1587" i="38"/>
  <c r="I1587" i="38" s="1"/>
  <c r="R1586" i="38"/>
  <c r="K1586" i="38"/>
  <c r="I1586" i="38"/>
  <c r="H1586" i="38"/>
  <c r="R1585" i="38"/>
  <c r="H1585" i="38"/>
  <c r="D1585" i="38"/>
  <c r="K1585" i="38" s="1"/>
  <c r="C1585" i="38"/>
  <c r="I1585" i="38" s="1"/>
  <c r="R1584" i="38"/>
  <c r="K1584" i="38"/>
  <c r="H1584" i="38"/>
  <c r="D1584" i="38"/>
  <c r="C1584" i="38"/>
  <c r="I1584" i="38" s="1"/>
  <c r="R1583" i="38"/>
  <c r="K1583" i="38"/>
  <c r="I1583" i="38"/>
  <c r="H1583" i="38"/>
  <c r="R1582" i="38"/>
  <c r="K1582" i="38"/>
  <c r="H1582" i="38"/>
  <c r="D1582" i="38"/>
  <c r="C1582" i="38"/>
  <c r="I1582" i="38" s="1"/>
  <c r="R1581" i="38"/>
  <c r="K1581" i="38"/>
  <c r="I1581" i="38"/>
  <c r="H1581" i="38"/>
  <c r="D1581" i="38"/>
  <c r="C1581" i="38"/>
  <c r="R1580" i="38"/>
  <c r="K1580" i="38"/>
  <c r="I1580" i="38"/>
  <c r="H1580" i="38"/>
  <c r="R1579" i="38"/>
  <c r="K1579" i="38"/>
  <c r="I1579" i="38"/>
  <c r="H1579" i="38"/>
  <c r="D1579" i="38"/>
  <c r="C1579" i="38"/>
  <c r="R1578" i="38"/>
  <c r="I1578" i="38"/>
  <c r="H1578" i="38"/>
  <c r="D1578" i="38"/>
  <c r="K1578" i="38" s="1"/>
  <c r="C1578" i="38"/>
  <c r="R1577" i="38"/>
  <c r="K1577" i="38"/>
  <c r="I1577" i="38"/>
  <c r="H1577" i="38"/>
  <c r="R1576" i="38"/>
  <c r="H1576" i="38"/>
  <c r="D1576" i="38"/>
  <c r="K1576" i="38" s="1"/>
  <c r="C1576" i="38"/>
  <c r="I1576" i="38" s="1"/>
  <c r="R1575" i="38"/>
  <c r="I1575" i="38"/>
  <c r="H1575" i="38"/>
  <c r="D1575" i="38"/>
  <c r="K1575" i="38" s="1"/>
  <c r="C1575" i="38"/>
  <c r="R1574" i="38"/>
  <c r="K1574" i="38"/>
  <c r="I1574" i="38"/>
  <c r="H1574" i="38"/>
  <c r="R1573" i="38"/>
  <c r="K1573" i="38"/>
  <c r="H1573" i="38"/>
  <c r="D1573" i="38"/>
  <c r="C1573" i="38"/>
  <c r="I1573" i="38" s="1"/>
  <c r="R1572" i="38"/>
  <c r="K1572" i="38"/>
  <c r="H1572" i="38"/>
  <c r="D1572" i="38"/>
  <c r="C1572" i="38"/>
  <c r="I1572" i="38" s="1"/>
  <c r="R1571" i="38"/>
  <c r="K1571" i="38"/>
  <c r="I1571" i="38"/>
  <c r="H1571" i="38"/>
  <c r="R1570" i="38"/>
  <c r="K1570" i="38"/>
  <c r="H1570" i="38"/>
  <c r="D1570" i="38"/>
  <c r="C1570" i="38"/>
  <c r="I1570" i="38" s="1"/>
  <c r="R1569" i="38"/>
  <c r="K1569" i="38"/>
  <c r="I1569" i="38"/>
  <c r="H1569" i="38"/>
  <c r="D1569" i="38"/>
  <c r="C1569" i="38"/>
  <c r="R1568" i="38"/>
  <c r="K1568" i="38"/>
  <c r="I1568" i="38"/>
  <c r="H1568" i="38"/>
  <c r="R1567" i="38"/>
  <c r="I1567" i="38"/>
  <c r="H1567" i="38"/>
  <c r="D1567" i="38"/>
  <c r="K1567" i="38" s="1"/>
  <c r="C1567" i="38"/>
  <c r="R1566" i="38"/>
  <c r="I1566" i="38"/>
  <c r="H1566" i="38"/>
  <c r="D1566" i="38"/>
  <c r="K1566" i="38" s="1"/>
  <c r="C1566" i="38"/>
  <c r="R1565" i="38"/>
  <c r="K1565" i="38"/>
  <c r="I1565" i="38"/>
  <c r="H1565" i="38"/>
  <c r="R1564" i="38"/>
  <c r="I1564" i="38"/>
  <c r="H1564" i="38"/>
  <c r="D1564" i="38"/>
  <c r="K1564" i="38" s="1"/>
  <c r="C1564" i="38"/>
  <c r="R1563" i="38"/>
  <c r="I1563" i="38"/>
  <c r="H1563" i="38"/>
  <c r="D1563" i="38"/>
  <c r="K1563" i="38" s="1"/>
  <c r="C1563" i="38"/>
  <c r="R1562" i="38"/>
  <c r="K1562" i="38"/>
  <c r="I1562" i="38"/>
  <c r="H1562" i="38"/>
  <c r="R1561" i="38"/>
  <c r="K1561" i="38"/>
  <c r="H1561" i="38"/>
  <c r="D1561" i="38"/>
  <c r="C1561" i="38"/>
  <c r="I1561" i="38" s="1"/>
  <c r="R1560" i="38"/>
  <c r="K1560" i="38"/>
  <c r="H1560" i="38"/>
  <c r="D1560" i="38"/>
  <c r="C1560" i="38"/>
  <c r="I1560" i="38" s="1"/>
  <c r="R1559" i="38"/>
  <c r="K1559" i="38"/>
  <c r="I1559" i="38"/>
  <c r="H1559" i="38"/>
  <c r="R1558" i="38"/>
  <c r="K1558" i="38"/>
  <c r="H1558" i="38"/>
  <c r="D1558" i="38"/>
  <c r="C1558" i="38"/>
  <c r="I1558" i="38" s="1"/>
  <c r="R1557" i="38"/>
  <c r="K1557" i="38"/>
  <c r="I1557" i="38"/>
  <c r="H1557" i="38"/>
  <c r="D1557" i="38"/>
  <c r="C1557" i="38"/>
  <c r="R1556" i="38"/>
  <c r="K1556" i="38"/>
  <c r="I1556" i="38"/>
  <c r="H1556" i="38"/>
  <c r="R1555" i="38"/>
  <c r="K1555" i="38"/>
  <c r="I1555" i="38"/>
  <c r="H1555" i="38"/>
  <c r="D1555" i="38"/>
  <c r="C1555" i="38"/>
  <c r="R1554" i="38"/>
  <c r="K1554" i="38"/>
  <c r="I1554" i="38"/>
  <c r="H1554" i="38"/>
  <c r="D1554" i="38"/>
  <c r="C1554" i="38"/>
  <c r="R1553" i="38"/>
  <c r="K1553" i="38"/>
  <c r="I1553" i="38"/>
  <c r="H1553" i="38"/>
  <c r="R1552" i="38"/>
  <c r="K1552" i="38"/>
  <c r="I1552" i="38"/>
  <c r="H1552" i="38"/>
  <c r="C1552" i="38"/>
  <c r="R1551" i="38"/>
  <c r="K1551" i="38"/>
  <c r="H1551" i="38"/>
  <c r="C1551" i="38"/>
  <c r="I1551" i="38" s="1"/>
  <c r="R1550" i="38"/>
  <c r="K1550" i="38"/>
  <c r="I1550" i="38"/>
  <c r="H1550" i="38"/>
  <c r="R1549" i="38"/>
  <c r="K1549" i="38"/>
  <c r="I1549" i="38"/>
  <c r="H1549" i="38"/>
  <c r="C1549" i="38"/>
  <c r="R1548" i="38"/>
  <c r="K1548" i="38"/>
  <c r="I1548" i="38"/>
  <c r="H1548" i="38"/>
  <c r="C1548" i="38"/>
  <c r="R1547" i="38"/>
  <c r="K1547" i="38"/>
  <c r="I1547" i="38"/>
  <c r="H1547" i="38"/>
  <c r="R1546" i="38"/>
  <c r="K1546" i="38"/>
  <c r="I1546" i="38"/>
  <c r="H1546" i="38"/>
  <c r="R1545" i="38"/>
  <c r="K1545" i="38"/>
  <c r="I1545" i="38"/>
  <c r="H1545" i="38"/>
  <c r="R1544" i="38"/>
  <c r="K1544" i="38"/>
  <c r="I1544" i="38"/>
  <c r="H1544" i="38"/>
  <c r="R1543" i="38"/>
  <c r="K1543" i="38"/>
  <c r="I1543" i="38"/>
  <c r="H1543" i="38"/>
  <c r="R1542" i="38"/>
  <c r="K1542" i="38"/>
  <c r="I1542" i="38"/>
  <c r="H1542" i="38"/>
  <c r="R1541" i="38"/>
  <c r="K1541" i="38"/>
  <c r="I1541" i="38"/>
  <c r="H1541" i="38"/>
  <c r="R1540" i="38"/>
  <c r="K1540" i="38"/>
  <c r="I1540" i="38"/>
  <c r="H1540" i="38"/>
  <c r="R1539" i="38"/>
  <c r="K1539" i="38"/>
  <c r="I1539" i="38"/>
  <c r="H1539" i="38"/>
  <c r="R1538" i="38"/>
  <c r="K1538" i="38"/>
  <c r="I1538" i="38"/>
  <c r="H1538" i="38"/>
  <c r="R1537" i="38"/>
  <c r="K1537" i="38"/>
  <c r="I1537" i="38"/>
  <c r="H1537" i="38"/>
  <c r="R1536" i="38"/>
  <c r="K1536" i="38"/>
  <c r="I1536" i="38"/>
  <c r="H1536" i="38"/>
  <c r="R1535" i="38"/>
  <c r="K1535" i="38"/>
  <c r="I1535" i="38"/>
  <c r="H1535" i="38"/>
  <c r="R1534" i="38"/>
  <c r="K1534" i="38"/>
  <c r="I1534" i="38"/>
  <c r="H1534" i="38"/>
  <c r="R1533" i="38"/>
  <c r="K1533" i="38"/>
  <c r="M1653" i="38" s="1"/>
  <c r="Q1653" i="38" s="1"/>
  <c r="I1533" i="38"/>
  <c r="H1533" i="38"/>
  <c r="R1532" i="38"/>
  <c r="K1532" i="38"/>
  <c r="M1652" i="38" s="1"/>
  <c r="Q1652" i="38" s="1"/>
  <c r="I1532" i="38"/>
  <c r="H1532" i="38"/>
  <c r="R1531" i="38"/>
  <c r="K1531" i="38"/>
  <c r="I1531" i="38"/>
  <c r="H1531" i="38"/>
  <c r="R1530" i="38"/>
  <c r="K1530" i="38"/>
  <c r="I1530" i="38"/>
  <c r="H1530" i="38"/>
  <c r="R1529" i="38"/>
  <c r="K1529" i="38"/>
  <c r="I1529" i="38"/>
  <c r="H1529" i="38"/>
  <c r="R1528" i="38"/>
  <c r="K1528" i="38"/>
  <c r="I1528" i="38"/>
  <c r="H1528" i="38"/>
  <c r="R1527" i="38"/>
  <c r="K1527" i="38"/>
  <c r="I1527" i="38"/>
  <c r="H1527" i="38"/>
  <c r="R1526" i="38"/>
  <c r="K1526" i="38"/>
  <c r="M1646" i="38" s="1"/>
  <c r="Q1646" i="38" s="1"/>
  <c r="I1526" i="38"/>
  <c r="H1526" i="38"/>
  <c r="R1525" i="38"/>
  <c r="K1525" i="38"/>
  <c r="I1525" i="38"/>
  <c r="H1525" i="38"/>
  <c r="R1524" i="38"/>
  <c r="K1524" i="38"/>
  <c r="I1524" i="38"/>
  <c r="H1524" i="38"/>
  <c r="R1523" i="38"/>
  <c r="K1523" i="38"/>
  <c r="I1523" i="38"/>
  <c r="H1523" i="38"/>
  <c r="R1522" i="38"/>
  <c r="K1522" i="38"/>
  <c r="I1522" i="38"/>
  <c r="H1522" i="38"/>
  <c r="R1521" i="38"/>
  <c r="K1521" i="38"/>
  <c r="I1521" i="38"/>
  <c r="H1521" i="38"/>
  <c r="R1520" i="38"/>
  <c r="K1520" i="38"/>
  <c r="I1520" i="38"/>
  <c r="H1520" i="38"/>
  <c r="R1519" i="38"/>
  <c r="K1519" i="38"/>
  <c r="I1519" i="38"/>
  <c r="H1519" i="38"/>
  <c r="R1518" i="38"/>
  <c r="K1518" i="38"/>
  <c r="I1518" i="38"/>
  <c r="H1518" i="38"/>
  <c r="R1517" i="38"/>
  <c r="K1517" i="38"/>
  <c r="I1517" i="38"/>
  <c r="H1517" i="38"/>
  <c r="R1516" i="38"/>
  <c r="K1516" i="38"/>
  <c r="I1516" i="38"/>
  <c r="H1516" i="38"/>
  <c r="R1515" i="38"/>
  <c r="K1515" i="38"/>
  <c r="I1515" i="38"/>
  <c r="H1515" i="38"/>
  <c r="R1514" i="38"/>
  <c r="K1514" i="38"/>
  <c r="I1514" i="38"/>
  <c r="H1514" i="38"/>
  <c r="R1513" i="38"/>
  <c r="K1513" i="38"/>
  <c r="I1513" i="38"/>
  <c r="H1513" i="38"/>
  <c r="R1512" i="38"/>
  <c r="K1512" i="38"/>
  <c r="I1512" i="38"/>
  <c r="H1512" i="38"/>
  <c r="R1511" i="38"/>
  <c r="K1511" i="38"/>
  <c r="I1511" i="38"/>
  <c r="H1511" i="38"/>
  <c r="R1510" i="38"/>
  <c r="K1510" i="38"/>
  <c r="I1510" i="38"/>
  <c r="H1510" i="38"/>
  <c r="R1509" i="38"/>
  <c r="K1509" i="38"/>
  <c r="M1629" i="38" s="1"/>
  <c r="Q1629" i="38" s="1"/>
  <c r="I1509" i="38"/>
  <c r="H1509" i="38"/>
  <c r="R1508" i="38"/>
  <c r="K1508" i="38"/>
  <c r="I1508" i="38"/>
  <c r="H1508" i="38"/>
  <c r="R1507" i="38"/>
  <c r="K1507" i="38"/>
  <c r="I1507" i="38"/>
  <c r="H1507" i="38"/>
  <c r="R1506" i="38"/>
  <c r="K1506" i="38"/>
  <c r="I1506" i="38"/>
  <c r="H1506" i="38"/>
  <c r="R1505" i="38"/>
  <c r="K1505" i="38"/>
  <c r="I1505" i="38"/>
  <c r="H1505" i="38"/>
  <c r="R1504" i="38"/>
  <c r="K1504" i="38"/>
  <c r="I1504" i="38"/>
  <c r="H1504" i="38"/>
  <c r="R1503" i="38"/>
  <c r="K1503" i="38"/>
  <c r="I1503" i="38"/>
  <c r="H1503" i="38"/>
  <c r="R1502" i="38"/>
  <c r="K1502" i="38"/>
  <c r="I1502" i="38"/>
  <c r="H1502" i="38"/>
  <c r="R1501" i="38"/>
  <c r="K1501" i="38"/>
  <c r="I1501" i="38"/>
  <c r="H1501" i="38"/>
  <c r="R1500" i="38"/>
  <c r="K1500" i="38"/>
  <c r="I1500" i="38"/>
  <c r="H1500" i="38"/>
  <c r="R1499" i="38"/>
  <c r="K1499" i="38"/>
  <c r="M1618" i="38" s="1"/>
  <c r="Q1618" i="38" s="1"/>
  <c r="I1499" i="38"/>
  <c r="H1499" i="38"/>
  <c r="R1498" i="38"/>
  <c r="K1498" i="38"/>
  <c r="I1498" i="38"/>
  <c r="H1498" i="38"/>
  <c r="R1497" i="38"/>
  <c r="K1497" i="38"/>
  <c r="I1497" i="38"/>
  <c r="H1497" i="38"/>
  <c r="R1496" i="38"/>
  <c r="K1496" i="38"/>
  <c r="M1598" i="38" s="1"/>
  <c r="Q1598" i="38" s="1"/>
  <c r="I1496" i="38"/>
  <c r="H1496" i="38"/>
  <c r="R1495" i="38"/>
  <c r="K1495" i="38"/>
  <c r="I1495" i="38"/>
  <c r="H1495" i="38"/>
  <c r="R1494" i="38"/>
  <c r="K1494" i="38"/>
  <c r="I1494" i="38"/>
  <c r="H1494" i="38"/>
  <c r="R1493" i="38"/>
  <c r="K1493" i="38"/>
  <c r="I1493" i="38"/>
  <c r="H1493" i="38"/>
  <c r="R1492" i="38"/>
  <c r="K1492" i="38"/>
  <c r="I1492" i="38"/>
  <c r="H1492" i="38"/>
  <c r="R1491" i="38"/>
  <c r="K1491" i="38"/>
  <c r="I1491" i="38"/>
  <c r="H1491" i="38"/>
  <c r="R1490" i="38"/>
  <c r="K1490" i="38"/>
  <c r="I1490" i="38"/>
  <c r="H1490" i="38"/>
  <c r="R1489" i="38"/>
  <c r="K1489" i="38"/>
  <c r="I1489" i="38"/>
  <c r="H1489" i="38"/>
  <c r="R1488" i="38"/>
  <c r="K1488" i="38"/>
  <c r="I1488" i="38"/>
  <c r="H1488" i="38"/>
  <c r="R1487" i="38"/>
  <c r="K1487" i="38"/>
  <c r="I1487" i="38"/>
  <c r="H1487" i="38"/>
  <c r="R1486" i="38"/>
  <c r="K1486" i="38"/>
  <c r="I1486" i="38"/>
  <c r="H1486" i="38"/>
  <c r="R1485" i="38"/>
  <c r="K1485" i="38"/>
  <c r="I1485" i="38"/>
  <c r="H1485" i="38"/>
  <c r="R1484" i="38"/>
  <c r="K1484" i="38"/>
  <c r="I1484" i="38"/>
  <c r="H1484" i="38"/>
  <c r="R1483" i="38"/>
  <c r="K1483" i="38"/>
  <c r="I1483" i="38"/>
  <c r="H1483" i="38"/>
  <c r="R1482" i="38"/>
  <c r="K1482" i="38"/>
  <c r="I1482" i="38"/>
  <c r="H1482" i="38"/>
  <c r="R1481" i="38"/>
  <c r="K1481" i="38"/>
  <c r="I1481" i="38"/>
  <c r="H1481" i="38"/>
  <c r="R1480" i="38"/>
  <c r="K1480" i="38"/>
  <c r="I1480" i="38"/>
  <c r="H1480" i="38"/>
  <c r="R1479" i="38"/>
  <c r="K1479" i="38"/>
  <c r="I1479" i="38"/>
  <c r="H1479" i="38"/>
  <c r="R1478" i="38"/>
  <c r="K1478" i="38"/>
  <c r="I1478" i="38"/>
  <c r="H1478" i="38"/>
  <c r="R1477" i="38"/>
  <c r="K1477" i="38"/>
  <c r="I1477" i="38"/>
  <c r="H1477" i="38"/>
  <c r="R1476" i="38"/>
  <c r="K1476" i="38"/>
  <c r="I1476" i="38"/>
  <c r="H1476" i="38"/>
  <c r="R1475" i="38"/>
  <c r="K1475" i="38"/>
  <c r="I1475" i="38"/>
  <c r="H1475" i="38"/>
  <c r="R1474" i="38"/>
  <c r="K1474" i="38"/>
  <c r="I1474" i="38"/>
  <c r="H1474" i="38"/>
  <c r="R1473" i="38"/>
  <c r="K1473" i="38"/>
  <c r="M1593" i="38" s="1"/>
  <c r="Q1593" i="38" s="1"/>
  <c r="I1473" i="38"/>
  <c r="H1473" i="38"/>
  <c r="R1472" i="38"/>
  <c r="K1472" i="38"/>
  <c r="I1472" i="38"/>
  <c r="H1472" i="38"/>
  <c r="R1471" i="38"/>
  <c r="K1471" i="38"/>
  <c r="I1471" i="38"/>
  <c r="H1471" i="38"/>
  <c r="R1470" i="38"/>
  <c r="K1470" i="38"/>
  <c r="I1470" i="38"/>
  <c r="H1470" i="38"/>
  <c r="R1469" i="38"/>
  <c r="K1469" i="38"/>
  <c r="I1469" i="38"/>
  <c r="H1469" i="38"/>
  <c r="R1468" i="38"/>
  <c r="K1468" i="38"/>
  <c r="I1468" i="38"/>
  <c r="H1468" i="38"/>
  <c r="R1467" i="38"/>
  <c r="K1467" i="38"/>
  <c r="I1467" i="38"/>
  <c r="H1467" i="38"/>
  <c r="R1466" i="38"/>
  <c r="K1466" i="38"/>
  <c r="M1585" i="38" s="1"/>
  <c r="Q1585" i="38" s="1"/>
  <c r="I1466" i="38"/>
  <c r="H1466" i="38"/>
  <c r="R1465" i="38"/>
  <c r="K1465" i="38"/>
  <c r="I1465" i="38"/>
  <c r="H1465" i="38"/>
  <c r="R1464" i="38"/>
  <c r="K1464" i="38"/>
  <c r="I1464" i="38"/>
  <c r="H1464" i="38"/>
  <c r="R1463" i="38"/>
  <c r="K1463" i="38"/>
  <c r="I1463" i="38"/>
  <c r="H1463" i="38"/>
  <c r="R1462" i="38"/>
  <c r="K1462" i="38"/>
  <c r="I1462" i="38"/>
  <c r="H1462" i="38"/>
  <c r="R1461" i="38"/>
  <c r="K1461" i="38"/>
  <c r="I1461" i="38"/>
  <c r="H1461" i="38"/>
  <c r="R1460" i="38"/>
  <c r="K1460" i="38"/>
  <c r="I1460" i="38"/>
  <c r="H1460" i="38"/>
  <c r="R1459" i="38"/>
  <c r="K1459" i="38"/>
  <c r="I1459" i="38"/>
  <c r="H1459" i="38"/>
  <c r="R1458" i="38"/>
  <c r="K1458" i="38"/>
  <c r="I1458" i="38"/>
  <c r="H1458" i="38"/>
  <c r="R1457" i="38"/>
  <c r="K1457" i="38"/>
  <c r="I1457" i="38"/>
  <c r="H1457" i="38"/>
  <c r="R1456" i="38"/>
  <c r="K1456" i="38"/>
  <c r="I1456" i="38"/>
  <c r="H1456" i="38"/>
  <c r="R1455" i="38"/>
  <c r="K1455" i="38"/>
  <c r="I1455" i="38"/>
  <c r="H1455" i="38"/>
  <c r="R1454" i="38"/>
  <c r="K1454" i="38"/>
  <c r="I1454" i="38"/>
  <c r="H1454" i="38"/>
  <c r="R1453" i="38"/>
  <c r="K1453" i="38"/>
  <c r="I1453" i="38"/>
  <c r="H1453" i="38"/>
  <c r="R1452" i="38"/>
  <c r="K1452" i="38"/>
  <c r="I1452" i="38"/>
  <c r="H1452" i="38"/>
  <c r="R1451" i="38"/>
  <c r="K1451" i="38"/>
  <c r="I1451" i="38"/>
  <c r="H1451" i="38"/>
  <c r="R1450" i="38"/>
  <c r="K1450" i="38"/>
  <c r="I1450" i="38"/>
  <c r="H1450" i="38"/>
  <c r="R1449" i="38"/>
  <c r="K1449" i="38"/>
  <c r="I1449" i="38"/>
  <c r="H1449" i="38"/>
  <c r="R1448" i="38"/>
  <c r="K1448" i="38"/>
  <c r="I1448" i="38"/>
  <c r="H1448" i="38"/>
  <c r="R1447" i="38"/>
  <c r="K1447" i="38"/>
  <c r="I1447" i="38"/>
  <c r="H1447" i="38"/>
  <c r="R1446" i="38"/>
  <c r="K1446" i="38"/>
  <c r="I1446" i="38"/>
  <c r="H1446" i="38"/>
  <c r="R1445" i="38"/>
  <c r="K1445" i="38"/>
  <c r="I1445" i="38"/>
  <c r="H1445" i="38"/>
  <c r="R1444" i="38"/>
  <c r="K1444" i="38"/>
  <c r="I1444" i="38"/>
  <c r="H1444" i="38"/>
  <c r="R1443" i="38"/>
  <c r="K1443" i="38"/>
  <c r="I1443" i="38"/>
  <c r="H1443" i="38"/>
  <c r="R1442" i="38"/>
  <c r="K1442" i="38"/>
  <c r="I1442" i="38"/>
  <c r="H1442" i="38"/>
  <c r="R1441" i="38"/>
  <c r="K1441" i="38"/>
  <c r="I1441" i="38"/>
  <c r="H1441" i="38"/>
  <c r="R1440" i="38"/>
  <c r="K1440" i="38"/>
  <c r="I1440" i="38"/>
  <c r="H1440" i="38"/>
  <c r="R1439" i="38"/>
  <c r="K1439" i="38"/>
  <c r="I1439" i="38"/>
  <c r="H1439" i="38"/>
  <c r="R1438" i="38"/>
  <c r="K1438" i="38"/>
  <c r="I1438" i="38"/>
  <c r="H1438" i="38"/>
  <c r="R1437" i="38"/>
  <c r="K1437" i="38"/>
  <c r="I1437" i="38"/>
  <c r="H1437" i="38"/>
  <c r="R1436" i="38"/>
  <c r="K1436" i="38"/>
  <c r="I1436" i="38"/>
  <c r="H1436" i="38"/>
  <c r="R1435" i="38"/>
  <c r="K1435" i="38"/>
  <c r="I1435" i="38"/>
  <c r="H1435" i="38"/>
  <c r="R1434" i="38"/>
  <c r="K1434" i="38"/>
  <c r="I1434" i="38"/>
  <c r="H1434" i="38"/>
  <c r="R1433" i="38"/>
  <c r="K1433" i="38"/>
  <c r="I1433" i="38"/>
  <c r="H1433" i="38"/>
  <c r="R1432" i="38"/>
  <c r="K1432" i="38"/>
  <c r="I1432" i="38"/>
  <c r="H1432" i="38"/>
  <c r="R1431" i="38"/>
  <c r="K1431" i="38"/>
  <c r="I1431" i="38"/>
  <c r="H1431" i="38"/>
  <c r="R1430" i="38"/>
  <c r="K1430" i="38"/>
  <c r="I1430" i="38"/>
  <c r="H1430" i="38"/>
  <c r="R1429" i="38"/>
  <c r="K1429" i="38"/>
  <c r="I1429" i="38"/>
  <c r="H1429" i="38"/>
  <c r="R1428" i="38"/>
  <c r="K1428" i="38"/>
  <c r="I1428" i="38"/>
  <c r="H1428" i="38"/>
  <c r="R1427" i="38"/>
  <c r="K1427" i="38"/>
  <c r="I1427" i="38"/>
  <c r="H1427" i="38"/>
  <c r="R1426" i="38"/>
  <c r="K1426" i="38"/>
  <c r="I1426" i="38"/>
  <c r="H1426" i="38"/>
  <c r="R1425" i="38"/>
  <c r="K1425" i="38"/>
  <c r="I1425" i="38"/>
  <c r="H1425" i="38"/>
  <c r="R1424" i="38"/>
  <c r="K1424" i="38"/>
  <c r="I1424" i="38"/>
  <c r="H1424" i="38"/>
  <c r="R1423" i="38"/>
  <c r="K1423" i="38"/>
  <c r="I1423" i="38"/>
  <c r="H1423" i="38"/>
  <c r="R1422" i="38"/>
  <c r="K1422" i="38"/>
  <c r="I1422" i="38"/>
  <c r="H1422" i="38"/>
  <c r="R1421" i="38"/>
  <c r="K1421" i="38"/>
  <c r="I1421" i="38"/>
  <c r="H1421" i="38"/>
  <c r="R1420" i="38"/>
  <c r="K1420" i="38"/>
  <c r="I1420" i="38"/>
  <c r="H1420" i="38"/>
  <c r="R1419" i="38"/>
  <c r="K1419" i="38"/>
  <c r="I1419" i="38"/>
  <c r="H1419" i="38"/>
  <c r="R1418" i="38"/>
  <c r="K1418" i="38"/>
  <c r="I1418" i="38"/>
  <c r="H1418" i="38"/>
  <c r="R1417" i="38"/>
  <c r="K1417" i="38"/>
  <c r="I1417" i="38"/>
  <c r="H1417" i="38"/>
  <c r="R1416" i="38"/>
  <c r="K1416" i="38"/>
  <c r="I1416" i="38"/>
  <c r="H1416" i="38"/>
  <c r="R1415" i="38"/>
  <c r="K1415" i="38"/>
  <c r="I1415" i="38"/>
  <c r="H1415" i="38"/>
  <c r="R1414" i="38"/>
  <c r="K1414" i="38"/>
  <c r="I1414" i="38"/>
  <c r="H1414" i="38"/>
  <c r="R1413" i="38"/>
  <c r="K1413" i="38"/>
  <c r="I1413" i="38"/>
  <c r="H1413" i="38"/>
  <c r="R1412" i="38"/>
  <c r="K1412" i="38"/>
  <c r="I1412" i="38"/>
  <c r="H1412" i="38"/>
  <c r="R1411" i="38"/>
  <c r="K1411" i="38"/>
  <c r="I1411" i="38"/>
  <c r="H1411" i="38"/>
  <c r="R1410" i="38"/>
  <c r="K1410" i="38"/>
  <c r="I1410" i="38"/>
  <c r="H1410" i="38"/>
  <c r="R1409" i="38"/>
  <c r="K1409" i="38"/>
  <c r="I1409" i="38"/>
  <c r="H1409" i="38"/>
  <c r="R1408" i="38"/>
  <c r="K1408" i="38"/>
  <c r="I1408" i="38"/>
  <c r="H1408" i="38"/>
  <c r="R1407" i="38"/>
  <c r="K1407" i="38"/>
  <c r="I1407" i="38"/>
  <c r="H1407" i="38"/>
  <c r="R1406" i="38"/>
  <c r="K1406" i="38"/>
  <c r="I1406" i="38"/>
  <c r="H1406" i="38"/>
  <c r="R1405" i="38"/>
  <c r="K1405" i="38"/>
  <c r="I1405" i="38"/>
  <c r="H1405" i="38"/>
  <c r="R1404" i="38"/>
  <c r="K1404" i="38"/>
  <c r="I1404" i="38"/>
  <c r="H1404" i="38"/>
  <c r="R1403" i="38"/>
  <c r="K1403" i="38"/>
  <c r="I1403" i="38"/>
  <c r="H1403" i="38"/>
  <c r="R1402" i="38"/>
  <c r="K1402" i="38"/>
  <c r="I1402" i="38"/>
  <c r="H1402" i="38"/>
  <c r="R1401" i="38"/>
  <c r="K1401" i="38"/>
  <c r="I1401" i="38"/>
  <c r="H1401" i="38"/>
  <c r="R1400" i="38"/>
  <c r="K1400" i="38"/>
  <c r="I1400" i="38"/>
  <c r="H1400" i="38"/>
  <c r="R1399" i="38"/>
  <c r="K1399" i="38"/>
  <c r="I1399" i="38"/>
  <c r="H1399" i="38"/>
  <c r="R1398" i="38"/>
  <c r="K1398" i="38"/>
  <c r="I1398" i="38"/>
  <c r="H1398" i="38"/>
  <c r="R1397" i="38"/>
  <c r="K1397" i="38"/>
  <c r="I1397" i="38"/>
  <c r="H1397" i="38"/>
  <c r="R1396" i="38"/>
  <c r="K1396" i="38"/>
  <c r="I1396" i="38"/>
  <c r="H1396" i="38"/>
  <c r="R1395" i="38"/>
  <c r="K1395" i="38"/>
  <c r="I1395" i="38"/>
  <c r="H1395" i="38"/>
  <c r="R1394" i="38"/>
  <c r="K1394" i="38"/>
  <c r="I1394" i="38"/>
  <c r="H1394" i="38"/>
  <c r="R1393" i="38"/>
  <c r="K1393" i="38"/>
  <c r="I1393" i="38"/>
  <c r="H1393" i="38"/>
  <c r="R1392" i="38"/>
  <c r="K1392" i="38"/>
  <c r="I1392" i="38"/>
  <c r="H1392" i="38"/>
  <c r="R1391" i="38"/>
  <c r="K1391" i="38"/>
  <c r="I1391" i="38"/>
  <c r="H1391" i="38"/>
  <c r="R1390" i="38"/>
  <c r="K1390" i="38"/>
  <c r="I1390" i="38"/>
  <c r="H1390" i="38"/>
  <c r="R1389" i="38"/>
  <c r="K1389" i="38"/>
  <c r="I1389" i="38"/>
  <c r="H1389" i="38"/>
  <c r="R1388" i="38"/>
  <c r="K1388" i="38"/>
  <c r="I1388" i="38"/>
  <c r="H1388" i="38"/>
  <c r="R1387" i="38"/>
  <c r="K1387" i="38"/>
  <c r="I1387" i="38"/>
  <c r="H1387" i="38"/>
  <c r="R1386" i="38"/>
  <c r="K1386" i="38"/>
  <c r="I1386" i="38"/>
  <c r="H1386" i="38"/>
  <c r="R1385" i="38"/>
  <c r="K1385" i="38"/>
  <c r="I1385" i="38"/>
  <c r="H1385" i="38"/>
  <c r="R1384" i="38"/>
  <c r="K1384" i="38"/>
  <c r="I1384" i="38"/>
  <c r="H1384" i="38"/>
  <c r="R1383" i="38"/>
  <c r="K1383" i="38"/>
  <c r="I1383" i="38"/>
  <c r="H1383" i="38"/>
  <c r="R1382" i="38"/>
  <c r="K1382" i="38"/>
  <c r="I1382" i="38"/>
  <c r="H1382" i="38"/>
  <c r="R1381" i="38"/>
  <c r="K1381" i="38"/>
  <c r="I1381" i="38"/>
  <c r="H1381" i="38"/>
  <c r="R1380" i="38"/>
  <c r="K1380" i="38"/>
  <c r="I1380" i="38"/>
  <c r="H1380" i="38"/>
  <c r="R1379" i="38"/>
  <c r="K1379" i="38"/>
  <c r="I1379" i="38"/>
  <c r="H1379" i="38"/>
  <c r="R1378" i="38"/>
  <c r="K1378" i="38"/>
  <c r="I1378" i="38"/>
  <c r="H1378" i="38"/>
  <c r="R1377" i="38"/>
  <c r="K1377" i="38"/>
  <c r="I1377" i="38"/>
  <c r="H1377" i="38"/>
  <c r="R1376" i="38"/>
  <c r="K1376" i="38"/>
  <c r="I1376" i="38"/>
  <c r="H1376" i="38"/>
  <c r="R1375" i="38"/>
  <c r="K1375" i="38"/>
  <c r="I1375" i="38"/>
  <c r="H1375" i="38"/>
  <c r="R1374" i="38"/>
  <c r="K1374" i="38"/>
  <c r="I1374" i="38"/>
  <c r="H1374" i="38"/>
  <c r="R1373" i="38"/>
  <c r="K1373" i="38"/>
  <c r="I1373" i="38"/>
  <c r="H1373" i="38"/>
  <c r="R1372" i="38"/>
  <c r="K1372" i="38"/>
  <c r="I1372" i="38"/>
  <c r="H1372" i="38"/>
  <c r="R1371" i="38"/>
  <c r="K1371" i="38"/>
  <c r="I1371" i="38"/>
  <c r="H1371" i="38"/>
  <c r="R1370" i="38"/>
  <c r="K1370" i="38"/>
  <c r="I1370" i="38"/>
  <c r="H1370" i="38"/>
  <c r="R1369" i="38"/>
  <c r="K1369" i="38"/>
  <c r="I1369" i="38"/>
  <c r="H1369" i="38"/>
  <c r="R1368" i="38"/>
  <c r="K1368" i="38"/>
  <c r="I1368" i="38"/>
  <c r="H1368" i="38"/>
  <c r="R1367" i="38"/>
  <c r="K1367" i="38"/>
  <c r="I1367" i="38"/>
  <c r="H1367" i="38"/>
  <c r="R1366" i="38"/>
  <c r="K1366" i="38"/>
  <c r="I1366" i="38"/>
  <c r="H1366" i="38"/>
  <c r="R1365" i="38"/>
  <c r="K1365" i="38"/>
  <c r="I1365" i="38"/>
  <c r="H1365" i="38"/>
  <c r="R1364" i="38"/>
  <c r="K1364" i="38"/>
  <c r="I1364" i="38"/>
  <c r="H1364" i="38"/>
  <c r="R1363" i="38"/>
  <c r="K1363" i="38"/>
  <c r="I1363" i="38"/>
  <c r="H1363" i="38"/>
  <c r="R1362" i="38"/>
  <c r="K1362" i="38"/>
  <c r="I1362" i="38"/>
  <c r="H1362" i="38"/>
  <c r="R1361" i="38"/>
  <c r="K1361" i="38"/>
  <c r="I1361" i="38"/>
  <c r="H1361" i="38"/>
  <c r="R1360" i="38"/>
  <c r="K1360" i="38"/>
  <c r="I1360" i="38"/>
  <c r="H1360" i="38"/>
  <c r="R1359" i="38"/>
  <c r="K1359" i="38"/>
  <c r="I1359" i="38"/>
  <c r="H1359" i="38"/>
  <c r="R1358" i="38"/>
  <c r="K1358" i="38"/>
  <c r="I1358" i="38"/>
  <c r="H1358" i="38"/>
  <c r="R1357" i="38"/>
  <c r="K1357" i="38"/>
  <c r="I1357" i="38"/>
  <c r="H1357" i="38"/>
  <c r="R1356" i="38"/>
  <c r="K1356" i="38"/>
  <c r="I1356" i="38"/>
  <c r="H1356" i="38"/>
  <c r="R1355" i="38"/>
  <c r="K1355" i="38"/>
  <c r="I1355" i="38"/>
  <c r="H1355" i="38"/>
  <c r="R1354" i="38"/>
  <c r="K1354" i="38"/>
  <c r="I1354" i="38"/>
  <c r="H1354" i="38"/>
  <c r="R1353" i="38"/>
  <c r="K1353" i="38"/>
  <c r="I1353" i="38"/>
  <c r="H1353" i="38"/>
  <c r="R1352" i="38"/>
  <c r="K1352" i="38"/>
  <c r="I1352" i="38"/>
  <c r="H1352" i="38"/>
  <c r="R1351" i="38"/>
  <c r="K1351" i="38"/>
  <c r="I1351" i="38"/>
  <c r="H1351" i="38"/>
  <c r="R1350" i="38"/>
  <c r="K1350" i="38"/>
  <c r="I1350" i="38"/>
  <c r="H1350" i="38"/>
  <c r="R1349" i="38"/>
  <c r="K1349" i="38"/>
  <c r="I1349" i="38"/>
  <c r="H1349" i="38"/>
  <c r="R1348" i="38"/>
  <c r="K1348" i="38"/>
  <c r="I1348" i="38"/>
  <c r="H1348" i="38"/>
  <c r="R1347" i="38"/>
  <c r="K1347" i="38"/>
  <c r="I1347" i="38"/>
  <c r="H1347" i="38"/>
  <c r="R1346" i="38"/>
  <c r="K1346" i="38"/>
  <c r="I1346" i="38"/>
  <c r="H1346" i="38"/>
  <c r="R1345" i="38"/>
  <c r="K1345" i="38"/>
  <c r="I1345" i="38"/>
  <c r="H1345" i="38"/>
  <c r="R1344" i="38"/>
  <c r="K1344" i="38"/>
  <c r="I1344" i="38"/>
  <c r="H1344" i="38"/>
  <c r="R1343" i="38"/>
  <c r="K1343" i="38"/>
  <c r="I1343" i="38"/>
  <c r="H1343" i="38"/>
  <c r="R1342" i="38"/>
  <c r="K1342" i="38"/>
  <c r="I1342" i="38"/>
  <c r="H1342" i="38"/>
  <c r="R1341" i="38"/>
  <c r="K1341" i="38"/>
  <c r="I1341" i="38"/>
  <c r="H1341" i="38"/>
  <c r="R1340" i="38"/>
  <c r="K1340" i="38"/>
  <c r="I1340" i="38"/>
  <c r="H1340" i="38"/>
  <c r="R1339" i="38"/>
  <c r="K1339" i="38"/>
  <c r="I1339" i="38"/>
  <c r="H1339" i="38"/>
  <c r="R1338" i="38"/>
  <c r="K1338" i="38"/>
  <c r="I1338" i="38"/>
  <c r="H1338" i="38"/>
  <c r="R1337" i="38"/>
  <c r="K1337" i="38"/>
  <c r="I1337" i="38"/>
  <c r="H1337" i="38"/>
  <c r="R1336" i="38"/>
  <c r="K1336" i="38"/>
  <c r="I1336" i="38"/>
  <c r="H1336" i="38"/>
  <c r="R1335" i="38"/>
  <c r="K1335" i="38"/>
  <c r="I1335" i="38"/>
  <c r="H1335" i="38"/>
  <c r="R1334" i="38"/>
  <c r="K1334" i="38"/>
  <c r="I1334" i="38"/>
  <c r="H1334" i="38"/>
  <c r="R1333" i="38"/>
  <c r="K1333" i="38"/>
  <c r="I1333" i="38"/>
  <c r="H1333" i="38"/>
  <c r="R1332" i="38"/>
  <c r="K1332" i="38"/>
  <c r="I1332" i="38"/>
  <c r="H1332" i="38"/>
  <c r="R1331" i="38"/>
  <c r="K1331" i="38"/>
  <c r="I1331" i="38"/>
  <c r="H1331" i="38"/>
  <c r="R1330" i="38"/>
  <c r="K1330" i="38"/>
  <c r="I1330" i="38"/>
  <c r="H1330" i="38"/>
  <c r="R1329" i="38"/>
  <c r="K1329" i="38"/>
  <c r="I1329" i="38"/>
  <c r="H1329" i="38"/>
  <c r="R1328" i="38"/>
  <c r="K1328" i="38"/>
  <c r="I1328" i="38"/>
  <c r="H1328" i="38"/>
  <c r="R1327" i="38"/>
  <c r="K1327" i="38"/>
  <c r="I1327" i="38"/>
  <c r="H1327" i="38"/>
  <c r="R1326" i="38"/>
  <c r="K1326" i="38"/>
  <c r="I1326" i="38"/>
  <c r="H1326" i="38"/>
  <c r="R1325" i="38"/>
  <c r="K1325" i="38"/>
  <c r="I1325" i="38"/>
  <c r="H1325" i="38"/>
  <c r="R1324" i="38"/>
  <c r="K1324" i="38"/>
  <c r="I1324" i="38"/>
  <c r="H1324" i="38"/>
  <c r="R1323" i="38"/>
  <c r="K1323" i="38"/>
  <c r="I1323" i="38"/>
  <c r="H1323" i="38"/>
  <c r="R1322" i="38"/>
  <c r="K1322" i="38"/>
  <c r="I1322" i="38"/>
  <c r="H1322" i="38"/>
  <c r="R1321" i="38"/>
  <c r="K1321" i="38"/>
  <c r="I1321" i="38"/>
  <c r="H1321" i="38"/>
  <c r="R1320" i="38"/>
  <c r="K1320" i="38"/>
  <c r="I1320" i="38"/>
  <c r="H1320" i="38"/>
  <c r="R1319" i="38"/>
  <c r="K1319" i="38"/>
  <c r="I1319" i="38"/>
  <c r="H1319" i="38"/>
  <c r="R1318" i="38"/>
  <c r="K1318" i="38"/>
  <c r="I1318" i="38"/>
  <c r="H1318" i="38"/>
  <c r="R1317" i="38"/>
  <c r="K1317" i="38"/>
  <c r="I1317" i="38"/>
  <c r="H1317" i="38"/>
  <c r="R1316" i="38"/>
  <c r="K1316" i="38"/>
  <c r="I1316" i="38"/>
  <c r="H1316" i="38"/>
  <c r="R1315" i="38"/>
  <c r="K1315" i="38"/>
  <c r="I1315" i="38"/>
  <c r="H1315" i="38"/>
  <c r="R1314" i="38"/>
  <c r="K1314" i="38"/>
  <c r="I1314" i="38"/>
  <c r="H1314" i="38"/>
  <c r="R1313" i="38"/>
  <c r="K1313" i="38"/>
  <c r="I1313" i="38"/>
  <c r="H1313" i="38"/>
  <c r="R1312" i="38"/>
  <c r="K1312" i="38"/>
  <c r="I1312" i="38"/>
  <c r="H1312" i="38"/>
  <c r="R1311" i="38"/>
  <c r="K1311" i="38"/>
  <c r="I1311" i="38"/>
  <c r="H1311" i="38"/>
  <c r="R1310" i="38"/>
  <c r="K1310" i="38"/>
  <c r="I1310" i="38"/>
  <c r="H1310" i="38"/>
  <c r="R1309" i="38"/>
  <c r="K1309" i="38"/>
  <c r="I1309" i="38"/>
  <c r="H1309" i="38"/>
  <c r="R1308" i="38"/>
  <c r="K1308" i="38"/>
  <c r="I1308" i="38"/>
  <c r="H1308" i="38"/>
  <c r="R1307" i="38"/>
  <c r="K1307" i="38"/>
  <c r="I1307" i="38"/>
  <c r="H1307" i="38"/>
  <c r="R1306" i="38"/>
  <c r="K1306" i="38"/>
  <c r="I1306" i="38"/>
  <c r="H1306" i="38"/>
  <c r="R1305" i="38"/>
  <c r="K1305" i="38"/>
  <c r="I1305" i="38"/>
  <c r="H1305" i="38"/>
  <c r="R1304" i="38"/>
  <c r="K1304" i="38"/>
  <c r="I1304" i="38"/>
  <c r="H1304" i="38"/>
  <c r="R1303" i="38"/>
  <c r="K1303" i="38"/>
  <c r="I1303" i="38"/>
  <c r="H1303" i="38"/>
  <c r="R1302" i="38"/>
  <c r="K1302" i="38"/>
  <c r="I1302" i="38"/>
  <c r="H1302" i="38"/>
  <c r="R1301" i="38"/>
  <c r="K1301" i="38"/>
  <c r="I1301" i="38"/>
  <c r="H1301" i="38"/>
  <c r="R1300" i="38"/>
  <c r="K1300" i="38"/>
  <c r="I1300" i="38"/>
  <c r="H1300" i="38"/>
  <c r="R1299" i="38"/>
  <c r="K1299" i="38"/>
  <c r="I1299" i="38"/>
  <c r="H1299" i="38"/>
  <c r="R1298" i="38"/>
  <c r="K1298" i="38"/>
  <c r="I1298" i="38"/>
  <c r="H1298" i="38"/>
  <c r="R1297" i="38"/>
  <c r="K1297" i="38"/>
  <c r="I1297" i="38"/>
  <c r="H1297" i="38"/>
  <c r="R1296" i="38"/>
  <c r="K1296" i="38"/>
  <c r="I1296" i="38"/>
  <c r="H1296" i="38"/>
  <c r="R1295" i="38"/>
  <c r="K1295" i="38"/>
  <c r="I1295" i="38"/>
  <c r="H1295" i="38"/>
  <c r="R1294" i="38"/>
  <c r="K1294" i="38"/>
  <c r="I1294" i="38"/>
  <c r="H1294" i="38"/>
  <c r="R1293" i="38"/>
  <c r="K1293" i="38"/>
  <c r="I1293" i="38"/>
  <c r="H1293" i="38"/>
  <c r="R1292" i="38"/>
  <c r="K1292" i="38"/>
  <c r="I1292" i="38"/>
  <c r="H1292" i="38"/>
  <c r="R1291" i="38"/>
  <c r="K1291" i="38"/>
  <c r="I1291" i="38"/>
  <c r="H1291" i="38"/>
  <c r="R1290" i="38"/>
  <c r="K1290" i="38"/>
  <c r="I1290" i="38"/>
  <c r="H1290" i="38"/>
  <c r="R1289" i="38"/>
  <c r="K1289" i="38"/>
  <c r="I1289" i="38"/>
  <c r="H1289" i="38"/>
  <c r="R1288" i="38"/>
  <c r="K1288" i="38"/>
  <c r="I1288" i="38"/>
  <c r="H1288" i="38"/>
  <c r="R1287" i="38"/>
  <c r="K1287" i="38"/>
  <c r="I1287" i="38"/>
  <c r="H1287" i="38"/>
  <c r="R1286" i="38"/>
  <c r="K1286" i="38"/>
  <c r="I1286" i="38"/>
  <c r="H1286" i="38"/>
  <c r="R1285" i="38"/>
  <c r="K1285" i="38"/>
  <c r="I1285" i="38"/>
  <c r="H1285" i="38"/>
  <c r="R1284" i="38"/>
  <c r="K1284" i="38"/>
  <c r="I1284" i="38"/>
  <c r="H1284" i="38"/>
  <c r="R1283" i="38"/>
  <c r="K1283" i="38"/>
  <c r="I1283" i="38"/>
  <c r="H1283" i="38"/>
  <c r="R1282" i="38"/>
  <c r="K1282" i="38"/>
  <c r="I1282" i="38"/>
  <c r="H1282" i="38"/>
  <c r="R1281" i="38"/>
  <c r="K1281" i="38"/>
  <c r="I1281" i="38"/>
  <c r="H1281" i="38"/>
  <c r="R1280" i="38"/>
  <c r="K1280" i="38"/>
  <c r="I1280" i="38"/>
  <c r="H1280" i="38"/>
  <c r="R1279" i="38"/>
  <c r="K1279" i="38"/>
  <c r="I1279" i="38"/>
  <c r="H1279" i="38"/>
  <c r="R1278" i="38"/>
  <c r="K1278" i="38"/>
  <c r="I1278" i="38"/>
  <c r="H1278" i="38"/>
  <c r="R1277" i="38"/>
  <c r="K1277" i="38"/>
  <c r="I1277" i="38"/>
  <c r="H1277" i="38"/>
  <c r="R1276" i="38"/>
  <c r="K1276" i="38"/>
  <c r="I1276" i="38"/>
  <c r="H1276" i="38"/>
  <c r="R1275" i="38"/>
  <c r="K1275" i="38"/>
  <c r="I1275" i="38"/>
  <c r="H1275" i="38"/>
  <c r="R1274" i="38"/>
  <c r="K1274" i="38"/>
  <c r="I1274" i="38"/>
  <c r="H1274" i="38"/>
  <c r="R1273" i="38"/>
  <c r="K1273" i="38"/>
  <c r="I1273" i="38"/>
  <c r="H1273" i="38"/>
  <c r="R1272" i="38"/>
  <c r="K1272" i="38"/>
  <c r="I1272" i="38"/>
  <c r="H1272" i="38"/>
  <c r="R1271" i="38"/>
  <c r="K1271" i="38"/>
  <c r="I1271" i="38"/>
  <c r="H1271" i="38"/>
  <c r="R1270" i="38"/>
  <c r="K1270" i="38"/>
  <c r="I1270" i="38"/>
  <c r="H1270" i="38"/>
  <c r="R1269" i="38"/>
  <c r="K1269" i="38"/>
  <c r="I1269" i="38"/>
  <c r="H1269" i="38"/>
  <c r="R1268" i="38"/>
  <c r="K1268" i="38"/>
  <c r="I1268" i="38"/>
  <c r="H1268" i="38"/>
  <c r="R1267" i="38"/>
  <c r="K1267" i="38"/>
  <c r="I1267" i="38"/>
  <c r="H1267" i="38"/>
  <c r="R1266" i="38"/>
  <c r="K1266" i="38"/>
  <c r="I1266" i="38"/>
  <c r="H1266" i="38"/>
  <c r="R1265" i="38"/>
  <c r="K1265" i="38"/>
  <c r="I1265" i="38"/>
  <c r="H1265" i="38"/>
  <c r="R1264" i="38"/>
  <c r="K1264" i="38"/>
  <c r="I1264" i="38"/>
  <c r="H1264" i="38"/>
  <c r="R1263" i="38"/>
  <c r="K1263" i="38"/>
  <c r="M1373" i="38" s="1"/>
  <c r="Q1373" i="38" s="1"/>
  <c r="I1263" i="38"/>
  <c r="H1263" i="38"/>
  <c r="R1262" i="38"/>
  <c r="K1262" i="38"/>
  <c r="I1262" i="38"/>
  <c r="H1262" i="38"/>
  <c r="R1261" i="38"/>
  <c r="K1261" i="38"/>
  <c r="I1261" i="38"/>
  <c r="H1261" i="38"/>
  <c r="R1260" i="38"/>
  <c r="K1260" i="38"/>
  <c r="I1260" i="38"/>
  <c r="H1260" i="38"/>
  <c r="R1259" i="38"/>
  <c r="K1259" i="38"/>
  <c r="I1259" i="38"/>
  <c r="H1259" i="38"/>
  <c r="R1258" i="38"/>
  <c r="K1258" i="38"/>
  <c r="I1258" i="38"/>
  <c r="H1258" i="38"/>
  <c r="R1257" i="38"/>
  <c r="K1257" i="38"/>
  <c r="I1257" i="38"/>
  <c r="H1257" i="38"/>
  <c r="R1256" i="38"/>
  <c r="K1256" i="38"/>
  <c r="I1256" i="38"/>
  <c r="H1256" i="38"/>
  <c r="R1255" i="38"/>
  <c r="K1255" i="38"/>
  <c r="I1255" i="38"/>
  <c r="H1255" i="38"/>
  <c r="R1254" i="38"/>
  <c r="K1254" i="38"/>
  <c r="I1254" i="38"/>
  <c r="H1254" i="38"/>
  <c r="R1253" i="38"/>
  <c r="K1253" i="38"/>
  <c r="I1253" i="38"/>
  <c r="H1253" i="38"/>
  <c r="R1252" i="38"/>
  <c r="K1252" i="38"/>
  <c r="I1252" i="38"/>
  <c r="H1252" i="38"/>
  <c r="R1251" i="38"/>
  <c r="K1251" i="38"/>
  <c r="I1251" i="38"/>
  <c r="H1251" i="38"/>
  <c r="R1250" i="38"/>
  <c r="K1250" i="38"/>
  <c r="I1250" i="38"/>
  <c r="H1250" i="38"/>
  <c r="R1249" i="38"/>
  <c r="K1249" i="38"/>
  <c r="I1249" i="38"/>
  <c r="H1249" i="38"/>
  <c r="R1248" i="38"/>
  <c r="K1248" i="38"/>
  <c r="I1248" i="38"/>
  <c r="H1248" i="38"/>
  <c r="R1247" i="38"/>
  <c r="K1247" i="38"/>
  <c r="I1247" i="38"/>
  <c r="H1247" i="38"/>
  <c r="R1246" i="38"/>
  <c r="K1246" i="38"/>
  <c r="I1246" i="38"/>
  <c r="H1246" i="38"/>
  <c r="R1245" i="38"/>
  <c r="K1245" i="38"/>
  <c r="I1245" i="38"/>
  <c r="H1245" i="38"/>
  <c r="R1244" i="38"/>
  <c r="K1244" i="38"/>
  <c r="I1244" i="38"/>
  <c r="H1244" i="38"/>
  <c r="R1243" i="38"/>
  <c r="K1243" i="38"/>
  <c r="I1243" i="38"/>
  <c r="H1243" i="38"/>
  <c r="R1242" i="38"/>
  <c r="K1242" i="38"/>
  <c r="I1242" i="38"/>
  <c r="H1242" i="38"/>
  <c r="R1241" i="38"/>
  <c r="K1241" i="38"/>
  <c r="I1241" i="38"/>
  <c r="H1241" i="38"/>
  <c r="R1240" i="38"/>
  <c r="K1240" i="38"/>
  <c r="I1240" i="38"/>
  <c r="H1240" i="38"/>
  <c r="R1239" i="38"/>
  <c r="K1239" i="38"/>
  <c r="I1239" i="38"/>
  <c r="H1239" i="38"/>
  <c r="R1238" i="38"/>
  <c r="K1238" i="38"/>
  <c r="I1238" i="38"/>
  <c r="H1238" i="38"/>
  <c r="R1237" i="38"/>
  <c r="K1237" i="38"/>
  <c r="I1237" i="38"/>
  <c r="H1237" i="38"/>
  <c r="R1236" i="38"/>
  <c r="K1236" i="38"/>
  <c r="I1236" i="38"/>
  <c r="H1236" i="38"/>
  <c r="R1235" i="38"/>
  <c r="K1235" i="38"/>
  <c r="M1352" i="38" s="1"/>
  <c r="Q1352" i="38" s="1"/>
  <c r="I1235" i="38"/>
  <c r="H1235" i="38"/>
  <c r="R1234" i="38"/>
  <c r="K1234" i="38"/>
  <c r="I1234" i="38"/>
  <c r="H1234" i="38"/>
  <c r="R1233" i="38"/>
  <c r="K1233" i="38"/>
  <c r="I1233" i="38"/>
  <c r="H1233" i="38"/>
  <c r="R1232" i="38"/>
  <c r="K1232" i="38"/>
  <c r="I1232" i="38"/>
  <c r="H1232" i="38"/>
  <c r="R1231" i="38"/>
  <c r="K1231" i="38"/>
  <c r="I1231" i="38"/>
  <c r="H1231" i="38"/>
  <c r="R1230" i="38"/>
  <c r="K1230" i="38"/>
  <c r="I1230" i="38"/>
  <c r="H1230" i="38"/>
  <c r="R1229" i="38"/>
  <c r="K1229" i="38"/>
  <c r="I1229" i="38"/>
  <c r="H1229" i="38"/>
  <c r="R1228" i="38"/>
  <c r="K1228" i="38"/>
  <c r="I1228" i="38"/>
  <c r="H1228" i="38"/>
  <c r="R1227" i="38"/>
  <c r="K1227" i="38"/>
  <c r="I1227" i="38"/>
  <c r="H1227" i="38"/>
  <c r="R1226" i="38"/>
  <c r="K1226" i="38"/>
  <c r="I1226" i="38"/>
  <c r="H1226" i="38"/>
  <c r="R1225" i="38"/>
  <c r="K1225" i="38"/>
  <c r="I1225" i="38"/>
  <c r="H1225" i="38"/>
  <c r="R1224" i="38"/>
  <c r="K1224" i="38"/>
  <c r="I1224" i="38"/>
  <c r="H1224" i="38"/>
  <c r="R1223" i="38"/>
  <c r="K1223" i="38"/>
  <c r="I1223" i="38"/>
  <c r="H1223" i="38"/>
  <c r="R1222" i="38"/>
  <c r="K1222" i="38"/>
  <c r="I1222" i="38"/>
  <c r="H1222" i="38"/>
  <c r="R1221" i="38"/>
  <c r="K1221" i="38"/>
  <c r="I1221" i="38"/>
  <c r="H1221" i="38"/>
  <c r="R1220" i="38"/>
  <c r="K1220" i="38"/>
  <c r="I1220" i="38"/>
  <c r="H1220" i="38"/>
  <c r="R1219" i="38"/>
  <c r="K1219" i="38"/>
  <c r="I1219" i="38"/>
  <c r="H1219" i="38"/>
  <c r="R1218" i="38"/>
  <c r="K1218" i="38"/>
  <c r="I1218" i="38"/>
  <c r="H1218" i="38"/>
  <c r="R1217" i="38"/>
  <c r="K1217" i="38"/>
  <c r="I1217" i="38"/>
  <c r="H1217" i="38"/>
  <c r="R1216" i="38"/>
  <c r="K1216" i="38"/>
  <c r="I1216" i="38"/>
  <c r="H1216" i="38"/>
  <c r="R1215" i="38"/>
  <c r="K1215" i="38"/>
  <c r="I1215" i="38"/>
  <c r="H1215" i="38"/>
  <c r="R1214" i="38"/>
  <c r="K1214" i="38"/>
  <c r="I1214" i="38"/>
  <c r="H1214" i="38"/>
  <c r="R1213" i="38"/>
  <c r="K1213" i="38"/>
  <c r="I1213" i="38"/>
  <c r="H1213" i="38"/>
  <c r="R1212" i="38"/>
  <c r="K1212" i="38"/>
  <c r="I1212" i="38"/>
  <c r="H1212" i="38"/>
  <c r="R1211" i="38"/>
  <c r="K1211" i="38"/>
  <c r="I1211" i="38"/>
  <c r="H1211" i="38"/>
  <c r="R1210" i="38"/>
  <c r="K1210" i="38"/>
  <c r="I1210" i="38"/>
  <c r="H1210" i="38"/>
  <c r="R1209" i="38"/>
  <c r="K1209" i="38"/>
  <c r="I1209" i="38"/>
  <c r="H1209" i="38"/>
  <c r="R1208" i="38"/>
  <c r="K1208" i="38"/>
  <c r="I1208" i="38"/>
  <c r="H1208" i="38"/>
  <c r="R1207" i="38"/>
  <c r="K1207" i="38"/>
  <c r="I1207" i="38"/>
  <c r="H1207" i="38"/>
  <c r="R1206" i="38"/>
  <c r="K1206" i="38"/>
  <c r="I1206" i="38"/>
  <c r="H1206" i="38"/>
  <c r="R1205" i="38"/>
  <c r="K1205" i="38"/>
  <c r="I1205" i="38"/>
  <c r="H1205" i="38"/>
  <c r="R1204" i="38"/>
  <c r="K1204" i="38"/>
  <c r="I1204" i="38"/>
  <c r="H1204" i="38"/>
  <c r="R1203" i="38"/>
  <c r="K1203" i="38"/>
  <c r="I1203" i="38"/>
  <c r="H1203" i="38"/>
  <c r="R1202" i="38"/>
  <c r="K1202" i="38"/>
  <c r="I1202" i="38"/>
  <c r="H1202" i="38"/>
  <c r="R1201" i="38"/>
  <c r="K1201" i="38"/>
  <c r="I1201" i="38"/>
  <c r="H1201" i="38"/>
  <c r="R1200" i="38"/>
  <c r="K1200" i="38"/>
  <c r="I1200" i="38"/>
  <c r="H1200" i="38"/>
  <c r="R1199" i="38"/>
  <c r="K1199" i="38"/>
  <c r="I1199" i="38"/>
  <c r="H1199" i="38"/>
  <c r="R1198" i="38"/>
  <c r="K1198" i="38"/>
  <c r="I1198" i="38"/>
  <c r="H1198" i="38"/>
  <c r="R1197" i="38"/>
  <c r="K1197" i="38"/>
  <c r="I1197" i="38"/>
  <c r="H1197" i="38"/>
  <c r="R1196" i="38"/>
  <c r="K1196" i="38"/>
  <c r="I1196" i="38"/>
  <c r="H1196" i="38"/>
  <c r="R1195" i="38"/>
  <c r="K1195" i="38"/>
  <c r="I1195" i="38"/>
  <c r="H1195" i="38"/>
  <c r="R1194" i="38"/>
  <c r="K1194" i="38"/>
  <c r="I1194" i="38"/>
  <c r="H1194" i="38"/>
  <c r="R1193" i="38"/>
  <c r="K1193" i="38"/>
  <c r="I1193" i="38"/>
  <c r="H1193" i="38"/>
  <c r="R1192" i="38"/>
  <c r="K1192" i="38"/>
  <c r="I1192" i="38"/>
  <c r="H1192" i="38"/>
  <c r="R1191" i="38"/>
  <c r="K1191" i="38"/>
  <c r="I1191" i="38"/>
  <c r="H1191" i="38"/>
  <c r="R1190" i="38"/>
  <c r="K1190" i="38"/>
  <c r="I1190" i="38"/>
  <c r="H1190" i="38"/>
  <c r="R1189" i="38"/>
  <c r="K1189" i="38"/>
  <c r="I1189" i="38"/>
  <c r="H1189" i="38"/>
  <c r="R1188" i="38"/>
  <c r="K1188" i="38"/>
  <c r="I1188" i="38"/>
  <c r="H1188" i="38"/>
  <c r="R1187" i="38"/>
  <c r="K1187" i="38"/>
  <c r="I1187" i="38"/>
  <c r="H1187" i="38"/>
  <c r="R1186" i="38"/>
  <c r="K1186" i="38"/>
  <c r="I1186" i="38"/>
  <c r="H1186" i="38"/>
  <c r="R1185" i="38"/>
  <c r="K1185" i="38"/>
  <c r="M1305" i="38" s="1"/>
  <c r="Q1305" i="38" s="1"/>
  <c r="I1185" i="38"/>
  <c r="H1185" i="38"/>
  <c r="R1184" i="38"/>
  <c r="K1184" i="38"/>
  <c r="I1184" i="38"/>
  <c r="H1184" i="38"/>
  <c r="R1183" i="38"/>
  <c r="K1183" i="38"/>
  <c r="M1301" i="38" s="1"/>
  <c r="Q1301" i="38" s="1"/>
  <c r="I1183" i="38"/>
  <c r="H1183" i="38"/>
  <c r="R1182" i="38"/>
  <c r="K1182" i="38"/>
  <c r="I1182" i="38"/>
  <c r="H1182" i="38"/>
  <c r="R1181" i="38"/>
  <c r="K1181" i="38"/>
  <c r="I1181" i="38"/>
  <c r="H1181" i="38"/>
  <c r="R1180" i="38"/>
  <c r="K1180" i="38"/>
  <c r="I1180" i="38"/>
  <c r="H1180" i="38"/>
  <c r="R1179" i="38"/>
  <c r="K1179" i="38"/>
  <c r="I1179" i="38"/>
  <c r="H1179" i="38"/>
  <c r="R1178" i="38"/>
  <c r="K1178" i="38"/>
  <c r="I1178" i="38"/>
  <c r="H1178" i="38"/>
  <c r="R1177" i="38"/>
  <c r="K1177" i="38"/>
  <c r="I1177" i="38"/>
  <c r="H1177" i="38"/>
  <c r="R1176" i="38"/>
  <c r="K1176" i="38"/>
  <c r="I1176" i="38"/>
  <c r="H1176" i="38"/>
  <c r="R1175" i="38"/>
  <c r="K1175" i="38"/>
  <c r="I1175" i="38"/>
  <c r="H1175" i="38"/>
  <c r="R1174" i="38"/>
  <c r="K1174" i="38"/>
  <c r="I1174" i="38"/>
  <c r="H1174" i="38"/>
  <c r="R1173" i="38"/>
  <c r="K1173" i="38"/>
  <c r="I1173" i="38"/>
  <c r="H1173" i="38"/>
  <c r="R1172" i="38"/>
  <c r="K1172" i="38"/>
  <c r="I1172" i="38"/>
  <c r="H1172" i="38"/>
  <c r="R1171" i="38"/>
  <c r="K1171" i="38"/>
  <c r="M1288" i="38" s="1"/>
  <c r="Q1288" i="38" s="1"/>
  <c r="I1171" i="38"/>
  <c r="H1171" i="38"/>
  <c r="R1170" i="38"/>
  <c r="K1170" i="38"/>
  <c r="I1170" i="38"/>
  <c r="H1170" i="38"/>
  <c r="R1169" i="38"/>
  <c r="K1169" i="38"/>
  <c r="I1169" i="38"/>
  <c r="H1169" i="38"/>
  <c r="R1168" i="38"/>
  <c r="K1168" i="38"/>
  <c r="I1168" i="38"/>
  <c r="H1168" i="38"/>
  <c r="R1167" i="38"/>
  <c r="K1167" i="38"/>
  <c r="I1167" i="38"/>
  <c r="H1167" i="38"/>
  <c r="R1166" i="38"/>
  <c r="K1166" i="38"/>
  <c r="I1166" i="38"/>
  <c r="H1166" i="38"/>
  <c r="R1165" i="38"/>
  <c r="K1165" i="38"/>
  <c r="I1165" i="38"/>
  <c r="H1165" i="38"/>
  <c r="R1164" i="38"/>
  <c r="K1164" i="38"/>
  <c r="I1164" i="38"/>
  <c r="H1164" i="38"/>
  <c r="R1163" i="38"/>
  <c r="K1163" i="38"/>
  <c r="I1163" i="38"/>
  <c r="H1163" i="38"/>
  <c r="R1162" i="38"/>
  <c r="K1162" i="38"/>
  <c r="I1162" i="38"/>
  <c r="H1162" i="38"/>
  <c r="R1161" i="38"/>
  <c r="K1161" i="38"/>
  <c r="I1161" i="38"/>
  <c r="H1161" i="38"/>
  <c r="R1160" i="38"/>
  <c r="K1160" i="38"/>
  <c r="I1160" i="38"/>
  <c r="H1160" i="38"/>
  <c r="R1159" i="38"/>
  <c r="K1159" i="38"/>
  <c r="I1159" i="38"/>
  <c r="H1159" i="38"/>
  <c r="R1158" i="38"/>
  <c r="K1158" i="38"/>
  <c r="I1158" i="38"/>
  <c r="H1158" i="38"/>
  <c r="R1157" i="38"/>
  <c r="K1157" i="38"/>
  <c r="I1157" i="38"/>
  <c r="H1157" i="38"/>
  <c r="R1156" i="38"/>
  <c r="K1156" i="38"/>
  <c r="I1156" i="38"/>
  <c r="H1156" i="38"/>
  <c r="R1155" i="38"/>
  <c r="K1155" i="38"/>
  <c r="I1155" i="38"/>
  <c r="H1155" i="38"/>
  <c r="R1154" i="38"/>
  <c r="K1154" i="38"/>
  <c r="I1154" i="38"/>
  <c r="H1154" i="38"/>
  <c r="R1153" i="38"/>
  <c r="K1153" i="38"/>
  <c r="I1153" i="38"/>
  <c r="H1153" i="38"/>
  <c r="R1152" i="38"/>
  <c r="K1152" i="38"/>
  <c r="I1152" i="38"/>
  <c r="H1152" i="38"/>
  <c r="R1151" i="38"/>
  <c r="K1151" i="38"/>
  <c r="I1151" i="38"/>
  <c r="H1151" i="38"/>
  <c r="R1150" i="38"/>
  <c r="K1150" i="38"/>
  <c r="I1150" i="38"/>
  <c r="H1150" i="38"/>
  <c r="R1149" i="38"/>
  <c r="K1149" i="38"/>
  <c r="I1149" i="38"/>
  <c r="H1149" i="38"/>
  <c r="R1148" i="38"/>
  <c r="K1148" i="38"/>
  <c r="I1148" i="38"/>
  <c r="H1148" i="38"/>
  <c r="R1147" i="38"/>
  <c r="K1147" i="38"/>
  <c r="I1147" i="38"/>
  <c r="H1147" i="38"/>
  <c r="R1146" i="38"/>
  <c r="K1146" i="38"/>
  <c r="I1146" i="38"/>
  <c r="H1146" i="38"/>
  <c r="R1145" i="38"/>
  <c r="K1145" i="38"/>
  <c r="I1145" i="38"/>
  <c r="H1145" i="38"/>
  <c r="R1144" i="38"/>
  <c r="K1144" i="38"/>
  <c r="I1144" i="38"/>
  <c r="H1144" i="38"/>
  <c r="R1143" i="38"/>
  <c r="K1143" i="38"/>
  <c r="I1143" i="38"/>
  <c r="H1143" i="38"/>
  <c r="R1142" i="38"/>
  <c r="K1142" i="38"/>
  <c r="I1142" i="38"/>
  <c r="H1142" i="38"/>
  <c r="R1141" i="38"/>
  <c r="K1141" i="38"/>
  <c r="I1141" i="38"/>
  <c r="H1141" i="38"/>
  <c r="R1140" i="38"/>
  <c r="K1140" i="38"/>
  <c r="I1140" i="38"/>
  <c r="H1140" i="38"/>
  <c r="R1139" i="38"/>
  <c r="K1139" i="38"/>
  <c r="I1139" i="38"/>
  <c r="H1139" i="38"/>
  <c r="R1138" i="38"/>
  <c r="K1138" i="38"/>
  <c r="I1138" i="38"/>
  <c r="H1138" i="38"/>
  <c r="R1137" i="38"/>
  <c r="K1137" i="38"/>
  <c r="I1137" i="38"/>
  <c r="H1137" i="38"/>
  <c r="R1136" i="38"/>
  <c r="K1136" i="38"/>
  <c r="M1256" i="38" s="1"/>
  <c r="Q1256" i="38" s="1"/>
  <c r="I1136" i="38"/>
  <c r="H1136" i="38"/>
  <c r="R1135" i="38"/>
  <c r="K1135" i="38"/>
  <c r="M1254" i="38" s="1"/>
  <c r="Q1254" i="38" s="1"/>
  <c r="I1135" i="38"/>
  <c r="H1135" i="38"/>
  <c r="R1134" i="38"/>
  <c r="K1134" i="38"/>
  <c r="I1134" i="38"/>
  <c r="H1134" i="38"/>
  <c r="R1133" i="38"/>
  <c r="K1133" i="38"/>
  <c r="I1133" i="38"/>
  <c r="H1133" i="38"/>
  <c r="R1132" i="38"/>
  <c r="K1132" i="38"/>
  <c r="I1132" i="38"/>
  <c r="H1132" i="38"/>
  <c r="R1131" i="38"/>
  <c r="K1131" i="38"/>
  <c r="I1131" i="38"/>
  <c r="H1131" i="38"/>
  <c r="R1130" i="38"/>
  <c r="K1130" i="38"/>
  <c r="I1130" i="38"/>
  <c r="H1130" i="38"/>
  <c r="R1129" i="38"/>
  <c r="K1129" i="38"/>
  <c r="I1129" i="38"/>
  <c r="H1129" i="38"/>
  <c r="R1128" i="38"/>
  <c r="K1128" i="38"/>
  <c r="I1128" i="38"/>
  <c r="H1128" i="38"/>
  <c r="R1127" i="38"/>
  <c r="K1127" i="38"/>
  <c r="I1127" i="38"/>
  <c r="H1127" i="38"/>
  <c r="R1126" i="38"/>
  <c r="K1126" i="38"/>
  <c r="I1126" i="38"/>
  <c r="H1126" i="38"/>
  <c r="R1125" i="38"/>
  <c r="K1125" i="38"/>
  <c r="I1125" i="38"/>
  <c r="H1125" i="38"/>
  <c r="R1124" i="38"/>
  <c r="K1124" i="38"/>
  <c r="I1124" i="38"/>
  <c r="H1124" i="38"/>
  <c r="R1123" i="38"/>
  <c r="K1123" i="38"/>
  <c r="I1123" i="38"/>
  <c r="H1123" i="38"/>
  <c r="R1122" i="38"/>
  <c r="K1122" i="38"/>
  <c r="I1122" i="38"/>
  <c r="H1122" i="38"/>
  <c r="R1121" i="38"/>
  <c r="K1121" i="38"/>
  <c r="I1121" i="38"/>
  <c r="H1121" i="38"/>
  <c r="R1120" i="38"/>
  <c r="K1120" i="38"/>
  <c r="I1120" i="38"/>
  <c r="H1120" i="38"/>
  <c r="R1119" i="38"/>
  <c r="K1119" i="38"/>
  <c r="I1119" i="38"/>
  <c r="H1119" i="38"/>
  <c r="R1118" i="38"/>
  <c r="K1118" i="38"/>
  <c r="I1118" i="38"/>
  <c r="H1118" i="38"/>
  <c r="R1117" i="38"/>
  <c r="K1117" i="38"/>
  <c r="I1117" i="38"/>
  <c r="H1117" i="38"/>
  <c r="R1116" i="38"/>
  <c r="K1116" i="38"/>
  <c r="I1116" i="38"/>
  <c r="H1116" i="38"/>
  <c r="R1115" i="38"/>
  <c r="K1115" i="38"/>
  <c r="I1115" i="38"/>
  <c r="H1115" i="38"/>
  <c r="R1114" i="38"/>
  <c r="K1114" i="38"/>
  <c r="I1114" i="38"/>
  <c r="H1114" i="38"/>
  <c r="R1113" i="38"/>
  <c r="K1113" i="38"/>
  <c r="I1113" i="38"/>
  <c r="H1113" i="38"/>
  <c r="R1112" i="38"/>
  <c r="K1112" i="38"/>
  <c r="I1112" i="38"/>
  <c r="H1112" i="38"/>
  <c r="R1111" i="38"/>
  <c r="K1111" i="38"/>
  <c r="I1111" i="38"/>
  <c r="H1111" i="38"/>
  <c r="R1110" i="38"/>
  <c r="K1110" i="38"/>
  <c r="M1224" i="38" s="1"/>
  <c r="Q1224" i="38" s="1"/>
  <c r="I1110" i="38"/>
  <c r="H1110" i="38"/>
  <c r="R1109" i="38"/>
  <c r="K1109" i="38"/>
  <c r="I1109" i="38"/>
  <c r="H1109" i="38"/>
  <c r="R1108" i="38"/>
  <c r="K1108" i="38"/>
  <c r="M1228" i="38" s="1"/>
  <c r="Q1228" i="38" s="1"/>
  <c r="I1108" i="38"/>
  <c r="H1108" i="38"/>
  <c r="R1107" i="38"/>
  <c r="K1107" i="38"/>
  <c r="I1107" i="38"/>
  <c r="H1107" i="38"/>
  <c r="R1106" i="38"/>
  <c r="K1106" i="38"/>
  <c r="I1106" i="38"/>
  <c r="H1106" i="38"/>
  <c r="R1105" i="38"/>
  <c r="K1105" i="38"/>
  <c r="I1105" i="38"/>
  <c r="H1105" i="38"/>
  <c r="R1104" i="38"/>
  <c r="K1104" i="38"/>
  <c r="I1104" i="38"/>
  <c r="H1104" i="38"/>
  <c r="R1103" i="38"/>
  <c r="K1103" i="38"/>
  <c r="I1103" i="38"/>
  <c r="H1103" i="38"/>
  <c r="R1102" i="38"/>
  <c r="K1102" i="38"/>
  <c r="I1102" i="38"/>
  <c r="H1102" i="38"/>
  <c r="R1101" i="38"/>
  <c r="K1101" i="38"/>
  <c r="I1101" i="38"/>
  <c r="H1101" i="38"/>
  <c r="R1100" i="38"/>
  <c r="K1100" i="38"/>
  <c r="I1100" i="38"/>
  <c r="H1100" i="38"/>
  <c r="R1099" i="38"/>
  <c r="K1099" i="38"/>
  <c r="I1099" i="38"/>
  <c r="H1099" i="38"/>
  <c r="R1098" i="38"/>
  <c r="K1098" i="38"/>
  <c r="I1098" i="38"/>
  <c r="H1098" i="38"/>
  <c r="R1097" i="38"/>
  <c r="K1097" i="38"/>
  <c r="I1097" i="38"/>
  <c r="H1097" i="38"/>
  <c r="R1096" i="38"/>
  <c r="K1096" i="38"/>
  <c r="I1096" i="38"/>
  <c r="H1096" i="38"/>
  <c r="R1095" i="38"/>
  <c r="K1095" i="38"/>
  <c r="I1095" i="38"/>
  <c r="H1095" i="38"/>
  <c r="R1094" i="38"/>
  <c r="K1094" i="38"/>
  <c r="I1094" i="38"/>
  <c r="H1094" i="38"/>
  <c r="R1093" i="38"/>
  <c r="K1093" i="38"/>
  <c r="I1093" i="38"/>
  <c r="H1093" i="38"/>
  <c r="R1092" i="38"/>
  <c r="K1092" i="38"/>
  <c r="I1092" i="38"/>
  <c r="H1092" i="38"/>
  <c r="R1091" i="38"/>
  <c r="K1091" i="38"/>
  <c r="I1091" i="38"/>
  <c r="H1091" i="38"/>
  <c r="R1090" i="38"/>
  <c r="K1090" i="38"/>
  <c r="I1090" i="38"/>
  <c r="H1090" i="38"/>
  <c r="R1089" i="38"/>
  <c r="K1089" i="38"/>
  <c r="I1089" i="38"/>
  <c r="H1089" i="38"/>
  <c r="R1088" i="38"/>
  <c r="K1088" i="38"/>
  <c r="I1088" i="38"/>
  <c r="H1088" i="38"/>
  <c r="R1087" i="38"/>
  <c r="K1087" i="38"/>
  <c r="I1087" i="38"/>
  <c r="H1087" i="38"/>
  <c r="R1086" i="38"/>
  <c r="K1086" i="38"/>
  <c r="I1086" i="38"/>
  <c r="H1086" i="38"/>
  <c r="R1085" i="38"/>
  <c r="K1085" i="38"/>
  <c r="I1085" i="38"/>
  <c r="H1085" i="38"/>
  <c r="R1084" i="38"/>
  <c r="K1084" i="38"/>
  <c r="I1084" i="38"/>
  <c r="H1084" i="38"/>
  <c r="R1083" i="38"/>
  <c r="K1083" i="38"/>
  <c r="I1083" i="38"/>
  <c r="H1083" i="38"/>
  <c r="R1082" i="38"/>
  <c r="K1082" i="38"/>
  <c r="I1082" i="38"/>
  <c r="H1082" i="38"/>
  <c r="R1081" i="38"/>
  <c r="K1081" i="38"/>
  <c r="I1081" i="38"/>
  <c r="H1081" i="38"/>
  <c r="R1080" i="38"/>
  <c r="K1080" i="38"/>
  <c r="I1080" i="38"/>
  <c r="H1080" i="38"/>
  <c r="R1079" i="38"/>
  <c r="K1079" i="38"/>
  <c r="I1079" i="38"/>
  <c r="H1079" i="38"/>
  <c r="R1078" i="38"/>
  <c r="K1078" i="38"/>
  <c r="I1078" i="38"/>
  <c r="H1078" i="38"/>
  <c r="R1077" i="38"/>
  <c r="K1077" i="38"/>
  <c r="I1077" i="38"/>
  <c r="H1077" i="38"/>
  <c r="R1076" i="38"/>
  <c r="K1076" i="38"/>
  <c r="I1076" i="38"/>
  <c r="H1076" i="38"/>
  <c r="R1075" i="38"/>
  <c r="K1075" i="38"/>
  <c r="I1075" i="38"/>
  <c r="H1075" i="38"/>
  <c r="R1074" i="38"/>
  <c r="K1074" i="38"/>
  <c r="I1074" i="38"/>
  <c r="H1074" i="38"/>
  <c r="R1073" i="38"/>
  <c r="K1073" i="38"/>
  <c r="I1073" i="38"/>
  <c r="H1073" i="38"/>
  <c r="R1072" i="38"/>
  <c r="K1072" i="38"/>
  <c r="I1072" i="38"/>
  <c r="H1072" i="38"/>
  <c r="R1071" i="38"/>
  <c r="K1071" i="38"/>
  <c r="I1071" i="38"/>
  <c r="H1071" i="38"/>
  <c r="R1070" i="38"/>
  <c r="K1070" i="38"/>
  <c r="I1070" i="38"/>
  <c r="H1070" i="38"/>
  <c r="R1069" i="38"/>
  <c r="K1069" i="38"/>
  <c r="I1069" i="38"/>
  <c r="H1069" i="38"/>
  <c r="R1068" i="38"/>
  <c r="K1068" i="38"/>
  <c r="I1068" i="38"/>
  <c r="H1068" i="38"/>
  <c r="R1067" i="38"/>
  <c r="K1067" i="38"/>
  <c r="I1067" i="38"/>
  <c r="H1067" i="38"/>
  <c r="R1066" i="38"/>
  <c r="K1066" i="38"/>
  <c r="I1066" i="38"/>
  <c r="H1066" i="38"/>
  <c r="R1065" i="38"/>
  <c r="K1065" i="38"/>
  <c r="I1065" i="38"/>
  <c r="H1065" i="38"/>
  <c r="R1064" i="38"/>
  <c r="K1064" i="38"/>
  <c r="I1064" i="38"/>
  <c r="H1064" i="38"/>
  <c r="R1063" i="38"/>
  <c r="K1063" i="38"/>
  <c r="I1063" i="38"/>
  <c r="H1063" i="38"/>
  <c r="R1062" i="38"/>
  <c r="K1062" i="38"/>
  <c r="I1062" i="38"/>
  <c r="H1062" i="38"/>
  <c r="R1061" i="38"/>
  <c r="K1061" i="38"/>
  <c r="I1061" i="38"/>
  <c r="H1061" i="38"/>
  <c r="R1060" i="38"/>
  <c r="K1060" i="38"/>
  <c r="I1060" i="38"/>
  <c r="H1060" i="38"/>
  <c r="R1059" i="38"/>
  <c r="K1059" i="38"/>
  <c r="I1059" i="38"/>
  <c r="H1059" i="38"/>
  <c r="R1058" i="38"/>
  <c r="K1058" i="38"/>
  <c r="I1058" i="38"/>
  <c r="H1058" i="38"/>
  <c r="R1057" i="38"/>
  <c r="K1057" i="38"/>
  <c r="I1057" i="38"/>
  <c r="H1057" i="38"/>
  <c r="R1056" i="38"/>
  <c r="K1056" i="38"/>
  <c r="I1056" i="38"/>
  <c r="H1056" i="38"/>
  <c r="R1055" i="38"/>
  <c r="K1055" i="38"/>
  <c r="I1055" i="38"/>
  <c r="H1055" i="38"/>
  <c r="R1054" i="38"/>
  <c r="K1054" i="38"/>
  <c r="I1054" i="38"/>
  <c r="H1054" i="38"/>
  <c r="R1053" i="38"/>
  <c r="K1053" i="38"/>
  <c r="I1053" i="38"/>
  <c r="H1053" i="38"/>
  <c r="R1052" i="38"/>
  <c r="K1052" i="38"/>
  <c r="I1052" i="38"/>
  <c r="H1052" i="38"/>
  <c r="R1051" i="38"/>
  <c r="K1051" i="38"/>
  <c r="I1051" i="38"/>
  <c r="H1051" i="38"/>
  <c r="R1050" i="38"/>
  <c r="K1050" i="38"/>
  <c r="I1050" i="38"/>
  <c r="H1050" i="38"/>
  <c r="R1049" i="38"/>
  <c r="K1049" i="38"/>
  <c r="I1049" i="38"/>
  <c r="H1049" i="38"/>
  <c r="R1048" i="38"/>
  <c r="K1048" i="38"/>
  <c r="I1048" i="38"/>
  <c r="H1048" i="38"/>
  <c r="R1047" i="38"/>
  <c r="K1047" i="38"/>
  <c r="I1047" i="38"/>
  <c r="H1047" i="38"/>
  <c r="R1046" i="38"/>
  <c r="K1046" i="38"/>
  <c r="I1046" i="38"/>
  <c r="H1046" i="38"/>
  <c r="R1045" i="38"/>
  <c r="K1045" i="38"/>
  <c r="I1045" i="38"/>
  <c r="H1045" i="38"/>
  <c r="R1044" i="38"/>
  <c r="K1044" i="38"/>
  <c r="M1164" i="38" s="1"/>
  <c r="Q1164" i="38" s="1"/>
  <c r="I1044" i="38"/>
  <c r="H1044" i="38"/>
  <c r="R1043" i="38"/>
  <c r="K1043" i="38"/>
  <c r="I1043" i="38"/>
  <c r="H1043" i="38"/>
  <c r="R1042" i="38"/>
  <c r="K1042" i="38"/>
  <c r="I1042" i="38"/>
  <c r="H1042" i="38"/>
  <c r="R1041" i="38"/>
  <c r="K1041" i="38"/>
  <c r="I1041" i="38"/>
  <c r="H1041" i="38"/>
  <c r="R1040" i="38"/>
  <c r="K1040" i="38"/>
  <c r="I1040" i="38"/>
  <c r="H1040" i="38"/>
  <c r="R1039" i="38"/>
  <c r="K1039" i="38"/>
  <c r="I1039" i="38"/>
  <c r="H1039" i="38"/>
  <c r="R1038" i="38"/>
  <c r="K1038" i="38"/>
  <c r="I1038" i="38"/>
  <c r="H1038" i="38"/>
  <c r="R1037" i="38"/>
  <c r="K1037" i="38"/>
  <c r="I1037" i="38"/>
  <c r="H1037" i="38"/>
  <c r="R1036" i="38"/>
  <c r="K1036" i="38"/>
  <c r="I1036" i="38"/>
  <c r="H1036" i="38"/>
  <c r="R1035" i="38"/>
  <c r="K1035" i="38"/>
  <c r="I1035" i="38"/>
  <c r="H1035" i="38"/>
  <c r="R1034" i="38"/>
  <c r="K1034" i="38"/>
  <c r="I1034" i="38"/>
  <c r="H1034" i="38"/>
  <c r="R1033" i="38"/>
  <c r="K1033" i="38"/>
  <c r="I1033" i="38"/>
  <c r="H1033" i="38"/>
  <c r="R1032" i="38"/>
  <c r="K1032" i="38"/>
  <c r="I1032" i="38"/>
  <c r="H1032" i="38"/>
  <c r="R1031" i="38"/>
  <c r="K1031" i="38"/>
  <c r="I1031" i="38"/>
  <c r="H1031" i="38"/>
  <c r="R1030" i="38"/>
  <c r="K1030" i="38"/>
  <c r="I1030" i="38"/>
  <c r="H1030" i="38"/>
  <c r="R1029" i="38"/>
  <c r="K1029" i="38"/>
  <c r="I1029" i="38"/>
  <c r="H1029" i="38"/>
  <c r="R1028" i="38"/>
  <c r="K1028" i="38"/>
  <c r="I1028" i="38"/>
  <c r="H1028" i="38"/>
  <c r="R1027" i="38"/>
  <c r="K1027" i="38"/>
  <c r="I1027" i="38"/>
  <c r="H1027" i="38"/>
  <c r="R1026" i="38"/>
  <c r="K1026" i="38"/>
  <c r="I1026" i="38"/>
  <c r="H1026" i="38"/>
  <c r="R1025" i="38"/>
  <c r="K1025" i="38"/>
  <c r="I1025" i="38"/>
  <c r="H1025" i="38"/>
  <c r="R1024" i="38"/>
  <c r="K1024" i="38"/>
  <c r="I1024" i="38"/>
  <c r="H1024" i="38"/>
  <c r="R1023" i="38"/>
  <c r="K1023" i="38"/>
  <c r="I1023" i="38"/>
  <c r="H1023" i="38"/>
  <c r="R1022" i="38"/>
  <c r="K1022" i="38"/>
  <c r="I1022" i="38"/>
  <c r="H1022" i="38"/>
  <c r="R1021" i="38"/>
  <c r="K1021" i="38"/>
  <c r="I1021" i="38"/>
  <c r="H1021" i="38"/>
  <c r="R1020" i="38"/>
  <c r="K1020" i="38"/>
  <c r="I1020" i="38"/>
  <c r="H1020" i="38"/>
  <c r="R1019" i="38"/>
  <c r="K1019" i="38"/>
  <c r="I1019" i="38"/>
  <c r="H1019" i="38"/>
  <c r="R1018" i="38"/>
  <c r="K1018" i="38"/>
  <c r="I1018" i="38"/>
  <c r="H1018" i="38"/>
  <c r="R1017" i="38"/>
  <c r="K1017" i="38"/>
  <c r="I1017" i="38"/>
  <c r="H1017" i="38"/>
  <c r="R1016" i="38"/>
  <c r="K1016" i="38"/>
  <c r="I1016" i="38"/>
  <c r="H1016" i="38"/>
  <c r="R1015" i="38"/>
  <c r="K1015" i="38"/>
  <c r="I1015" i="38"/>
  <c r="H1015" i="38"/>
  <c r="R1014" i="38"/>
  <c r="K1014" i="38"/>
  <c r="I1014" i="38"/>
  <c r="H1014" i="38"/>
  <c r="R1013" i="38"/>
  <c r="K1013" i="38"/>
  <c r="I1013" i="38"/>
  <c r="H1013" i="38"/>
  <c r="R1012" i="38"/>
  <c r="K1012" i="38"/>
  <c r="I1012" i="38"/>
  <c r="H1012" i="38"/>
  <c r="R1011" i="38"/>
  <c r="K1011" i="38"/>
  <c r="I1011" i="38"/>
  <c r="H1011" i="38"/>
  <c r="R1010" i="38"/>
  <c r="K1010" i="38"/>
  <c r="I1010" i="38"/>
  <c r="H1010" i="38"/>
  <c r="R1009" i="38"/>
  <c r="K1009" i="38"/>
  <c r="I1009" i="38"/>
  <c r="H1009" i="38"/>
  <c r="R1008" i="38"/>
  <c r="K1008" i="38"/>
  <c r="I1008" i="38"/>
  <c r="H1008" i="38"/>
  <c r="R1007" i="38"/>
  <c r="K1007" i="38"/>
  <c r="I1007" i="38"/>
  <c r="H1007" i="38"/>
  <c r="R1006" i="38"/>
  <c r="K1006" i="38"/>
  <c r="I1006" i="38"/>
  <c r="H1006" i="38"/>
  <c r="R1005" i="38"/>
  <c r="K1005" i="38"/>
  <c r="I1005" i="38"/>
  <c r="H1005" i="38"/>
  <c r="R1004" i="38"/>
  <c r="K1004" i="38"/>
  <c r="I1004" i="38"/>
  <c r="H1004" i="38"/>
  <c r="R1003" i="38"/>
  <c r="K1003" i="38"/>
  <c r="I1003" i="38"/>
  <c r="H1003" i="38"/>
  <c r="R1002" i="38"/>
  <c r="K1002" i="38"/>
  <c r="I1002" i="38"/>
  <c r="H1002" i="38"/>
  <c r="R1001" i="38"/>
  <c r="K1001" i="38"/>
  <c r="I1001" i="38"/>
  <c r="H1001" i="38"/>
  <c r="R1000" i="38"/>
  <c r="K1000" i="38"/>
  <c r="I1000" i="38"/>
  <c r="H1000" i="38"/>
  <c r="R999" i="38"/>
  <c r="K999" i="38"/>
  <c r="I999" i="38"/>
  <c r="H999" i="38"/>
  <c r="R998" i="38"/>
  <c r="K998" i="38"/>
  <c r="I998" i="38"/>
  <c r="H998" i="38"/>
  <c r="R997" i="38"/>
  <c r="K997" i="38"/>
  <c r="I997" i="38"/>
  <c r="H997" i="38"/>
  <c r="R996" i="38"/>
  <c r="K996" i="38"/>
  <c r="I996" i="38"/>
  <c r="H996" i="38"/>
  <c r="R995" i="38"/>
  <c r="K995" i="38"/>
  <c r="I995" i="38"/>
  <c r="H995" i="38"/>
  <c r="R994" i="38"/>
  <c r="K994" i="38"/>
  <c r="I994" i="38"/>
  <c r="H994" i="38"/>
  <c r="R993" i="38"/>
  <c r="K993" i="38"/>
  <c r="I993" i="38"/>
  <c r="H993" i="38"/>
  <c r="K992" i="38"/>
  <c r="I992" i="38"/>
  <c r="H992" i="38"/>
  <c r="G992" i="38"/>
  <c r="R992" i="38" s="1"/>
  <c r="K991" i="38"/>
  <c r="I991" i="38"/>
  <c r="H991" i="38"/>
  <c r="G991" i="38"/>
  <c r="R991" i="38" s="1"/>
  <c r="K990" i="38"/>
  <c r="I990" i="38"/>
  <c r="H990" i="38"/>
  <c r="G990" i="38"/>
  <c r="R990" i="38" s="1"/>
  <c r="K989" i="38"/>
  <c r="I989" i="38"/>
  <c r="H989" i="38"/>
  <c r="G989" i="38"/>
  <c r="R988" i="38"/>
  <c r="K988" i="38"/>
  <c r="I988" i="38"/>
  <c r="H988" i="38"/>
  <c r="G988" i="38"/>
  <c r="R987" i="38"/>
  <c r="K987" i="38"/>
  <c r="M1107" i="38" s="1"/>
  <c r="Q1107" i="38" s="1"/>
  <c r="I987" i="38"/>
  <c r="H987" i="38"/>
  <c r="G987" i="38"/>
  <c r="K986" i="38"/>
  <c r="I986" i="38"/>
  <c r="H986" i="38"/>
  <c r="G986" i="38"/>
  <c r="R985" i="38"/>
  <c r="K985" i="38"/>
  <c r="I985" i="38"/>
  <c r="H985" i="38"/>
  <c r="G985" i="38"/>
  <c r="R984" i="38"/>
  <c r="K984" i="38"/>
  <c r="I984" i="38"/>
  <c r="H984" i="38"/>
  <c r="G984" i="38"/>
  <c r="K983" i="38"/>
  <c r="I983" i="38"/>
  <c r="H983" i="38"/>
  <c r="G983" i="38"/>
  <c r="R983" i="38" s="1"/>
  <c r="R982" i="38"/>
  <c r="K982" i="38"/>
  <c r="I982" i="38"/>
  <c r="H982" i="38"/>
  <c r="G982" i="38"/>
  <c r="R981" i="38" s="1"/>
  <c r="K981" i="38"/>
  <c r="I981" i="38"/>
  <c r="H981" i="38"/>
  <c r="K980" i="38"/>
  <c r="I980" i="38"/>
  <c r="H980" i="38"/>
  <c r="G980" i="38"/>
  <c r="R980" i="38" s="1"/>
  <c r="K979" i="38"/>
  <c r="I979" i="38"/>
  <c r="H979" i="38"/>
  <c r="G979" i="38"/>
  <c r="R979" i="38" s="1"/>
  <c r="K978" i="38"/>
  <c r="I978" i="38"/>
  <c r="H978" i="38"/>
  <c r="G978" i="38"/>
  <c r="R978" i="38" s="1"/>
  <c r="K977" i="38"/>
  <c r="I977" i="38"/>
  <c r="H977" i="38"/>
  <c r="G977" i="38"/>
  <c r="K976" i="38"/>
  <c r="I976" i="38"/>
  <c r="H976" i="38"/>
  <c r="G976" i="38"/>
  <c r="R976" i="38" s="1"/>
  <c r="R975" i="38"/>
  <c r="K975" i="38"/>
  <c r="I975" i="38"/>
  <c r="H975" i="38"/>
  <c r="G975" i="38"/>
  <c r="K974" i="38"/>
  <c r="I974" i="38"/>
  <c r="H974" i="38"/>
  <c r="G974" i="38"/>
  <c r="K973" i="38"/>
  <c r="I973" i="38"/>
  <c r="H973" i="38"/>
  <c r="G973" i="38"/>
  <c r="K972" i="38"/>
  <c r="I972" i="38"/>
  <c r="H972" i="38"/>
  <c r="G972" i="38"/>
  <c r="R972" i="38" s="1"/>
  <c r="R971" i="38"/>
  <c r="K971" i="38"/>
  <c r="I971" i="38"/>
  <c r="H971" i="38"/>
  <c r="G971" i="38"/>
  <c r="K970" i="38"/>
  <c r="I970" i="38"/>
  <c r="H970" i="38"/>
  <c r="G970" i="38"/>
  <c r="R970" i="38" s="1"/>
  <c r="R969" i="38"/>
  <c r="K969" i="38"/>
  <c r="I969" i="38"/>
  <c r="H969" i="38"/>
  <c r="R968" i="38"/>
  <c r="K968" i="38"/>
  <c r="I968" i="38"/>
  <c r="H968" i="38"/>
  <c r="G968" i="38"/>
  <c r="K967" i="38"/>
  <c r="I967" i="38"/>
  <c r="H967" i="38"/>
  <c r="G967" i="38"/>
  <c r="K966" i="38"/>
  <c r="I966" i="38"/>
  <c r="H966" i="38"/>
  <c r="G966" i="38"/>
  <c r="R965" i="38"/>
  <c r="K965" i="38"/>
  <c r="I965" i="38"/>
  <c r="H965" i="38"/>
  <c r="G965" i="38"/>
  <c r="K964" i="38"/>
  <c r="I964" i="38"/>
  <c r="H964" i="38"/>
  <c r="G964" i="38"/>
  <c r="R964" i="38" s="1"/>
  <c r="K963" i="38"/>
  <c r="I963" i="38"/>
  <c r="H963" i="38"/>
  <c r="G963" i="38"/>
  <c r="R962" i="38"/>
  <c r="K962" i="38"/>
  <c r="I962" i="38"/>
  <c r="H962" i="38"/>
  <c r="G962" i="38"/>
  <c r="R961" i="38"/>
  <c r="K961" i="38"/>
  <c r="I961" i="38"/>
  <c r="H961" i="38"/>
  <c r="G961" i="38"/>
  <c r="K960" i="38"/>
  <c r="I960" i="38"/>
  <c r="H960" i="38"/>
  <c r="G960" i="38"/>
  <c r="R960" i="38" s="1"/>
  <c r="R959" i="38"/>
  <c r="K959" i="38"/>
  <c r="I959" i="38"/>
  <c r="H959" i="38"/>
  <c r="G959" i="38"/>
  <c r="R958" i="38"/>
  <c r="K958" i="38"/>
  <c r="I958" i="38"/>
  <c r="H958" i="38"/>
  <c r="G958" i="38"/>
  <c r="R957" i="38"/>
  <c r="K957" i="38"/>
  <c r="I957" i="38"/>
  <c r="H957" i="38"/>
  <c r="R956" i="38"/>
  <c r="K956" i="38"/>
  <c r="I956" i="38"/>
  <c r="H956" i="38"/>
  <c r="G956" i="38"/>
  <c r="K955" i="38"/>
  <c r="I955" i="38"/>
  <c r="H955" i="38"/>
  <c r="G955" i="38"/>
  <c r="R955" i="38" s="1"/>
  <c r="K954" i="38"/>
  <c r="I954" i="38"/>
  <c r="H954" i="38"/>
  <c r="G954" i="38"/>
  <c r="K953" i="38"/>
  <c r="M1073" i="38" s="1"/>
  <c r="Q1073" i="38" s="1"/>
  <c r="I953" i="38"/>
  <c r="H953" i="38"/>
  <c r="G953" i="38"/>
  <c r="R953" i="38" s="1"/>
  <c r="R952" i="38"/>
  <c r="K952" i="38"/>
  <c r="I952" i="38"/>
  <c r="H952" i="38"/>
  <c r="G952" i="38"/>
  <c r="R951" i="38"/>
  <c r="K951" i="38"/>
  <c r="I951" i="38"/>
  <c r="H951" i="38"/>
  <c r="G951" i="38"/>
  <c r="K950" i="38"/>
  <c r="I950" i="38"/>
  <c r="H950" i="38"/>
  <c r="G950" i="38"/>
  <c r="R950" i="38" s="1"/>
  <c r="K949" i="38"/>
  <c r="I949" i="38"/>
  <c r="H949" i="38"/>
  <c r="G949" i="38"/>
  <c r="K948" i="38"/>
  <c r="M1068" i="38" s="1"/>
  <c r="Q1068" i="38" s="1"/>
  <c r="I948" i="38"/>
  <c r="H948" i="38"/>
  <c r="G948" i="38"/>
  <c r="R948" i="38" s="1"/>
  <c r="K947" i="38"/>
  <c r="I947" i="38"/>
  <c r="H947" i="38"/>
  <c r="G947" i="38"/>
  <c r="R947" i="38" s="1"/>
  <c r="K946" i="38"/>
  <c r="I946" i="38"/>
  <c r="H946" i="38"/>
  <c r="G946" i="38"/>
  <c r="R945" i="38" s="1"/>
  <c r="K945" i="38"/>
  <c r="I945" i="38"/>
  <c r="H945" i="38"/>
  <c r="R944" i="38"/>
  <c r="K944" i="38"/>
  <c r="I944" i="38"/>
  <c r="H944" i="38"/>
  <c r="G944" i="38"/>
  <c r="R943" i="38"/>
  <c r="K943" i="38"/>
  <c r="M1063" i="38" s="1"/>
  <c r="Q1063" i="38" s="1"/>
  <c r="I943" i="38"/>
  <c r="H943" i="38"/>
  <c r="G943" i="38"/>
  <c r="R942" i="38"/>
  <c r="K942" i="38"/>
  <c r="I942" i="38"/>
  <c r="H942" i="38"/>
  <c r="G942" i="38"/>
  <c r="R941" i="38"/>
  <c r="K941" i="38"/>
  <c r="I941" i="38"/>
  <c r="H941" i="38"/>
  <c r="G941" i="38"/>
  <c r="K940" i="38"/>
  <c r="I940" i="38"/>
  <c r="H940" i="38"/>
  <c r="G940" i="38"/>
  <c r="R940" i="38" s="1"/>
  <c r="K939" i="38"/>
  <c r="I939" i="38"/>
  <c r="H939" i="38"/>
  <c r="G939" i="38"/>
  <c r="R939" i="38" s="1"/>
  <c r="K938" i="38"/>
  <c r="I938" i="38"/>
  <c r="H938" i="38"/>
  <c r="G938" i="38"/>
  <c r="R938" i="38" s="1"/>
  <c r="R937" i="38"/>
  <c r="K937" i="38"/>
  <c r="I937" i="38"/>
  <c r="H937" i="38"/>
  <c r="G937" i="38"/>
  <c r="R936" i="38"/>
  <c r="K936" i="38"/>
  <c r="I936" i="38"/>
  <c r="H936" i="38"/>
  <c r="G936" i="38"/>
  <c r="K935" i="38"/>
  <c r="I935" i="38"/>
  <c r="H935" i="38"/>
  <c r="G935" i="38"/>
  <c r="R935" i="38" s="1"/>
  <c r="R934" i="38"/>
  <c r="K934" i="38"/>
  <c r="I934" i="38"/>
  <c r="H934" i="38"/>
  <c r="G934" i="38"/>
  <c r="R933" i="38"/>
  <c r="K933" i="38"/>
  <c r="I933" i="38"/>
  <c r="H933" i="38"/>
  <c r="K932" i="38"/>
  <c r="I932" i="38"/>
  <c r="H932" i="38"/>
  <c r="G932" i="38"/>
  <c r="R932" i="38" s="1"/>
  <c r="K931" i="38"/>
  <c r="I931" i="38"/>
  <c r="H931" i="38"/>
  <c r="G931" i="38"/>
  <c r="R931" i="38" s="1"/>
  <c r="R930" i="38"/>
  <c r="K930" i="38"/>
  <c r="I930" i="38"/>
  <c r="H930" i="38"/>
  <c r="G930" i="38"/>
  <c r="R929" i="38"/>
  <c r="K929" i="38"/>
  <c r="I929" i="38"/>
  <c r="H929" i="38"/>
  <c r="G929" i="38"/>
  <c r="K928" i="38"/>
  <c r="I928" i="38"/>
  <c r="H928" i="38"/>
  <c r="G928" i="38"/>
  <c r="R928" i="38" s="1"/>
  <c r="K927" i="38"/>
  <c r="I927" i="38"/>
  <c r="H927" i="38"/>
  <c r="G927" i="38"/>
  <c r="R927" i="38" s="1"/>
  <c r="K926" i="38"/>
  <c r="I926" i="38"/>
  <c r="H926" i="38"/>
  <c r="G926" i="38"/>
  <c r="K925" i="38"/>
  <c r="I925" i="38"/>
  <c r="H925" i="38"/>
  <c r="G925" i="38"/>
  <c r="R925" i="38" s="1"/>
  <c r="K924" i="38"/>
  <c r="I924" i="38"/>
  <c r="H924" i="38"/>
  <c r="G924" i="38"/>
  <c r="R924" i="38" s="1"/>
  <c r="K923" i="38"/>
  <c r="I923" i="38"/>
  <c r="H923" i="38"/>
  <c r="G923" i="38"/>
  <c r="R923" i="38" s="1"/>
  <c r="R922" i="38"/>
  <c r="K922" i="38"/>
  <c r="I922" i="38"/>
  <c r="H922" i="38"/>
  <c r="G922" i="38"/>
  <c r="R921" i="38"/>
  <c r="K921" i="38"/>
  <c r="M1027" i="38" s="1"/>
  <c r="Q1027" i="38" s="1"/>
  <c r="I921" i="38"/>
  <c r="H921" i="38"/>
  <c r="R920" i="38"/>
  <c r="K920" i="38"/>
  <c r="I920" i="38"/>
  <c r="H920" i="38"/>
  <c r="G920" i="38"/>
  <c r="R919" i="38"/>
  <c r="K919" i="38"/>
  <c r="I919" i="38"/>
  <c r="H919" i="38"/>
  <c r="G919" i="38"/>
  <c r="K918" i="38"/>
  <c r="I918" i="38"/>
  <c r="H918" i="38"/>
  <c r="G918" i="38"/>
  <c r="R918" i="38" s="1"/>
  <c r="K917" i="38"/>
  <c r="I917" i="38"/>
  <c r="H917" i="38"/>
  <c r="G917" i="38"/>
  <c r="K916" i="38"/>
  <c r="I916" i="38"/>
  <c r="H916" i="38"/>
  <c r="G916" i="38"/>
  <c r="R916" i="38" s="1"/>
  <c r="R915" i="38"/>
  <c r="K915" i="38"/>
  <c r="I915" i="38"/>
  <c r="H915" i="38"/>
  <c r="G915" i="38"/>
  <c r="R914" i="38"/>
  <c r="K914" i="38"/>
  <c r="I914" i="38"/>
  <c r="H914" i="38"/>
  <c r="G914" i="38"/>
  <c r="K913" i="38"/>
  <c r="I913" i="38"/>
  <c r="H913" i="38"/>
  <c r="G913" i="38"/>
  <c r="R913" i="38" s="1"/>
  <c r="K912" i="38"/>
  <c r="I912" i="38"/>
  <c r="H912" i="38"/>
  <c r="G912" i="38"/>
  <c r="K911" i="38"/>
  <c r="M1031" i="38" s="1"/>
  <c r="Q1031" i="38" s="1"/>
  <c r="I911" i="38"/>
  <c r="H911" i="38"/>
  <c r="G911" i="38"/>
  <c r="K910" i="38"/>
  <c r="I910" i="38"/>
  <c r="H910" i="38"/>
  <c r="G910" i="38"/>
  <c r="K909" i="38"/>
  <c r="I909" i="38"/>
  <c r="H909" i="38"/>
  <c r="R908" i="38"/>
  <c r="K908" i="38"/>
  <c r="I908" i="38"/>
  <c r="H908" i="38"/>
  <c r="G908" i="38"/>
  <c r="R907" i="38"/>
  <c r="K907" i="38"/>
  <c r="I907" i="38"/>
  <c r="H907" i="38"/>
  <c r="G907" i="38"/>
  <c r="R906" i="38"/>
  <c r="K906" i="38"/>
  <c r="I906" i="38"/>
  <c r="H906" i="38"/>
  <c r="G906" i="38"/>
  <c r="R905" i="38"/>
  <c r="K905" i="38"/>
  <c r="I905" i="38"/>
  <c r="H905" i="38"/>
  <c r="G905" i="38"/>
  <c r="R904" i="38"/>
  <c r="K904" i="38"/>
  <c r="I904" i="38"/>
  <c r="H904" i="38"/>
  <c r="G904" i="38"/>
  <c r="K903" i="38"/>
  <c r="I903" i="38"/>
  <c r="H903" i="38"/>
  <c r="G903" i="38"/>
  <c r="R903" i="38" s="1"/>
  <c r="K902" i="38"/>
  <c r="M1022" i="38" s="1"/>
  <c r="Q1022" i="38" s="1"/>
  <c r="I902" i="38"/>
  <c r="H902" i="38"/>
  <c r="G902" i="38"/>
  <c r="R902" i="38" s="1"/>
  <c r="K901" i="38"/>
  <c r="I901" i="38"/>
  <c r="H901" i="38"/>
  <c r="G901" i="38"/>
  <c r="R901" i="38" s="1"/>
  <c r="R900" i="38"/>
  <c r="K900" i="38"/>
  <c r="I900" i="38"/>
  <c r="H900" i="38"/>
  <c r="G900" i="38"/>
  <c r="R899" i="38"/>
  <c r="K899" i="38"/>
  <c r="I899" i="38"/>
  <c r="H899" i="38"/>
  <c r="G899" i="38"/>
  <c r="K898" i="38"/>
  <c r="I898" i="38"/>
  <c r="H898" i="38"/>
  <c r="G898" i="38"/>
  <c r="K897" i="38"/>
  <c r="I897" i="38"/>
  <c r="H897" i="38"/>
  <c r="K896" i="38"/>
  <c r="I896" i="38"/>
  <c r="H896" i="38"/>
  <c r="G896" i="38"/>
  <c r="R896" i="38" s="1"/>
  <c r="K895" i="38"/>
  <c r="I895" i="38"/>
  <c r="H895" i="38"/>
  <c r="G895" i="38"/>
  <c r="K894" i="38"/>
  <c r="I894" i="38"/>
  <c r="H894" i="38"/>
  <c r="G894" i="38"/>
  <c r="R894" i="38" s="1"/>
  <c r="R893" i="38"/>
  <c r="K893" i="38"/>
  <c r="I893" i="38"/>
  <c r="H893" i="38"/>
  <c r="G893" i="38"/>
  <c r="R892" i="38"/>
  <c r="K892" i="38"/>
  <c r="I892" i="38"/>
  <c r="H892" i="38"/>
  <c r="G892" i="38"/>
  <c r="R891" i="38"/>
  <c r="K891" i="38"/>
  <c r="I891" i="38"/>
  <c r="H891" i="38"/>
  <c r="G891" i="38"/>
  <c r="R890" i="38"/>
  <c r="K890" i="38"/>
  <c r="I890" i="38"/>
  <c r="H890" i="38"/>
  <c r="G890" i="38"/>
  <c r="R889" i="38"/>
  <c r="K889" i="38"/>
  <c r="I889" i="38"/>
  <c r="H889" i="38"/>
  <c r="G889" i="38"/>
  <c r="K888" i="38"/>
  <c r="I888" i="38"/>
  <c r="H888" i="38"/>
  <c r="G888" i="38"/>
  <c r="K887" i="38"/>
  <c r="I887" i="38"/>
  <c r="H887" i="38"/>
  <c r="G887" i="38"/>
  <c r="K886" i="38"/>
  <c r="I886" i="38"/>
  <c r="H886" i="38"/>
  <c r="G886" i="38"/>
  <c r="R886" i="38" s="1"/>
  <c r="R885" i="38"/>
  <c r="K885" i="38"/>
  <c r="M1003" i="38" s="1"/>
  <c r="Q1003" i="38" s="1"/>
  <c r="I885" i="38"/>
  <c r="H885" i="38"/>
  <c r="R884" i="38"/>
  <c r="K884" i="38"/>
  <c r="I884" i="38"/>
  <c r="H884" i="38"/>
  <c r="G884" i="38"/>
  <c r="R883" i="38"/>
  <c r="K883" i="38"/>
  <c r="I883" i="38"/>
  <c r="H883" i="38"/>
  <c r="G883" i="38"/>
  <c r="K882" i="38"/>
  <c r="I882" i="38"/>
  <c r="H882" i="38"/>
  <c r="G882" i="38"/>
  <c r="R882" i="38" s="1"/>
  <c r="K881" i="38"/>
  <c r="I881" i="38"/>
  <c r="H881" i="38"/>
  <c r="G881" i="38"/>
  <c r="R881" i="38" s="1"/>
  <c r="K880" i="38"/>
  <c r="I880" i="38"/>
  <c r="H880" i="38"/>
  <c r="G880" i="38"/>
  <c r="R880" i="38" s="1"/>
  <c r="K879" i="38"/>
  <c r="I879" i="38"/>
  <c r="H879" i="38"/>
  <c r="G879" i="38"/>
  <c r="R879" i="38" s="1"/>
  <c r="R878" i="38"/>
  <c r="K878" i="38"/>
  <c r="I878" i="38"/>
  <c r="H878" i="38"/>
  <c r="G878" i="38"/>
  <c r="R877" i="38"/>
  <c r="K877" i="38"/>
  <c r="I877" i="38"/>
  <c r="H877" i="38"/>
  <c r="G877" i="38"/>
  <c r="K876" i="38"/>
  <c r="I876" i="38"/>
  <c r="H876" i="38"/>
  <c r="G876" i="38"/>
  <c r="R876" i="38" s="1"/>
  <c r="K875" i="38"/>
  <c r="I875" i="38"/>
  <c r="H875" i="38"/>
  <c r="G875" i="38"/>
  <c r="R875" i="38" s="1"/>
  <c r="K874" i="38"/>
  <c r="I874" i="38"/>
  <c r="H874" i="38"/>
  <c r="G874" i="38"/>
  <c r="R874" i="38" s="1"/>
  <c r="R873" i="38"/>
  <c r="K873" i="38"/>
  <c r="I873" i="38"/>
  <c r="H873" i="38"/>
  <c r="K872" i="38"/>
  <c r="I872" i="38"/>
  <c r="H872" i="38"/>
  <c r="G872" i="38"/>
  <c r="R872" i="38" s="1"/>
  <c r="R871" i="38"/>
  <c r="K871" i="38"/>
  <c r="I871" i="38"/>
  <c r="H871" i="38"/>
  <c r="G871" i="38"/>
  <c r="R870" i="38"/>
  <c r="K870" i="38"/>
  <c r="M987" i="38" s="1"/>
  <c r="Q987" i="38" s="1"/>
  <c r="I870" i="38"/>
  <c r="H870" i="38"/>
  <c r="G870" i="38"/>
  <c r="K869" i="38"/>
  <c r="I869" i="38"/>
  <c r="H869" i="38"/>
  <c r="G869" i="38"/>
  <c r="R869" i="38" s="1"/>
  <c r="K868" i="38"/>
  <c r="I868" i="38"/>
  <c r="H868" i="38"/>
  <c r="G868" i="38"/>
  <c r="R868" i="38" s="1"/>
  <c r="K867" i="38"/>
  <c r="I867" i="38"/>
  <c r="H867" i="38"/>
  <c r="G867" i="38"/>
  <c r="R867" i="38" s="1"/>
  <c r="K866" i="38"/>
  <c r="I866" i="38"/>
  <c r="H866" i="38"/>
  <c r="G866" i="38"/>
  <c r="R866" i="38" s="1"/>
  <c r="K865" i="38"/>
  <c r="I865" i="38"/>
  <c r="H865" i="38"/>
  <c r="G865" i="38"/>
  <c r="R865" i="38" s="1"/>
  <c r="K864" i="38"/>
  <c r="I864" i="38"/>
  <c r="H864" i="38"/>
  <c r="G864" i="38"/>
  <c r="R864" i="38" s="1"/>
  <c r="R863" i="38"/>
  <c r="K863" i="38"/>
  <c r="I863" i="38"/>
  <c r="H863" i="38"/>
  <c r="G863" i="38"/>
  <c r="R862" i="38"/>
  <c r="K862" i="38"/>
  <c r="I862" i="38"/>
  <c r="H862" i="38"/>
  <c r="G862" i="38"/>
  <c r="R861" i="38" s="1"/>
  <c r="K861" i="38"/>
  <c r="I861" i="38"/>
  <c r="H861" i="38"/>
  <c r="K860" i="38"/>
  <c r="I860" i="38"/>
  <c r="H860" i="38"/>
  <c r="G860" i="38"/>
  <c r="R860" i="38" s="1"/>
  <c r="R859" i="38"/>
  <c r="K859" i="38"/>
  <c r="I859" i="38"/>
  <c r="H859" i="38"/>
  <c r="G859" i="38"/>
  <c r="K858" i="38"/>
  <c r="I858" i="38"/>
  <c r="H858" i="38"/>
  <c r="G858" i="38"/>
  <c r="R858" i="38" s="1"/>
  <c r="K857" i="38"/>
  <c r="M977" i="38" s="1"/>
  <c r="Q977" i="38" s="1"/>
  <c r="I857" i="38"/>
  <c r="H857" i="38"/>
  <c r="G857" i="38"/>
  <c r="R856" i="38"/>
  <c r="K856" i="38"/>
  <c r="I856" i="38"/>
  <c r="H856" i="38"/>
  <c r="G856" i="38"/>
  <c r="K855" i="38"/>
  <c r="M974" i="38" s="1"/>
  <c r="Q974" i="38" s="1"/>
  <c r="I855" i="38"/>
  <c r="H855" i="38"/>
  <c r="G855" i="38"/>
  <c r="R855" i="38" s="1"/>
  <c r="R854" i="38"/>
  <c r="K854" i="38"/>
  <c r="I854" i="38"/>
  <c r="H854" i="38"/>
  <c r="G854" i="38"/>
  <c r="K853" i="38"/>
  <c r="I853" i="38"/>
  <c r="H853" i="38"/>
  <c r="G853" i="38"/>
  <c r="R853" i="38" s="1"/>
  <c r="R852" i="38"/>
  <c r="K852" i="38"/>
  <c r="I852" i="38"/>
  <c r="H852" i="38"/>
  <c r="G852" i="38"/>
  <c r="K851" i="38"/>
  <c r="I851" i="38"/>
  <c r="H851" i="38"/>
  <c r="G851" i="38"/>
  <c r="R851" i="38" s="1"/>
  <c r="K850" i="38"/>
  <c r="I850" i="38"/>
  <c r="H850" i="38"/>
  <c r="G850" i="38"/>
  <c r="K849" i="38"/>
  <c r="I849" i="38"/>
  <c r="H849" i="38"/>
  <c r="R848" i="38"/>
  <c r="K848" i="38"/>
  <c r="I848" i="38"/>
  <c r="H848" i="38"/>
  <c r="G848" i="38"/>
  <c r="R847" i="38" s="1"/>
  <c r="K847" i="38"/>
  <c r="I847" i="38"/>
  <c r="H847" i="38"/>
  <c r="G847" i="38"/>
  <c r="K846" i="38"/>
  <c r="I846" i="38"/>
  <c r="H846" i="38"/>
  <c r="G846" i="38"/>
  <c r="R846" i="38" s="1"/>
  <c r="K845" i="38"/>
  <c r="I845" i="38"/>
  <c r="H845" i="38"/>
  <c r="G845" i="38"/>
  <c r="K844" i="38"/>
  <c r="I844" i="38"/>
  <c r="H844" i="38"/>
  <c r="G844" i="38"/>
  <c r="R844" i="38" s="1"/>
  <c r="K843" i="38"/>
  <c r="I843" i="38"/>
  <c r="H843" i="38"/>
  <c r="G843" i="38"/>
  <c r="K842" i="38"/>
  <c r="I842" i="38"/>
  <c r="H842" i="38"/>
  <c r="G842" i="38"/>
  <c r="R842" i="38" s="1"/>
  <c r="R841" i="38"/>
  <c r="K841" i="38"/>
  <c r="M961" i="38" s="1"/>
  <c r="Q961" i="38" s="1"/>
  <c r="I841" i="38"/>
  <c r="H841" i="38"/>
  <c r="G841" i="38"/>
  <c r="K840" i="38"/>
  <c r="I840" i="38"/>
  <c r="H840" i="38"/>
  <c r="G840" i="38"/>
  <c r="R840" i="38" s="1"/>
  <c r="R839" i="38"/>
  <c r="K839" i="38"/>
  <c r="I839" i="38"/>
  <c r="H839" i="38"/>
  <c r="G839" i="38"/>
  <c r="K838" i="38"/>
  <c r="I838" i="38"/>
  <c r="H838" i="38"/>
  <c r="G838" i="38"/>
  <c r="R838" i="38" s="1"/>
  <c r="K837" i="38"/>
  <c r="I837" i="38"/>
  <c r="H837" i="38"/>
  <c r="R836" i="38"/>
  <c r="K836" i="38"/>
  <c r="I836" i="38"/>
  <c r="H836" i="38"/>
  <c r="G836" i="38"/>
  <c r="K835" i="38"/>
  <c r="I835" i="38"/>
  <c r="H835" i="38"/>
  <c r="G835" i="38"/>
  <c r="K834" i="38"/>
  <c r="I834" i="38"/>
  <c r="H834" i="38"/>
  <c r="G834" i="38"/>
  <c r="K833" i="38"/>
  <c r="I833" i="38"/>
  <c r="H833" i="38"/>
  <c r="G833" i="38"/>
  <c r="R833" i="38" s="1"/>
  <c r="K832" i="38"/>
  <c r="I832" i="38"/>
  <c r="H832" i="38"/>
  <c r="G832" i="38"/>
  <c r="R832" i="38" s="1"/>
  <c r="K831" i="38"/>
  <c r="I831" i="38"/>
  <c r="H831" i="38"/>
  <c r="G831" i="38"/>
  <c r="R830" i="38"/>
  <c r="K830" i="38"/>
  <c r="I830" i="38"/>
  <c r="H830" i="38"/>
  <c r="G830" i="38"/>
  <c r="R829" i="38"/>
  <c r="K829" i="38"/>
  <c r="I829" i="38"/>
  <c r="H829" i="38"/>
  <c r="G829" i="38"/>
  <c r="R828" i="38" s="1"/>
  <c r="K828" i="38"/>
  <c r="I828" i="38"/>
  <c r="H828" i="38"/>
  <c r="G828" i="38"/>
  <c r="K827" i="38"/>
  <c r="I827" i="38"/>
  <c r="H827" i="38"/>
  <c r="G827" i="38"/>
  <c r="R826" i="38"/>
  <c r="K826" i="38"/>
  <c r="I826" i="38"/>
  <c r="H826" i="38"/>
  <c r="G826" i="38"/>
  <c r="R825" i="38"/>
  <c r="K825" i="38"/>
  <c r="I825" i="38"/>
  <c r="H825" i="38"/>
  <c r="K824" i="38"/>
  <c r="I824" i="38"/>
  <c r="H824" i="38"/>
  <c r="G824" i="38"/>
  <c r="R824" i="38" s="1"/>
  <c r="K823" i="38"/>
  <c r="I823" i="38"/>
  <c r="H823" i="38"/>
  <c r="G823" i="38"/>
  <c r="R823" i="38" s="1"/>
  <c r="K822" i="38"/>
  <c r="I822" i="38"/>
  <c r="H822" i="38"/>
  <c r="G822" i="38"/>
  <c r="R822" i="38" s="1"/>
  <c r="K821" i="38"/>
  <c r="I821" i="38"/>
  <c r="H821" i="38"/>
  <c r="G821" i="38"/>
  <c r="K820" i="38"/>
  <c r="I820" i="38"/>
  <c r="H820" i="38"/>
  <c r="G820" i="38"/>
  <c r="R819" i="38"/>
  <c r="K819" i="38"/>
  <c r="I819" i="38"/>
  <c r="H819" i="38"/>
  <c r="G819" i="38"/>
  <c r="K818" i="38"/>
  <c r="I818" i="38"/>
  <c r="H818" i="38"/>
  <c r="G818" i="38"/>
  <c r="R818" i="38" s="1"/>
  <c r="K817" i="38"/>
  <c r="I817" i="38"/>
  <c r="H817" i="38"/>
  <c r="G817" i="38"/>
  <c r="R816" i="38"/>
  <c r="K816" i="38"/>
  <c r="I816" i="38"/>
  <c r="H816" i="38"/>
  <c r="G816" i="38"/>
  <c r="K815" i="38"/>
  <c r="I815" i="38"/>
  <c r="H815" i="38"/>
  <c r="G815" i="38"/>
  <c r="R815" i="38" s="1"/>
  <c r="K814" i="38"/>
  <c r="I814" i="38"/>
  <c r="H814" i="38"/>
  <c r="G814" i="38"/>
  <c r="R813" i="38"/>
  <c r="K813" i="38"/>
  <c r="I813" i="38"/>
  <c r="H813" i="38"/>
  <c r="R812" i="38"/>
  <c r="K812" i="38"/>
  <c r="I812" i="38"/>
  <c r="H812" i="38"/>
  <c r="G812" i="38"/>
  <c r="K811" i="38"/>
  <c r="M926" i="38" s="1"/>
  <c r="Q926" i="38" s="1"/>
  <c r="I811" i="38"/>
  <c r="H811" i="38"/>
  <c r="G811" i="38"/>
  <c r="R811" i="38" s="1"/>
  <c r="R810" i="38"/>
  <c r="K810" i="38"/>
  <c r="I810" i="38"/>
  <c r="H810" i="38"/>
  <c r="G810" i="38"/>
  <c r="R809" i="38"/>
  <c r="K809" i="38"/>
  <c r="I809" i="38"/>
  <c r="H809" i="38"/>
  <c r="G809" i="38"/>
  <c r="K808" i="38"/>
  <c r="I808" i="38"/>
  <c r="H808" i="38"/>
  <c r="G808" i="38"/>
  <c r="R808" i="38" s="1"/>
  <c r="R807" i="38"/>
  <c r="K807" i="38"/>
  <c r="I807" i="38"/>
  <c r="H807" i="38"/>
  <c r="G807" i="38"/>
  <c r="R806" i="38"/>
  <c r="K806" i="38"/>
  <c r="I806" i="38"/>
  <c r="H806" i="38"/>
  <c r="G806" i="38"/>
  <c r="K805" i="38"/>
  <c r="I805" i="38"/>
  <c r="H805" i="38"/>
  <c r="G805" i="38"/>
  <c r="K804" i="38"/>
  <c r="I804" i="38"/>
  <c r="H804" i="38"/>
  <c r="G804" i="38"/>
  <c r="K803" i="38"/>
  <c r="I803" i="38"/>
  <c r="H803" i="38"/>
  <c r="G803" i="38"/>
  <c r="R803" i="38" s="1"/>
  <c r="K802" i="38"/>
  <c r="I802" i="38"/>
  <c r="H802" i="38"/>
  <c r="G802" i="38"/>
  <c r="K801" i="38"/>
  <c r="I801" i="38"/>
  <c r="H801" i="38"/>
  <c r="K800" i="38"/>
  <c r="I800" i="38"/>
  <c r="H800" i="38"/>
  <c r="G800" i="38"/>
  <c r="K799" i="38"/>
  <c r="I799" i="38"/>
  <c r="H799" i="38"/>
  <c r="G799" i="38"/>
  <c r="K798" i="38"/>
  <c r="I798" i="38"/>
  <c r="H798" i="38"/>
  <c r="G798" i="38"/>
  <c r="R797" i="38"/>
  <c r="K797" i="38"/>
  <c r="I797" i="38"/>
  <c r="H797" i="38"/>
  <c r="G797" i="38"/>
  <c r="R796" i="38"/>
  <c r="K796" i="38"/>
  <c r="I796" i="38"/>
  <c r="H796" i="38"/>
  <c r="G796" i="38"/>
  <c r="K795" i="38"/>
  <c r="I795" i="38"/>
  <c r="H795" i="38"/>
  <c r="G795" i="38"/>
  <c r="R795" i="38" s="1"/>
  <c r="K794" i="38"/>
  <c r="I794" i="38"/>
  <c r="H794" i="38"/>
  <c r="G794" i="38"/>
  <c r="R794" i="38" s="1"/>
  <c r="R793" i="38"/>
  <c r="K793" i="38"/>
  <c r="I793" i="38"/>
  <c r="H793" i="38"/>
  <c r="G793" i="38"/>
  <c r="K792" i="38"/>
  <c r="I792" i="38"/>
  <c r="H792" i="38"/>
  <c r="G792" i="38"/>
  <c r="R791" i="38"/>
  <c r="K791" i="38"/>
  <c r="I791" i="38"/>
  <c r="H791" i="38"/>
  <c r="G791" i="38"/>
  <c r="K790" i="38"/>
  <c r="I790" i="38"/>
  <c r="H790" i="38"/>
  <c r="G790" i="38"/>
  <c r="K789" i="38"/>
  <c r="I789" i="38"/>
  <c r="H789" i="38"/>
  <c r="K788" i="38"/>
  <c r="I788" i="38"/>
  <c r="H788" i="38"/>
  <c r="G788" i="38"/>
  <c r="R788" i="38" s="1"/>
  <c r="R787" i="38"/>
  <c r="K787" i="38"/>
  <c r="I787" i="38"/>
  <c r="H787" i="38"/>
  <c r="G787" i="38"/>
  <c r="R786" i="38" s="1"/>
  <c r="K786" i="38"/>
  <c r="I786" i="38"/>
  <c r="H786" i="38"/>
  <c r="G786" i="38"/>
  <c r="R785" i="38" s="1"/>
  <c r="K785" i="38"/>
  <c r="I785" i="38"/>
  <c r="H785" i="38"/>
  <c r="G785" i="38"/>
  <c r="R784" i="38"/>
  <c r="K784" i="38"/>
  <c r="I784" i="38"/>
  <c r="H784" i="38"/>
  <c r="G784" i="38"/>
  <c r="K783" i="38"/>
  <c r="I783" i="38"/>
  <c r="H783" i="38"/>
  <c r="G783" i="38"/>
  <c r="R783" i="38" s="1"/>
  <c r="K782" i="38"/>
  <c r="I782" i="38"/>
  <c r="H782" i="38"/>
  <c r="G782" i="38"/>
  <c r="R782" i="38" s="1"/>
  <c r="R781" i="38"/>
  <c r="K781" i="38"/>
  <c r="I781" i="38"/>
  <c r="H781" i="38"/>
  <c r="G781" i="38"/>
  <c r="K780" i="38"/>
  <c r="I780" i="38"/>
  <c r="H780" i="38"/>
  <c r="G780" i="38"/>
  <c r="K779" i="38"/>
  <c r="I779" i="38"/>
  <c r="H779" i="38"/>
  <c r="G779" i="38"/>
  <c r="K778" i="38"/>
  <c r="I778" i="38"/>
  <c r="H778" i="38"/>
  <c r="G778" i="38"/>
  <c r="R778" i="38" s="1"/>
  <c r="K777" i="38"/>
  <c r="I777" i="38"/>
  <c r="H777" i="38"/>
  <c r="K776" i="38"/>
  <c r="I776" i="38"/>
  <c r="H776" i="38"/>
  <c r="G776" i="38"/>
  <c r="R776" i="38" s="1"/>
  <c r="K775" i="38"/>
  <c r="I775" i="38"/>
  <c r="H775" i="38"/>
  <c r="G775" i="38"/>
  <c r="K774" i="38"/>
  <c r="I774" i="38"/>
  <c r="H774" i="38"/>
  <c r="G774" i="38"/>
  <c r="R774" i="38" s="1"/>
  <c r="K773" i="38"/>
  <c r="I773" i="38"/>
  <c r="H773" i="38"/>
  <c r="G773" i="38"/>
  <c r="K772" i="38"/>
  <c r="I772" i="38"/>
  <c r="H772" i="38"/>
  <c r="G772" i="38"/>
  <c r="K771" i="38"/>
  <c r="I771" i="38"/>
  <c r="H771" i="38"/>
  <c r="G771" i="38"/>
  <c r="R771" i="38" s="1"/>
  <c r="K770" i="38"/>
  <c r="I770" i="38"/>
  <c r="H770" i="38"/>
  <c r="G770" i="38"/>
  <c r="R769" i="38"/>
  <c r="K769" i="38"/>
  <c r="I769" i="38"/>
  <c r="H769" i="38"/>
  <c r="G769" i="38"/>
  <c r="R768" i="38"/>
  <c r="K768" i="38"/>
  <c r="M888" i="38" s="1"/>
  <c r="Q888" i="38" s="1"/>
  <c r="I768" i="38"/>
  <c r="H768" i="38"/>
  <c r="G768" i="38"/>
  <c r="R767" i="38"/>
  <c r="K767" i="38"/>
  <c r="I767" i="38"/>
  <c r="H767" i="38"/>
  <c r="G767" i="38"/>
  <c r="R766" i="38"/>
  <c r="K766" i="38"/>
  <c r="I766" i="38"/>
  <c r="H766" i="38"/>
  <c r="G766" i="38"/>
  <c r="R765" i="38" s="1"/>
  <c r="K765" i="38"/>
  <c r="I765" i="38"/>
  <c r="H765" i="38"/>
  <c r="K764" i="38"/>
  <c r="I764" i="38"/>
  <c r="H764" i="38"/>
  <c r="G764" i="38"/>
  <c r="R764" i="38" s="1"/>
  <c r="K763" i="38"/>
  <c r="I763" i="38"/>
  <c r="H763" i="38"/>
  <c r="G763" i="38"/>
  <c r="R762" i="38"/>
  <c r="K762" i="38"/>
  <c r="I762" i="38"/>
  <c r="H762" i="38"/>
  <c r="G762" i="38"/>
  <c r="R761" i="38"/>
  <c r="K761" i="38"/>
  <c r="I761" i="38"/>
  <c r="H761" i="38"/>
  <c r="G761" i="38"/>
  <c r="R760" i="38"/>
  <c r="K760" i="38"/>
  <c r="I760" i="38"/>
  <c r="H760" i="38"/>
  <c r="G760" i="38"/>
  <c r="R759" i="38"/>
  <c r="K759" i="38"/>
  <c r="I759" i="38"/>
  <c r="H759" i="38"/>
  <c r="G759" i="38"/>
  <c r="K758" i="38"/>
  <c r="I758" i="38"/>
  <c r="H758" i="38"/>
  <c r="G758" i="38"/>
  <c r="K757" i="38"/>
  <c r="I757" i="38"/>
  <c r="H757" i="38"/>
  <c r="G757" i="38"/>
  <c r="K756" i="38"/>
  <c r="I756" i="38"/>
  <c r="H756" i="38"/>
  <c r="G756" i="38"/>
  <c r="R756" i="38" s="1"/>
  <c r="K755" i="38"/>
  <c r="I755" i="38"/>
  <c r="H755" i="38"/>
  <c r="G755" i="38"/>
  <c r="R754" i="38"/>
  <c r="K754" i="38"/>
  <c r="M872" i="38" s="1"/>
  <c r="Q872" i="38" s="1"/>
  <c r="I754" i="38"/>
  <c r="H754" i="38"/>
  <c r="G754" i="38"/>
  <c r="R753" i="38"/>
  <c r="K753" i="38"/>
  <c r="I753" i="38"/>
  <c r="H753" i="38"/>
  <c r="K752" i="38"/>
  <c r="I752" i="38"/>
  <c r="H752" i="38"/>
  <c r="G752" i="38"/>
  <c r="R752" i="38" s="1"/>
  <c r="K751" i="38"/>
  <c r="I751" i="38"/>
  <c r="H751" i="38"/>
  <c r="G751" i="38"/>
  <c r="K750" i="38"/>
  <c r="I750" i="38"/>
  <c r="H750" i="38"/>
  <c r="G750" i="38"/>
  <c r="K749" i="38"/>
  <c r="I749" i="38"/>
  <c r="H749" i="38"/>
  <c r="G749" i="38"/>
  <c r="R749" i="38" s="1"/>
  <c r="K748" i="38"/>
  <c r="I748" i="38"/>
  <c r="H748" i="38"/>
  <c r="G748" i="38"/>
  <c r="R747" i="38"/>
  <c r="K747" i="38"/>
  <c r="I747" i="38"/>
  <c r="H747" i="38"/>
  <c r="G747" i="38"/>
  <c r="R746" i="38"/>
  <c r="K746" i="38"/>
  <c r="I746" i="38"/>
  <c r="H746" i="38"/>
  <c r="G746" i="38"/>
  <c r="R745" i="38"/>
  <c r="K745" i="38"/>
  <c r="I745" i="38"/>
  <c r="H745" i="38"/>
  <c r="G745" i="38"/>
  <c r="R744" i="38"/>
  <c r="K744" i="38"/>
  <c r="I744" i="38"/>
  <c r="H744" i="38"/>
  <c r="G744" i="38"/>
  <c r="K743" i="38"/>
  <c r="I743" i="38"/>
  <c r="H743" i="38"/>
  <c r="G743" i="38"/>
  <c r="K742" i="38"/>
  <c r="I742" i="38"/>
  <c r="H742" i="38"/>
  <c r="G742" i="38"/>
  <c r="R741" i="38" s="1"/>
  <c r="K741" i="38"/>
  <c r="I741" i="38"/>
  <c r="H741" i="38"/>
  <c r="R740" i="38"/>
  <c r="K740" i="38"/>
  <c r="M849" i="38" s="1"/>
  <c r="Q849" i="38" s="1"/>
  <c r="I740" i="38"/>
  <c r="H740" i="38"/>
  <c r="G740" i="38"/>
  <c r="R739" i="38"/>
  <c r="K739" i="38"/>
  <c r="I739" i="38"/>
  <c r="H739" i="38"/>
  <c r="G739" i="38"/>
  <c r="R738" i="38"/>
  <c r="K738" i="38"/>
  <c r="I738" i="38"/>
  <c r="H738" i="38"/>
  <c r="G738" i="38"/>
  <c r="R737" i="38"/>
  <c r="K737" i="38"/>
  <c r="I737" i="38"/>
  <c r="H737" i="38"/>
  <c r="G737" i="38"/>
  <c r="K736" i="38"/>
  <c r="I736" i="38"/>
  <c r="H736" i="38"/>
  <c r="G736" i="38"/>
  <c r="K735" i="38"/>
  <c r="I735" i="38"/>
  <c r="H735" i="38"/>
  <c r="G735" i="38"/>
  <c r="K734" i="38"/>
  <c r="I734" i="38"/>
  <c r="H734" i="38"/>
  <c r="G734" i="38"/>
  <c r="R734" i="38" s="1"/>
  <c r="K733" i="38"/>
  <c r="I733" i="38"/>
  <c r="H733" i="38"/>
  <c r="G733" i="38"/>
  <c r="R732" i="38"/>
  <c r="K732" i="38"/>
  <c r="I732" i="38"/>
  <c r="H732" i="38"/>
  <c r="G732" i="38"/>
  <c r="R731" i="38"/>
  <c r="K731" i="38"/>
  <c r="I731" i="38"/>
  <c r="H731" i="38"/>
  <c r="G731" i="38"/>
  <c r="R730" i="38"/>
  <c r="K730" i="38"/>
  <c r="I730" i="38"/>
  <c r="H730" i="38"/>
  <c r="G730" i="38"/>
  <c r="R729" i="38"/>
  <c r="K729" i="38"/>
  <c r="I729" i="38"/>
  <c r="H729" i="38"/>
  <c r="R728" i="38"/>
  <c r="K728" i="38"/>
  <c r="I728" i="38"/>
  <c r="H728" i="38"/>
  <c r="G728" i="38"/>
  <c r="K727" i="38"/>
  <c r="I727" i="38"/>
  <c r="H727" i="38"/>
  <c r="G727" i="38"/>
  <c r="R727" i="38" s="1"/>
  <c r="K726" i="38"/>
  <c r="I726" i="38"/>
  <c r="H726" i="38"/>
  <c r="G726" i="38"/>
  <c r="R725" i="38"/>
  <c r="K725" i="38"/>
  <c r="I725" i="38"/>
  <c r="H725" i="38"/>
  <c r="G725" i="38"/>
  <c r="R724" i="38"/>
  <c r="K724" i="38"/>
  <c r="I724" i="38"/>
  <c r="H724" i="38"/>
  <c r="G724" i="38"/>
  <c r="R723" i="38"/>
  <c r="K723" i="38"/>
  <c r="I723" i="38"/>
  <c r="H723" i="38"/>
  <c r="G723" i="38"/>
  <c r="R722" i="38"/>
  <c r="K722" i="38"/>
  <c r="I722" i="38"/>
  <c r="H722" i="38"/>
  <c r="G722" i="38"/>
  <c r="K721" i="38"/>
  <c r="I721" i="38"/>
  <c r="H721" i="38"/>
  <c r="G721" i="38"/>
  <c r="K720" i="38"/>
  <c r="I720" i="38"/>
  <c r="H720" i="38"/>
  <c r="G720" i="38"/>
  <c r="K719" i="38"/>
  <c r="I719" i="38"/>
  <c r="H719" i="38"/>
  <c r="G719" i="38"/>
  <c r="R719" i="38" s="1"/>
  <c r="K718" i="38"/>
  <c r="I718" i="38"/>
  <c r="H718" i="38"/>
  <c r="G718" i="38"/>
  <c r="R717" i="38"/>
  <c r="K717" i="38"/>
  <c r="I717" i="38"/>
  <c r="H717" i="38"/>
  <c r="R716" i="38"/>
  <c r="K716" i="38"/>
  <c r="I716" i="38"/>
  <c r="H716" i="38"/>
  <c r="G716" i="38"/>
  <c r="R715" i="38"/>
  <c r="K715" i="38"/>
  <c r="I715" i="38"/>
  <c r="H715" i="38"/>
  <c r="G715" i="38"/>
  <c r="K714" i="38"/>
  <c r="I714" i="38"/>
  <c r="H714" i="38"/>
  <c r="G714" i="38"/>
  <c r="K713" i="38"/>
  <c r="I713" i="38"/>
  <c r="H713" i="38"/>
  <c r="G713" i="38"/>
  <c r="K712" i="38"/>
  <c r="I712" i="38"/>
  <c r="H712" i="38"/>
  <c r="G712" i="38"/>
  <c r="R712" i="38" s="1"/>
  <c r="K711" i="38"/>
  <c r="I711" i="38"/>
  <c r="H711" i="38"/>
  <c r="G711" i="38"/>
  <c r="R710" i="38"/>
  <c r="K710" i="38"/>
  <c r="I710" i="38"/>
  <c r="H710" i="38"/>
  <c r="G710" i="38"/>
  <c r="R709" i="38"/>
  <c r="K709" i="38"/>
  <c r="I709" i="38"/>
  <c r="H709" i="38"/>
  <c r="G709" i="38"/>
  <c r="R708" i="38"/>
  <c r="K708" i="38"/>
  <c r="I708" i="38"/>
  <c r="H708" i="38"/>
  <c r="G708" i="38"/>
  <c r="R707" i="38"/>
  <c r="K707" i="38"/>
  <c r="I707" i="38"/>
  <c r="H707" i="38"/>
  <c r="G707" i="38"/>
  <c r="K706" i="38"/>
  <c r="I706" i="38"/>
  <c r="H706" i="38"/>
  <c r="G706" i="38"/>
  <c r="K705" i="38"/>
  <c r="I705" i="38"/>
  <c r="H705" i="38"/>
  <c r="R704" i="38"/>
  <c r="K704" i="38"/>
  <c r="I704" i="38"/>
  <c r="H704" i="38"/>
  <c r="G704" i="38"/>
  <c r="R703" i="38"/>
  <c r="K703" i="38"/>
  <c r="M809" i="38" s="1"/>
  <c r="Q809" i="38" s="1"/>
  <c r="I703" i="38"/>
  <c r="H703" i="38"/>
  <c r="G703" i="38"/>
  <c r="R702" i="38"/>
  <c r="K702" i="38"/>
  <c r="I702" i="38"/>
  <c r="H702" i="38"/>
  <c r="G702" i="38"/>
  <c r="R701" i="38"/>
  <c r="K701" i="38"/>
  <c r="I701" i="38"/>
  <c r="H701" i="38"/>
  <c r="G701" i="38"/>
  <c r="K700" i="38"/>
  <c r="I700" i="38"/>
  <c r="H700" i="38"/>
  <c r="G700" i="38"/>
  <c r="R700" i="38" s="1"/>
  <c r="K699" i="38"/>
  <c r="I699" i="38"/>
  <c r="H699" i="38"/>
  <c r="G699" i="38"/>
  <c r="K698" i="38"/>
  <c r="I698" i="38"/>
  <c r="H698" i="38"/>
  <c r="G698" i="38"/>
  <c r="K697" i="38"/>
  <c r="I697" i="38"/>
  <c r="H697" i="38"/>
  <c r="G697" i="38"/>
  <c r="R697" i="38" s="1"/>
  <c r="K696" i="38"/>
  <c r="I696" i="38"/>
  <c r="H696" i="38"/>
  <c r="G696" i="38"/>
  <c r="R695" i="38"/>
  <c r="K695" i="38"/>
  <c r="I695" i="38"/>
  <c r="H695" i="38"/>
  <c r="G695" i="38"/>
  <c r="K694" i="38"/>
  <c r="I694" i="38"/>
  <c r="H694" i="38"/>
  <c r="G694" i="38"/>
  <c r="R694" i="38" s="1"/>
  <c r="K693" i="38"/>
  <c r="I693" i="38"/>
  <c r="H693" i="38"/>
  <c r="K692" i="38"/>
  <c r="I692" i="38"/>
  <c r="H692" i="38"/>
  <c r="G692" i="38"/>
  <c r="K691" i="38"/>
  <c r="I691" i="38"/>
  <c r="H691" i="38"/>
  <c r="G691" i="38"/>
  <c r="K690" i="38"/>
  <c r="I690" i="38"/>
  <c r="H690" i="38"/>
  <c r="G690" i="38"/>
  <c r="R690" i="38" s="1"/>
  <c r="K689" i="38"/>
  <c r="I689" i="38"/>
  <c r="H689" i="38"/>
  <c r="G689" i="38"/>
  <c r="R688" i="38"/>
  <c r="K688" i="38"/>
  <c r="I688" i="38"/>
  <c r="H688" i="38"/>
  <c r="G688" i="38"/>
  <c r="K687" i="38"/>
  <c r="I687" i="38"/>
  <c r="H687" i="38"/>
  <c r="G687" i="38"/>
  <c r="R687" i="38" s="1"/>
  <c r="K686" i="38"/>
  <c r="I686" i="38"/>
  <c r="H686" i="38"/>
  <c r="G686" i="38"/>
  <c r="R686" i="38" s="1"/>
  <c r="K685" i="38"/>
  <c r="I685" i="38"/>
  <c r="H685" i="38"/>
  <c r="G685" i="38"/>
  <c r="K684" i="38"/>
  <c r="I684" i="38"/>
  <c r="H684" i="38"/>
  <c r="G684" i="38"/>
  <c r="K683" i="38"/>
  <c r="I683" i="38"/>
  <c r="H683" i="38"/>
  <c r="G683" i="38"/>
  <c r="K682" i="38"/>
  <c r="I682" i="38"/>
  <c r="H682" i="38"/>
  <c r="G682" i="38"/>
  <c r="R682" i="38" s="1"/>
  <c r="K681" i="38"/>
  <c r="I681" i="38"/>
  <c r="H681" i="38"/>
  <c r="R680" i="38"/>
  <c r="K680" i="38"/>
  <c r="I680" i="38"/>
  <c r="H680" i="38"/>
  <c r="G680" i="38"/>
  <c r="R679" i="38"/>
  <c r="K679" i="38"/>
  <c r="I679" i="38"/>
  <c r="H679" i="38"/>
  <c r="G679" i="38"/>
  <c r="R678" i="38"/>
  <c r="K678" i="38"/>
  <c r="I678" i="38"/>
  <c r="H678" i="38"/>
  <c r="G678" i="38"/>
  <c r="K677" i="38"/>
  <c r="I677" i="38"/>
  <c r="H677" i="38"/>
  <c r="G677" i="38"/>
  <c r="K676" i="38"/>
  <c r="I676" i="38"/>
  <c r="H676" i="38"/>
  <c r="G676" i="38"/>
  <c r="K675" i="38"/>
  <c r="I675" i="38"/>
  <c r="H675" i="38"/>
  <c r="G675" i="38"/>
  <c r="R675" i="38" s="1"/>
  <c r="K674" i="38"/>
  <c r="I674" i="38"/>
  <c r="H674" i="38"/>
  <c r="G674" i="38"/>
  <c r="R673" i="38"/>
  <c r="K673" i="38"/>
  <c r="I673" i="38"/>
  <c r="H673" i="38"/>
  <c r="G673" i="38"/>
  <c r="R672" i="38"/>
  <c r="K672" i="38"/>
  <c r="I672" i="38"/>
  <c r="H672" i="38"/>
  <c r="G672" i="38"/>
  <c r="K671" i="38"/>
  <c r="I671" i="38"/>
  <c r="H671" i="38"/>
  <c r="G671" i="38"/>
  <c r="R671" i="38" s="1"/>
  <c r="K670" i="38"/>
  <c r="I670" i="38"/>
  <c r="H670" i="38"/>
  <c r="G670" i="38"/>
  <c r="K669" i="38"/>
  <c r="I669" i="38"/>
  <c r="H669" i="38"/>
  <c r="K668" i="38"/>
  <c r="I668" i="38"/>
  <c r="H668" i="38"/>
  <c r="G668" i="38"/>
  <c r="R668" i="38" s="1"/>
  <c r="K667" i="38"/>
  <c r="I667" i="38"/>
  <c r="H667" i="38"/>
  <c r="G667" i="38"/>
  <c r="R666" i="38"/>
  <c r="K666" i="38"/>
  <c r="I666" i="38"/>
  <c r="H666" i="38"/>
  <c r="G666" i="38"/>
  <c r="K665" i="38"/>
  <c r="I665" i="38"/>
  <c r="H665" i="38"/>
  <c r="G665" i="38"/>
  <c r="R665" i="38" s="1"/>
  <c r="K664" i="38"/>
  <c r="I664" i="38"/>
  <c r="H664" i="38"/>
  <c r="G664" i="38"/>
  <c r="K663" i="38"/>
  <c r="I663" i="38"/>
  <c r="H663" i="38"/>
  <c r="G663" i="38"/>
  <c r="K662" i="38"/>
  <c r="I662" i="38"/>
  <c r="H662" i="38"/>
  <c r="G662" i="38"/>
  <c r="K661" i="38"/>
  <c r="I661" i="38"/>
  <c r="H661" i="38"/>
  <c r="G661" i="38"/>
  <c r="K660" i="38"/>
  <c r="I660" i="38"/>
  <c r="H660" i="38"/>
  <c r="G660" i="38"/>
  <c r="R660" i="38" s="1"/>
  <c r="K659" i="38"/>
  <c r="I659" i="38"/>
  <c r="H659" i="38"/>
  <c r="G659" i="38"/>
  <c r="R658" i="38"/>
  <c r="K658" i="38"/>
  <c r="I658" i="38"/>
  <c r="H658" i="38"/>
  <c r="G658" i="38"/>
  <c r="R657" i="38"/>
  <c r="K657" i="38"/>
  <c r="I657" i="38"/>
  <c r="H657" i="38"/>
  <c r="R656" i="38"/>
  <c r="K656" i="38"/>
  <c r="I656" i="38"/>
  <c r="H656" i="38"/>
  <c r="G656" i="38"/>
  <c r="K655" i="38"/>
  <c r="I655" i="38"/>
  <c r="H655" i="38"/>
  <c r="G655" i="38"/>
  <c r="K654" i="38"/>
  <c r="I654" i="38"/>
  <c r="H654" i="38"/>
  <c r="G654" i="38"/>
  <c r="K653" i="38"/>
  <c r="I653" i="38"/>
  <c r="H653" i="38"/>
  <c r="G653" i="38"/>
  <c r="R653" i="38" s="1"/>
  <c r="K652" i="38"/>
  <c r="I652" i="38"/>
  <c r="H652" i="38"/>
  <c r="G652" i="38"/>
  <c r="R651" i="38"/>
  <c r="K651" i="38"/>
  <c r="I651" i="38"/>
  <c r="H651" i="38"/>
  <c r="G651" i="38"/>
  <c r="K650" i="38"/>
  <c r="I650" i="38"/>
  <c r="H650" i="38"/>
  <c r="G650" i="38"/>
  <c r="R650" i="38" s="1"/>
  <c r="R649" i="38"/>
  <c r="K649" i="38"/>
  <c r="I649" i="38"/>
  <c r="H649" i="38"/>
  <c r="G649" i="38"/>
  <c r="R648" i="38"/>
  <c r="K648" i="38"/>
  <c r="I648" i="38"/>
  <c r="H648" i="38"/>
  <c r="G648" i="38"/>
  <c r="K647" i="38"/>
  <c r="I647" i="38"/>
  <c r="H647" i="38"/>
  <c r="G647" i="38"/>
  <c r="K646" i="38"/>
  <c r="I646" i="38"/>
  <c r="H646" i="38"/>
  <c r="G646" i="38"/>
  <c r="R645" i="38" s="1"/>
  <c r="K645" i="38"/>
  <c r="I645" i="38"/>
  <c r="H645" i="38"/>
  <c r="R644" i="38"/>
  <c r="K644" i="38"/>
  <c r="I644" i="38"/>
  <c r="H644" i="38"/>
  <c r="G644" i="38"/>
  <c r="K643" i="38"/>
  <c r="I643" i="38"/>
  <c r="H643" i="38"/>
  <c r="G643" i="38"/>
  <c r="R643" i="38" s="1"/>
  <c r="K642" i="38"/>
  <c r="I642" i="38"/>
  <c r="H642" i="38"/>
  <c r="G642" i="38"/>
  <c r="R642" i="38" s="1"/>
  <c r="K641" i="38"/>
  <c r="I641" i="38"/>
  <c r="H641" i="38"/>
  <c r="G641" i="38"/>
  <c r="R641" i="38" s="1"/>
  <c r="K640" i="38"/>
  <c r="I640" i="38"/>
  <c r="H640" i="38"/>
  <c r="G640" i="38"/>
  <c r="K639" i="38"/>
  <c r="I639" i="38"/>
  <c r="H639" i="38"/>
  <c r="G639" i="38"/>
  <c r="K638" i="38"/>
  <c r="I638" i="38"/>
  <c r="H638" i="38"/>
  <c r="G638" i="38"/>
  <c r="R638" i="38" s="1"/>
  <c r="K637" i="38"/>
  <c r="I637" i="38"/>
  <c r="H637" i="38"/>
  <c r="G637" i="38"/>
  <c r="R636" i="38"/>
  <c r="K636" i="38"/>
  <c r="I636" i="38"/>
  <c r="H636" i="38"/>
  <c r="G636" i="38"/>
  <c r="R635" i="38"/>
  <c r="K635" i="38"/>
  <c r="I635" i="38"/>
  <c r="H635" i="38"/>
  <c r="G635" i="38"/>
  <c r="R634" i="38"/>
  <c r="K634" i="38"/>
  <c r="I634" i="38"/>
  <c r="H634" i="38"/>
  <c r="G634" i="38"/>
  <c r="R633" i="38"/>
  <c r="K633" i="38"/>
  <c r="I633" i="38"/>
  <c r="H633" i="38"/>
  <c r="R632" i="38"/>
  <c r="K632" i="38"/>
  <c r="I632" i="38"/>
  <c r="H632" i="38"/>
  <c r="G632" i="38"/>
  <c r="K631" i="38"/>
  <c r="I631" i="38"/>
  <c r="H631" i="38"/>
  <c r="G631" i="38"/>
  <c r="R631" i="38" s="1"/>
  <c r="K630" i="38"/>
  <c r="I630" i="38"/>
  <c r="H630" i="38"/>
  <c r="G630" i="38"/>
  <c r="R629" i="38"/>
  <c r="K629" i="38"/>
  <c r="M734" i="38" s="1"/>
  <c r="Q734" i="38" s="1"/>
  <c r="I629" i="38"/>
  <c r="H629" i="38"/>
  <c r="G629" i="38"/>
  <c r="R628" i="38"/>
  <c r="K628" i="38"/>
  <c r="I628" i="38"/>
  <c r="H628" i="38"/>
  <c r="G628" i="38"/>
  <c r="K627" i="38"/>
  <c r="I627" i="38"/>
  <c r="H627" i="38"/>
  <c r="G627" i="38"/>
  <c r="R627" i="38" s="1"/>
  <c r="K626" i="38"/>
  <c r="I626" i="38"/>
  <c r="H626" i="38"/>
  <c r="G626" i="38"/>
  <c r="R626" i="38" s="1"/>
  <c r="K625" i="38"/>
  <c r="I625" i="38"/>
  <c r="H625" i="38"/>
  <c r="G625" i="38"/>
  <c r="K624" i="38"/>
  <c r="I624" i="38"/>
  <c r="H624" i="38"/>
  <c r="G624" i="38"/>
  <c r="K623" i="38"/>
  <c r="I623" i="38"/>
  <c r="H623" i="38"/>
  <c r="G623" i="38"/>
  <c r="R623" i="38" s="1"/>
  <c r="K622" i="38"/>
  <c r="I622" i="38"/>
  <c r="H622" i="38"/>
  <c r="G622" i="38"/>
  <c r="R621" i="38"/>
  <c r="K621" i="38"/>
  <c r="I621" i="38"/>
  <c r="H621" i="38"/>
  <c r="K620" i="38"/>
  <c r="I620" i="38"/>
  <c r="H620" i="38"/>
  <c r="G620" i="38"/>
  <c r="R620" i="38" s="1"/>
  <c r="K619" i="38"/>
  <c r="I619" i="38"/>
  <c r="H619" i="38"/>
  <c r="G619" i="38"/>
  <c r="K618" i="38"/>
  <c r="I618" i="38"/>
  <c r="H618" i="38"/>
  <c r="G618" i="38"/>
  <c r="K617" i="38"/>
  <c r="I617" i="38"/>
  <c r="H617" i="38"/>
  <c r="G617" i="38"/>
  <c r="K616" i="38"/>
  <c r="I616" i="38"/>
  <c r="H616" i="38"/>
  <c r="G616" i="38"/>
  <c r="R616" i="38" s="1"/>
  <c r="K615" i="38"/>
  <c r="I615" i="38"/>
  <c r="H615" i="38"/>
  <c r="G615" i="38"/>
  <c r="R614" i="38"/>
  <c r="K614" i="38"/>
  <c r="I614" i="38"/>
  <c r="H614" i="38"/>
  <c r="G614" i="38"/>
  <c r="R613" i="38"/>
  <c r="K613" i="38"/>
  <c r="I613" i="38"/>
  <c r="H613" i="38"/>
  <c r="G613" i="38"/>
  <c r="R612" i="38"/>
  <c r="K612" i="38"/>
  <c r="I612" i="38"/>
  <c r="H612" i="38"/>
  <c r="G612" i="38"/>
  <c r="R611" i="38"/>
  <c r="K611" i="38"/>
  <c r="I611" i="38"/>
  <c r="H611" i="38"/>
  <c r="G611" i="38"/>
  <c r="K610" i="38"/>
  <c r="I610" i="38"/>
  <c r="H610" i="38"/>
  <c r="G610" i="38"/>
  <c r="K609" i="38"/>
  <c r="I609" i="38"/>
  <c r="H609" i="38"/>
  <c r="R608" i="38"/>
  <c r="K608" i="38"/>
  <c r="I608" i="38"/>
  <c r="H608" i="38"/>
  <c r="G608" i="38"/>
  <c r="R607" i="38"/>
  <c r="K607" i="38"/>
  <c r="I607" i="38"/>
  <c r="H607" i="38"/>
  <c r="G607" i="38"/>
  <c r="R606" i="38"/>
  <c r="K606" i="38"/>
  <c r="I606" i="38"/>
  <c r="H606" i="38"/>
  <c r="G606" i="38"/>
  <c r="R605" i="38"/>
  <c r="K605" i="38"/>
  <c r="I605" i="38"/>
  <c r="H605" i="38"/>
  <c r="G605" i="38"/>
  <c r="K604" i="38"/>
  <c r="I604" i="38"/>
  <c r="H604" i="38"/>
  <c r="G604" i="38"/>
  <c r="R604" i="38" s="1"/>
  <c r="K603" i="38"/>
  <c r="I603" i="38"/>
  <c r="H603" i="38"/>
  <c r="G603" i="38"/>
  <c r="K602" i="38"/>
  <c r="I602" i="38"/>
  <c r="H602" i="38"/>
  <c r="G602" i="38"/>
  <c r="K601" i="38"/>
  <c r="M719" i="38" s="1"/>
  <c r="Q719" i="38" s="1"/>
  <c r="I601" i="38"/>
  <c r="H601" i="38"/>
  <c r="G601" i="38"/>
  <c r="R601" i="38" s="1"/>
  <c r="K600" i="38"/>
  <c r="I600" i="38"/>
  <c r="H600" i="38"/>
  <c r="G600" i="38"/>
  <c r="R599" i="38"/>
  <c r="K599" i="38"/>
  <c r="I599" i="38"/>
  <c r="H599" i="38"/>
  <c r="G599" i="38"/>
  <c r="K598" i="38"/>
  <c r="I598" i="38"/>
  <c r="H598" i="38"/>
  <c r="G598" i="38"/>
  <c r="K597" i="38"/>
  <c r="I597" i="38"/>
  <c r="H597" i="38"/>
  <c r="K596" i="38"/>
  <c r="I596" i="38"/>
  <c r="H596" i="38"/>
  <c r="G596" i="38"/>
  <c r="K595" i="38"/>
  <c r="I595" i="38"/>
  <c r="H595" i="38"/>
  <c r="G595" i="38"/>
  <c r="K594" i="38"/>
  <c r="I594" i="38"/>
  <c r="H594" i="38"/>
  <c r="G594" i="38"/>
  <c r="R594" i="38" s="1"/>
  <c r="K593" i="38"/>
  <c r="I593" i="38"/>
  <c r="H593" i="38"/>
  <c r="G593" i="38"/>
  <c r="R592" i="38"/>
  <c r="K592" i="38"/>
  <c r="I592" i="38"/>
  <c r="H592" i="38"/>
  <c r="G592" i="38"/>
  <c r="R591" i="38"/>
  <c r="K591" i="38"/>
  <c r="I591" i="38"/>
  <c r="H591" i="38"/>
  <c r="G591" i="38"/>
  <c r="R590" i="38"/>
  <c r="K590" i="38"/>
  <c r="I590" i="38"/>
  <c r="H590" i="38"/>
  <c r="G590" i="38"/>
  <c r="R589" i="38"/>
  <c r="K589" i="38"/>
  <c r="I589" i="38"/>
  <c r="H589" i="38"/>
  <c r="G589" i="38"/>
  <c r="K588" i="38"/>
  <c r="I588" i="38"/>
  <c r="H588" i="38"/>
  <c r="G588" i="38"/>
  <c r="K587" i="38"/>
  <c r="I587" i="38"/>
  <c r="H587" i="38"/>
  <c r="G587" i="38"/>
  <c r="K586" i="38"/>
  <c r="I586" i="38"/>
  <c r="H586" i="38"/>
  <c r="G586" i="38"/>
  <c r="R586" i="38" s="1"/>
  <c r="K585" i="38"/>
  <c r="I585" i="38"/>
  <c r="H585" i="38"/>
  <c r="R584" i="38"/>
  <c r="K584" i="38"/>
  <c r="I584" i="38"/>
  <c r="H584" i="38"/>
  <c r="G584" i="38"/>
  <c r="R583" i="38"/>
  <c r="K583" i="38"/>
  <c r="I583" i="38"/>
  <c r="H583" i="38"/>
  <c r="G583" i="38"/>
  <c r="R582" i="38"/>
  <c r="K582" i="38"/>
  <c r="I582" i="38"/>
  <c r="H582" i="38"/>
  <c r="G582" i="38"/>
  <c r="K581" i="38"/>
  <c r="I581" i="38"/>
  <c r="H581" i="38"/>
  <c r="G581" i="38"/>
  <c r="K580" i="38"/>
  <c r="M700" i="38" s="1"/>
  <c r="Q700" i="38" s="1"/>
  <c r="I580" i="38"/>
  <c r="H580" i="38"/>
  <c r="G580" i="38"/>
  <c r="K579" i="38"/>
  <c r="M699" i="38" s="1"/>
  <c r="Q699" i="38" s="1"/>
  <c r="I579" i="38"/>
  <c r="H579" i="38"/>
  <c r="G579" i="38"/>
  <c r="R579" i="38" s="1"/>
  <c r="K578" i="38"/>
  <c r="I578" i="38"/>
  <c r="H578" i="38"/>
  <c r="G578" i="38"/>
  <c r="R577" i="38"/>
  <c r="K577" i="38"/>
  <c r="I577" i="38"/>
  <c r="H577" i="38"/>
  <c r="G577" i="38"/>
  <c r="K576" i="38"/>
  <c r="I576" i="38"/>
  <c r="H576" i="38"/>
  <c r="G576" i="38"/>
  <c r="R576" i="38" s="1"/>
  <c r="K575" i="38"/>
  <c r="I575" i="38"/>
  <c r="H575" i="38"/>
  <c r="G575" i="38"/>
  <c r="K574" i="38"/>
  <c r="I574" i="38"/>
  <c r="H574" i="38"/>
  <c r="G574" i="38"/>
  <c r="R573" i="38" s="1"/>
  <c r="K573" i="38"/>
  <c r="I573" i="38"/>
  <c r="H573" i="38"/>
  <c r="K572" i="38"/>
  <c r="I572" i="38"/>
  <c r="H572" i="38"/>
  <c r="G572" i="38"/>
  <c r="R572" i="38" s="1"/>
  <c r="K571" i="38"/>
  <c r="I571" i="38"/>
  <c r="H571" i="38"/>
  <c r="G571" i="38"/>
  <c r="R570" i="38"/>
  <c r="K570" i="38"/>
  <c r="I570" i="38"/>
  <c r="H570" i="38"/>
  <c r="G570" i="38"/>
  <c r="R569" i="38"/>
  <c r="K569" i="38"/>
  <c r="M689" i="38" s="1"/>
  <c r="Q689" i="38" s="1"/>
  <c r="I569" i="38"/>
  <c r="H569" i="38"/>
  <c r="G569" i="38"/>
  <c r="R568" i="38"/>
  <c r="K568" i="38"/>
  <c r="M656" i="38" s="1"/>
  <c r="Q656" i="38" s="1"/>
  <c r="I568" i="38"/>
  <c r="H568" i="38"/>
  <c r="G568" i="38"/>
  <c r="K567" i="38"/>
  <c r="I567" i="38"/>
  <c r="H567" i="38"/>
  <c r="G567" i="38"/>
  <c r="R567" i="38" s="1"/>
  <c r="K566" i="38"/>
  <c r="I566" i="38"/>
  <c r="H566" i="38"/>
  <c r="G566" i="38"/>
  <c r="K565" i="38"/>
  <c r="I565" i="38"/>
  <c r="H565" i="38"/>
  <c r="G565" i="38"/>
  <c r="K564" i="38"/>
  <c r="I564" i="38"/>
  <c r="H564" i="38"/>
  <c r="G564" i="38"/>
  <c r="K563" i="38"/>
  <c r="I563" i="38"/>
  <c r="H563" i="38"/>
  <c r="G563" i="38"/>
  <c r="R562" i="38"/>
  <c r="K562" i="38"/>
  <c r="I562" i="38"/>
  <c r="H562" i="38"/>
  <c r="G562" i="38"/>
  <c r="R561" i="38"/>
  <c r="K561" i="38"/>
  <c r="I561" i="38"/>
  <c r="H561" i="38"/>
  <c r="K560" i="38"/>
  <c r="I560" i="38"/>
  <c r="H560" i="38"/>
  <c r="G560" i="38"/>
  <c r="R560" i="38" s="1"/>
  <c r="K559" i="38"/>
  <c r="I559" i="38"/>
  <c r="H559" i="38"/>
  <c r="G559" i="38"/>
  <c r="R559" i="38" s="1"/>
  <c r="K558" i="38"/>
  <c r="I558" i="38"/>
  <c r="H558" i="38"/>
  <c r="G558" i="38"/>
  <c r="R558" i="38" s="1"/>
  <c r="K557" i="38"/>
  <c r="I557" i="38"/>
  <c r="H557" i="38"/>
  <c r="G557" i="38"/>
  <c r="K556" i="38"/>
  <c r="I556" i="38"/>
  <c r="H556" i="38"/>
  <c r="G556" i="38"/>
  <c r="R555" i="38"/>
  <c r="K555" i="38"/>
  <c r="I555" i="38"/>
  <c r="H555" i="38"/>
  <c r="G555" i="38"/>
  <c r="R554" i="38"/>
  <c r="K554" i="38"/>
  <c r="I554" i="38"/>
  <c r="H554" i="38"/>
  <c r="G554" i="38"/>
  <c r="K553" i="38"/>
  <c r="I553" i="38"/>
  <c r="H553" i="38"/>
  <c r="G553" i="38"/>
  <c r="R553" i="38" s="1"/>
  <c r="K552" i="38"/>
  <c r="I552" i="38"/>
  <c r="H552" i="38"/>
  <c r="G552" i="38"/>
  <c r="R552" i="38" s="1"/>
  <c r="K551" i="38"/>
  <c r="I551" i="38"/>
  <c r="H551" i="38"/>
  <c r="G551" i="38"/>
  <c r="R551" i="38" s="1"/>
  <c r="K550" i="38"/>
  <c r="I550" i="38"/>
  <c r="H550" i="38"/>
  <c r="G550" i="38"/>
  <c r="R549" i="38" s="1"/>
  <c r="K549" i="38"/>
  <c r="I549" i="38"/>
  <c r="H549" i="38"/>
  <c r="R548" i="38"/>
  <c r="K548" i="38"/>
  <c r="I548" i="38"/>
  <c r="H548" i="38"/>
  <c r="G548" i="38"/>
  <c r="K547" i="38"/>
  <c r="I547" i="38"/>
  <c r="H547" i="38"/>
  <c r="G547" i="38"/>
  <c r="K546" i="38"/>
  <c r="I546" i="38"/>
  <c r="H546" i="38"/>
  <c r="G546" i="38"/>
  <c r="K545" i="38"/>
  <c r="I545" i="38"/>
  <c r="H545" i="38"/>
  <c r="G545" i="38"/>
  <c r="R545" i="38" s="1"/>
  <c r="K544" i="38"/>
  <c r="I544" i="38"/>
  <c r="H544" i="38"/>
  <c r="G544" i="38"/>
  <c r="R544" i="38" s="1"/>
  <c r="K543" i="38"/>
  <c r="I543" i="38"/>
  <c r="H543" i="38"/>
  <c r="G543" i="38"/>
  <c r="R543" i="38" s="1"/>
  <c r="K542" i="38"/>
  <c r="I542" i="38"/>
  <c r="H542" i="38"/>
  <c r="G542" i="38"/>
  <c r="K541" i="38"/>
  <c r="I541" i="38"/>
  <c r="H541" i="38"/>
  <c r="G541" i="38"/>
  <c r="R540" i="38"/>
  <c r="K540" i="38"/>
  <c r="I540" i="38"/>
  <c r="H540" i="38"/>
  <c r="G540" i="38"/>
  <c r="R539" i="38"/>
  <c r="K539" i="38"/>
  <c r="I539" i="38"/>
  <c r="H539" i="38"/>
  <c r="G539" i="38"/>
  <c r="K538" i="38"/>
  <c r="I538" i="38"/>
  <c r="H538" i="38"/>
  <c r="G538" i="38"/>
  <c r="K537" i="38"/>
  <c r="I537" i="38"/>
  <c r="H537" i="38"/>
  <c r="K536" i="38"/>
  <c r="I536" i="38"/>
  <c r="H536" i="38"/>
  <c r="G536" i="38"/>
  <c r="R536" i="38" s="1"/>
  <c r="K535" i="38"/>
  <c r="I535" i="38"/>
  <c r="H535" i="38"/>
  <c r="G535" i="38"/>
  <c r="K534" i="38"/>
  <c r="M654" i="38" s="1"/>
  <c r="Q654" i="38" s="1"/>
  <c r="I534" i="38"/>
  <c r="H534" i="38"/>
  <c r="G534" i="38"/>
  <c r="R533" i="38"/>
  <c r="K533" i="38"/>
  <c r="I533" i="38"/>
  <c r="H533" i="38"/>
  <c r="G533" i="38"/>
  <c r="R532" i="38"/>
  <c r="K532" i="38"/>
  <c r="I532" i="38"/>
  <c r="H532" i="38"/>
  <c r="G532" i="38"/>
  <c r="R531" i="38" s="1"/>
  <c r="K531" i="38"/>
  <c r="I531" i="38"/>
  <c r="H531" i="38"/>
  <c r="G531" i="38"/>
  <c r="K530" i="38"/>
  <c r="I530" i="38"/>
  <c r="H530" i="38"/>
  <c r="G530" i="38"/>
  <c r="R530" i="38" s="1"/>
  <c r="K529" i="38"/>
  <c r="I529" i="38"/>
  <c r="H529" i="38"/>
  <c r="G529" i="38"/>
  <c r="K528" i="38"/>
  <c r="I528" i="38"/>
  <c r="H528" i="38"/>
  <c r="G528" i="38"/>
  <c r="K527" i="38"/>
  <c r="I527" i="38"/>
  <c r="H527" i="38"/>
  <c r="G527" i="38"/>
  <c r="R527" i="38" s="1"/>
  <c r="K526" i="38"/>
  <c r="I526" i="38"/>
  <c r="H526" i="38"/>
  <c r="G526" i="38"/>
  <c r="R525" i="38"/>
  <c r="K525" i="38"/>
  <c r="I525" i="38"/>
  <c r="H525" i="38"/>
  <c r="K524" i="38"/>
  <c r="I524" i="38"/>
  <c r="H524" i="38"/>
  <c r="G524" i="38"/>
  <c r="R524" i="38" s="1"/>
  <c r="K523" i="38"/>
  <c r="I523" i="38"/>
  <c r="H523" i="38"/>
  <c r="G523" i="38"/>
  <c r="R523" i="38" s="1"/>
  <c r="K522" i="38"/>
  <c r="I522" i="38"/>
  <c r="H522" i="38"/>
  <c r="G522" i="38"/>
  <c r="R521" i="38"/>
  <c r="K521" i="38"/>
  <c r="M624" i="38" s="1"/>
  <c r="Q624" i="38" s="1"/>
  <c r="I521" i="38"/>
  <c r="H521" i="38"/>
  <c r="G521" i="38"/>
  <c r="K520" i="38"/>
  <c r="I520" i="38"/>
  <c r="H520" i="38"/>
  <c r="G520" i="38"/>
  <c r="R520" i="38" s="1"/>
  <c r="K519" i="38"/>
  <c r="I519" i="38"/>
  <c r="H519" i="38"/>
  <c r="G519" i="38"/>
  <c r="K518" i="38"/>
  <c r="I518" i="38"/>
  <c r="H518" i="38"/>
  <c r="G518" i="38"/>
  <c r="R518" i="38" s="1"/>
  <c r="R517" i="38"/>
  <c r="K517" i="38"/>
  <c r="I517" i="38"/>
  <c r="H517" i="38"/>
  <c r="G517" i="38"/>
  <c r="R516" i="38"/>
  <c r="K516" i="38"/>
  <c r="I516" i="38"/>
  <c r="H516" i="38"/>
  <c r="G516" i="38"/>
  <c r="K515" i="38"/>
  <c r="I515" i="38"/>
  <c r="H515" i="38"/>
  <c r="G515" i="38"/>
  <c r="R514" i="38"/>
  <c r="K514" i="38"/>
  <c r="I514" i="38"/>
  <c r="H514" i="38"/>
  <c r="G514" i="38"/>
  <c r="R513" i="38"/>
  <c r="K513" i="38"/>
  <c r="I513" i="38"/>
  <c r="H513" i="38"/>
  <c r="K512" i="38"/>
  <c r="M632" i="38" s="1"/>
  <c r="Q632" i="38" s="1"/>
  <c r="I512" i="38"/>
  <c r="H512" i="38"/>
  <c r="G512" i="38"/>
  <c r="R512" i="38" s="1"/>
  <c r="K511" i="38"/>
  <c r="M631" i="38" s="1"/>
  <c r="Q631" i="38" s="1"/>
  <c r="I511" i="38"/>
  <c r="H511" i="38"/>
  <c r="G511" i="38"/>
  <c r="K510" i="38"/>
  <c r="I510" i="38"/>
  <c r="H510" i="38"/>
  <c r="G510" i="38"/>
  <c r="R510" i="38" s="1"/>
  <c r="K509" i="38"/>
  <c r="I509" i="38"/>
  <c r="H509" i="38"/>
  <c r="G509" i="38"/>
  <c r="R509" i="38" s="1"/>
  <c r="K508" i="38"/>
  <c r="I508" i="38"/>
  <c r="H508" i="38"/>
  <c r="G508" i="38"/>
  <c r="R507" i="38"/>
  <c r="K507" i="38"/>
  <c r="I507" i="38"/>
  <c r="H507" i="38"/>
  <c r="G507" i="38"/>
  <c r="R506" i="38"/>
  <c r="K506" i="38"/>
  <c r="I506" i="38"/>
  <c r="H506" i="38"/>
  <c r="G506" i="38"/>
  <c r="R505" i="38"/>
  <c r="K505" i="38"/>
  <c r="I505" i="38"/>
  <c r="H505" i="38"/>
  <c r="G505" i="38"/>
  <c r="R504" i="38"/>
  <c r="K504" i="38"/>
  <c r="I504" i="38"/>
  <c r="H504" i="38"/>
  <c r="G504" i="38"/>
  <c r="K503" i="38"/>
  <c r="I503" i="38"/>
  <c r="H503" i="38"/>
  <c r="G503" i="38"/>
  <c r="K502" i="38"/>
  <c r="I502" i="38"/>
  <c r="H502" i="38"/>
  <c r="G502" i="38"/>
  <c r="R501" i="38" s="1"/>
  <c r="K501" i="38"/>
  <c r="I501" i="38"/>
  <c r="H501" i="38"/>
  <c r="R500" i="38"/>
  <c r="K500" i="38"/>
  <c r="I500" i="38"/>
  <c r="H500" i="38"/>
  <c r="G500" i="38"/>
  <c r="K499" i="38"/>
  <c r="I499" i="38"/>
  <c r="H499" i="38"/>
  <c r="G499" i="38"/>
  <c r="R499" i="38" s="1"/>
  <c r="K498" i="38"/>
  <c r="I498" i="38"/>
  <c r="H498" i="38"/>
  <c r="G498" i="38"/>
  <c r="K497" i="38"/>
  <c r="I497" i="38"/>
  <c r="H497" i="38"/>
  <c r="G497" i="38"/>
  <c r="R497" i="38" s="1"/>
  <c r="K496" i="38"/>
  <c r="I496" i="38"/>
  <c r="H496" i="38"/>
  <c r="G496" i="38"/>
  <c r="K495" i="38"/>
  <c r="I495" i="38"/>
  <c r="H495" i="38"/>
  <c r="G495" i="38"/>
  <c r="K494" i="38"/>
  <c r="I494" i="38"/>
  <c r="H494" i="38"/>
  <c r="G494" i="38"/>
  <c r="R494" i="38" s="1"/>
  <c r="K493" i="38"/>
  <c r="I493" i="38"/>
  <c r="H493" i="38"/>
  <c r="G493" i="38"/>
  <c r="R492" i="38"/>
  <c r="K492" i="38"/>
  <c r="I492" i="38"/>
  <c r="H492" i="38"/>
  <c r="G492" i="38"/>
  <c r="K491" i="38"/>
  <c r="I491" i="38"/>
  <c r="H491" i="38"/>
  <c r="G491" i="38"/>
  <c r="R491" i="38" s="1"/>
  <c r="K490" i="38"/>
  <c r="I490" i="38"/>
  <c r="H490" i="38"/>
  <c r="G490" i="38"/>
  <c r="R490" i="38" s="1"/>
  <c r="K489" i="38"/>
  <c r="I489" i="38"/>
  <c r="H489" i="38"/>
  <c r="K488" i="38"/>
  <c r="I488" i="38"/>
  <c r="H488" i="38"/>
  <c r="G488" i="38"/>
  <c r="R488" i="38" s="1"/>
  <c r="K487" i="38"/>
  <c r="I487" i="38"/>
  <c r="H487" i="38"/>
  <c r="G487" i="38"/>
  <c r="R487" i="38" s="1"/>
  <c r="K486" i="38"/>
  <c r="I486" i="38"/>
  <c r="H486" i="38"/>
  <c r="G486" i="38"/>
  <c r="R485" i="38"/>
  <c r="K485" i="38"/>
  <c r="I485" i="38"/>
  <c r="H485" i="38"/>
  <c r="G485" i="38"/>
  <c r="R484" i="38"/>
  <c r="K484" i="38"/>
  <c r="I484" i="38"/>
  <c r="H484" i="38"/>
  <c r="G484" i="38"/>
  <c r="R483" i="38"/>
  <c r="K483" i="38"/>
  <c r="M603" i="38" s="1"/>
  <c r="Q603" i="38" s="1"/>
  <c r="I483" i="38"/>
  <c r="H483" i="38"/>
  <c r="G483" i="38"/>
  <c r="K482" i="38"/>
  <c r="I482" i="38"/>
  <c r="H482" i="38"/>
  <c r="G482" i="38"/>
  <c r="R482" i="38" s="1"/>
  <c r="K481" i="38"/>
  <c r="I481" i="38"/>
  <c r="H481" i="38"/>
  <c r="G481" i="38"/>
  <c r="R481" i="38" s="1"/>
  <c r="K480" i="38"/>
  <c r="I480" i="38"/>
  <c r="H480" i="38"/>
  <c r="G480" i="38"/>
  <c r="R480" i="38" s="1"/>
  <c r="K479" i="38"/>
  <c r="I479" i="38"/>
  <c r="H479" i="38"/>
  <c r="G479" i="38"/>
  <c r="R479" i="38" s="1"/>
  <c r="K478" i="38"/>
  <c r="I478" i="38"/>
  <c r="H478" i="38"/>
  <c r="G478" i="38"/>
  <c r="R477" i="38"/>
  <c r="K477" i="38"/>
  <c r="I477" i="38"/>
  <c r="H477" i="38"/>
  <c r="R476" i="38"/>
  <c r="K476" i="38"/>
  <c r="I476" i="38"/>
  <c r="H476" i="38"/>
  <c r="G476" i="38"/>
  <c r="R475" i="38"/>
  <c r="K475" i="38"/>
  <c r="I475" i="38"/>
  <c r="H475" i="38"/>
  <c r="G475" i="38"/>
  <c r="K474" i="38"/>
  <c r="I474" i="38"/>
  <c r="H474" i="38"/>
  <c r="G474" i="38"/>
  <c r="K473" i="38"/>
  <c r="I473" i="38"/>
  <c r="H473" i="38"/>
  <c r="G473" i="38"/>
  <c r="K472" i="38"/>
  <c r="I472" i="38"/>
  <c r="H472" i="38"/>
  <c r="G472" i="38"/>
  <c r="R472" i="38" s="1"/>
  <c r="K471" i="38"/>
  <c r="I471" i="38"/>
  <c r="H471" i="38"/>
  <c r="G471" i="38"/>
  <c r="R470" i="38"/>
  <c r="K470" i="38"/>
  <c r="I470" i="38"/>
  <c r="H470" i="38"/>
  <c r="G470" i="38"/>
  <c r="K469" i="38"/>
  <c r="I469" i="38"/>
  <c r="H469" i="38"/>
  <c r="G469" i="38"/>
  <c r="R469" i="38" s="1"/>
  <c r="K468" i="38"/>
  <c r="I468" i="38"/>
  <c r="H468" i="38"/>
  <c r="G468" i="38"/>
  <c r="K467" i="38"/>
  <c r="I467" i="38"/>
  <c r="H467" i="38"/>
  <c r="G467" i="38"/>
  <c r="R467" i="38" s="1"/>
  <c r="K466" i="38"/>
  <c r="I466" i="38"/>
  <c r="H466" i="38"/>
  <c r="G466" i="38"/>
  <c r="K465" i="38"/>
  <c r="I465" i="38"/>
  <c r="H465" i="38"/>
  <c r="R464" i="38"/>
  <c r="K464" i="38"/>
  <c r="I464" i="38"/>
  <c r="H464" i="38"/>
  <c r="G464" i="38"/>
  <c r="R463" i="38"/>
  <c r="K463" i="38"/>
  <c r="I463" i="38"/>
  <c r="H463" i="38"/>
  <c r="G463" i="38"/>
  <c r="R462" i="38"/>
  <c r="K462" i="38"/>
  <c r="I462" i="38"/>
  <c r="H462" i="38"/>
  <c r="G462" i="38"/>
  <c r="R461" i="38"/>
  <c r="K461" i="38"/>
  <c r="I461" i="38"/>
  <c r="H461" i="38"/>
  <c r="G461" i="38"/>
  <c r="R460" i="38"/>
  <c r="K460" i="38"/>
  <c r="I460" i="38"/>
  <c r="H460" i="38"/>
  <c r="G460" i="38"/>
  <c r="K459" i="38"/>
  <c r="I459" i="38"/>
  <c r="H459" i="38"/>
  <c r="G459" i="38"/>
  <c r="R459" i="38" s="1"/>
  <c r="K458" i="38"/>
  <c r="I458" i="38"/>
  <c r="H458" i="38"/>
  <c r="G458" i="38"/>
  <c r="R458" i="38" s="1"/>
  <c r="K457" i="38"/>
  <c r="I457" i="38"/>
  <c r="H457" i="38"/>
  <c r="G457" i="38"/>
  <c r="R457" i="38" s="1"/>
  <c r="K456" i="38"/>
  <c r="I456" i="38"/>
  <c r="H456" i="38"/>
  <c r="G456" i="38"/>
  <c r="R455" i="38"/>
  <c r="K455" i="38"/>
  <c r="I455" i="38"/>
  <c r="H455" i="38"/>
  <c r="G455" i="38"/>
  <c r="R454" i="38"/>
  <c r="K454" i="38"/>
  <c r="I454" i="38"/>
  <c r="H454" i="38"/>
  <c r="G454" i="38"/>
  <c r="R453" i="38"/>
  <c r="K453" i="38"/>
  <c r="I453" i="38"/>
  <c r="H453" i="38"/>
  <c r="K452" i="38"/>
  <c r="I452" i="38"/>
  <c r="H452" i="38"/>
  <c r="G452" i="38"/>
  <c r="R452" i="38" s="1"/>
  <c r="K451" i="38"/>
  <c r="I451" i="38"/>
  <c r="H451" i="38"/>
  <c r="G451" i="38"/>
  <c r="R451" i="38" s="1"/>
  <c r="K450" i="38"/>
  <c r="I450" i="38"/>
  <c r="H450" i="38"/>
  <c r="G450" i="38"/>
  <c r="R450" i="38" s="1"/>
  <c r="K449" i="38"/>
  <c r="I449" i="38"/>
  <c r="H449" i="38"/>
  <c r="G449" i="38"/>
  <c r="R448" i="38"/>
  <c r="K448" i="38"/>
  <c r="I448" i="38"/>
  <c r="H448" i="38"/>
  <c r="G448" i="38"/>
  <c r="K447" i="38"/>
  <c r="I447" i="38"/>
  <c r="H447" i="38"/>
  <c r="G447" i="38"/>
  <c r="R447" i="38" s="1"/>
  <c r="K446" i="38"/>
  <c r="I446" i="38"/>
  <c r="H446" i="38"/>
  <c r="G446" i="38"/>
  <c r="K445" i="38"/>
  <c r="I445" i="38"/>
  <c r="H445" i="38"/>
  <c r="G445" i="38"/>
  <c r="R445" i="38" s="1"/>
  <c r="K444" i="38"/>
  <c r="I444" i="38"/>
  <c r="H444" i="38"/>
  <c r="G444" i="38"/>
  <c r="K443" i="38"/>
  <c r="I443" i="38"/>
  <c r="H443" i="38"/>
  <c r="G443" i="38"/>
  <c r="R443" i="38" s="1"/>
  <c r="K442" i="38"/>
  <c r="I442" i="38"/>
  <c r="H442" i="38"/>
  <c r="G442" i="38"/>
  <c r="R442" i="38" s="1"/>
  <c r="K441" i="38"/>
  <c r="I441" i="38"/>
  <c r="H441" i="38"/>
  <c r="R440" i="38"/>
  <c r="K440" i="38"/>
  <c r="I440" i="38"/>
  <c r="H440" i="38"/>
  <c r="G440" i="38"/>
  <c r="R439" i="38"/>
  <c r="K439" i="38"/>
  <c r="I439" i="38"/>
  <c r="H439" i="38"/>
  <c r="G439" i="38"/>
  <c r="R438" i="38"/>
  <c r="K438" i="38"/>
  <c r="I438" i="38"/>
  <c r="H438" i="38"/>
  <c r="G438" i="38"/>
  <c r="K437" i="38"/>
  <c r="I437" i="38"/>
  <c r="H437" i="38"/>
  <c r="G437" i="38"/>
  <c r="R437" i="38" s="1"/>
  <c r="K436" i="38"/>
  <c r="I436" i="38"/>
  <c r="H436" i="38"/>
  <c r="G436" i="38"/>
  <c r="R436" i="38" s="1"/>
  <c r="K435" i="38"/>
  <c r="I435" i="38"/>
  <c r="H435" i="38"/>
  <c r="G435" i="38"/>
  <c r="R435" i="38" s="1"/>
  <c r="K434" i="38"/>
  <c r="I434" i="38"/>
  <c r="H434" i="38"/>
  <c r="G434" i="38"/>
  <c r="R433" i="38"/>
  <c r="K433" i="38"/>
  <c r="I433" i="38"/>
  <c r="H433" i="38"/>
  <c r="G433" i="38"/>
  <c r="R432" i="38"/>
  <c r="K432" i="38"/>
  <c r="I432" i="38"/>
  <c r="H432" i="38"/>
  <c r="G432" i="38"/>
  <c r="K431" i="38"/>
  <c r="I431" i="38"/>
  <c r="H431" i="38"/>
  <c r="G431" i="38"/>
  <c r="R431" i="38" s="1"/>
  <c r="K430" i="38"/>
  <c r="I430" i="38"/>
  <c r="H430" i="38"/>
  <c r="G430" i="38"/>
  <c r="K429" i="38"/>
  <c r="I429" i="38"/>
  <c r="H429" i="38"/>
  <c r="K428" i="38"/>
  <c r="I428" i="38"/>
  <c r="H428" i="38"/>
  <c r="G428" i="38"/>
  <c r="R428" i="38" s="1"/>
  <c r="K427" i="38"/>
  <c r="I427" i="38"/>
  <c r="H427" i="38"/>
  <c r="G427" i="38"/>
  <c r="R426" i="38"/>
  <c r="K426" i="38"/>
  <c r="I426" i="38"/>
  <c r="H426" i="38"/>
  <c r="G426" i="38"/>
  <c r="R425" i="38"/>
  <c r="K425" i="38"/>
  <c r="I425" i="38"/>
  <c r="H425" i="38"/>
  <c r="G425" i="38"/>
  <c r="K424" i="38"/>
  <c r="I424" i="38"/>
  <c r="H424" i="38"/>
  <c r="G424" i="38"/>
  <c r="R424" i="38" s="1"/>
  <c r="K423" i="38"/>
  <c r="I423" i="38"/>
  <c r="H423" i="38"/>
  <c r="G423" i="38"/>
  <c r="K422" i="38"/>
  <c r="I422" i="38"/>
  <c r="H422" i="38"/>
  <c r="G422" i="38"/>
  <c r="K421" i="38"/>
  <c r="I421" i="38"/>
  <c r="H421" i="38"/>
  <c r="G421" i="38"/>
  <c r="K420" i="38"/>
  <c r="I420" i="38"/>
  <c r="H420" i="38"/>
  <c r="G420" i="38"/>
  <c r="R420" i="38" s="1"/>
  <c r="K419" i="38"/>
  <c r="I419" i="38"/>
  <c r="H419" i="38"/>
  <c r="G419" i="38"/>
  <c r="R418" i="38"/>
  <c r="K418" i="38"/>
  <c r="I418" i="38"/>
  <c r="H418" i="38"/>
  <c r="G418" i="38"/>
  <c r="R417" i="38"/>
  <c r="K417" i="38"/>
  <c r="I417" i="38"/>
  <c r="H417" i="38"/>
  <c r="R416" i="38"/>
  <c r="K416" i="38"/>
  <c r="I416" i="38"/>
  <c r="H416" i="38"/>
  <c r="G416" i="38"/>
  <c r="K415" i="38"/>
  <c r="I415" i="38"/>
  <c r="H415" i="38"/>
  <c r="G415" i="38"/>
  <c r="R415" i="38" s="1"/>
  <c r="K414" i="38"/>
  <c r="I414" i="38"/>
  <c r="H414" i="38"/>
  <c r="G414" i="38"/>
  <c r="R414" i="38" s="1"/>
  <c r="K413" i="38"/>
  <c r="I413" i="38"/>
  <c r="H413" i="38"/>
  <c r="G413" i="38"/>
  <c r="R413" i="38" s="1"/>
  <c r="K412" i="38"/>
  <c r="I412" i="38"/>
  <c r="H412" i="38"/>
  <c r="G412" i="38"/>
  <c r="R411" i="38"/>
  <c r="K411" i="38"/>
  <c r="I411" i="38"/>
  <c r="H411" i="38"/>
  <c r="G411" i="38"/>
  <c r="R410" i="38"/>
  <c r="K410" i="38"/>
  <c r="I410" i="38"/>
  <c r="H410" i="38"/>
  <c r="G410" i="38"/>
  <c r="K409" i="38"/>
  <c r="I409" i="38"/>
  <c r="H409" i="38"/>
  <c r="G409" i="38"/>
  <c r="R409" i="38" s="1"/>
  <c r="K408" i="38"/>
  <c r="I408" i="38"/>
  <c r="H408" i="38"/>
  <c r="G408" i="38"/>
  <c r="R408" i="38" s="1"/>
  <c r="K407" i="38"/>
  <c r="I407" i="38"/>
  <c r="H407" i="38"/>
  <c r="G407" i="38"/>
  <c r="R407" i="38" s="1"/>
  <c r="K406" i="38"/>
  <c r="I406" i="38"/>
  <c r="H406" i="38"/>
  <c r="G406" i="38"/>
  <c r="R405" i="38" s="1"/>
  <c r="K405" i="38"/>
  <c r="I405" i="38"/>
  <c r="H405" i="38"/>
  <c r="R404" i="38"/>
  <c r="K404" i="38"/>
  <c r="I404" i="38"/>
  <c r="H404" i="38"/>
  <c r="G404" i="38"/>
  <c r="R403" i="38"/>
  <c r="K403" i="38"/>
  <c r="I403" i="38"/>
  <c r="H403" i="38"/>
  <c r="G403" i="38"/>
  <c r="K402" i="38"/>
  <c r="I402" i="38"/>
  <c r="H402" i="38"/>
  <c r="G402" i="38"/>
  <c r="R402" i="38" s="1"/>
  <c r="K401" i="38"/>
  <c r="I401" i="38"/>
  <c r="H401" i="38"/>
  <c r="G401" i="38"/>
  <c r="K400" i="38"/>
  <c r="I400" i="38"/>
  <c r="H400" i="38"/>
  <c r="G400" i="38"/>
  <c r="K399" i="38"/>
  <c r="I399" i="38"/>
  <c r="H399" i="38"/>
  <c r="G399" i="38"/>
  <c r="R399" i="38" s="1"/>
  <c r="K398" i="38"/>
  <c r="I398" i="38"/>
  <c r="H398" i="38"/>
  <c r="G398" i="38"/>
  <c r="R398" i="38" s="1"/>
  <c r="K397" i="38"/>
  <c r="I397" i="38"/>
  <c r="H397" i="38"/>
  <c r="G397" i="38"/>
  <c r="R396" i="38"/>
  <c r="K396" i="38"/>
  <c r="I396" i="38"/>
  <c r="H396" i="38"/>
  <c r="G396" i="38"/>
  <c r="R395" i="38"/>
  <c r="K395" i="38"/>
  <c r="I395" i="38"/>
  <c r="H395" i="38"/>
  <c r="G395" i="38"/>
  <c r="R394" i="38"/>
  <c r="K394" i="38"/>
  <c r="I394" i="38"/>
  <c r="H394" i="38"/>
  <c r="G394" i="38"/>
  <c r="R393" i="38"/>
  <c r="K393" i="38"/>
  <c r="I393" i="38"/>
  <c r="H393" i="38"/>
  <c r="K392" i="38"/>
  <c r="I392" i="38"/>
  <c r="H392" i="38"/>
  <c r="G392" i="38"/>
  <c r="R392" i="38" s="1"/>
  <c r="K391" i="38"/>
  <c r="I391" i="38"/>
  <c r="H391" i="38"/>
  <c r="G391" i="38"/>
  <c r="R391" i="38" s="1"/>
  <c r="K390" i="38"/>
  <c r="I390" i="38"/>
  <c r="H390" i="38"/>
  <c r="G390" i="38"/>
  <c r="R389" i="38"/>
  <c r="K389" i="38"/>
  <c r="I389" i="38"/>
  <c r="H389" i="38"/>
  <c r="G389" i="38"/>
  <c r="R388" i="38"/>
  <c r="K388" i="38"/>
  <c r="I388" i="38"/>
  <c r="H388" i="38"/>
  <c r="G388" i="38"/>
  <c r="R387" i="38"/>
  <c r="K387" i="38"/>
  <c r="I387" i="38"/>
  <c r="H387" i="38"/>
  <c r="G387" i="38"/>
  <c r="R386" i="38"/>
  <c r="K386" i="38"/>
  <c r="I386" i="38"/>
  <c r="H386" i="38"/>
  <c r="G386" i="38"/>
  <c r="K385" i="38"/>
  <c r="I385" i="38"/>
  <c r="H385" i="38"/>
  <c r="G385" i="38"/>
  <c r="R385" i="38" s="1"/>
  <c r="K384" i="38"/>
  <c r="I384" i="38"/>
  <c r="H384" i="38"/>
  <c r="G384" i="38"/>
  <c r="K383" i="38"/>
  <c r="I383" i="38"/>
  <c r="H383" i="38"/>
  <c r="G383" i="38"/>
  <c r="R383" i="38" s="1"/>
  <c r="K382" i="38"/>
  <c r="I382" i="38"/>
  <c r="H382" i="38"/>
  <c r="G382" i="38"/>
  <c r="R381" i="38"/>
  <c r="K381" i="38"/>
  <c r="I381" i="38"/>
  <c r="H381" i="38"/>
  <c r="R380" i="38"/>
  <c r="K380" i="38"/>
  <c r="I380" i="38"/>
  <c r="H380" i="38"/>
  <c r="G380" i="38"/>
  <c r="K379" i="38"/>
  <c r="I379" i="38"/>
  <c r="H379" i="38"/>
  <c r="G379" i="38"/>
  <c r="R379" i="38" s="1"/>
  <c r="K378" i="38"/>
  <c r="I378" i="38"/>
  <c r="H378" i="38"/>
  <c r="G378" i="38"/>
  <c r="R378" i="38" s="1"/>
  <c r="K377" i="38"/>
  <c r="I377" i="38"/>
  <c r="H377" i="38"/>
  <c r="G377" i="38"/>
  <c r="K376" i="38"/>
  <c r="I376" i="38"/>
  <c r="H376" i="38"/>
  <c r="G376" i="38"/>
  <c r="R376" i="38" s="1"/>
  <c r="K375" i="38"/>
  <c r="I375" i="38"/>
  <c r="H375" i="38"/>
  <c r="G375" i="38"/>
  <c r="R374" i="38"/>
  <c r="K374" i="38"/>
  <c r="I374" i="38"/>
  <c r="H374" i="38"/>
  <c r="G374" i="38"/>
  <c r="R373" i="38"/>
  <c r="K373" i="38"/>
  <c r="I373" i="38"/>
  <c r="H373" i="38"/>
  <c r="G373" i="38"/>
  <c r="R372" i="38"/>
  <c r="K372" i="38"/>
  <c r="I372" i="38"/>
  <c r="H372" i="38"/>
  <c r="G372" i="38"/>
  <c r="R371" i="38"/>
  <c r="K371" i="38"/>
  <c r="I371" i="38"/>
  <c r="H371" i="38"/>
  <c r="G371" i="38"/>
  <c r="K370" i="38"/>
  <c r="I370" i="38"/>
  <c r="H370" i="38"/>
  <c r="G370" i="38"/>
  <c r="K369" i="38"/>
  <c r="I369" i="38"/>
  <c r="H369" i="38"/>
  <c r="R368" i="38"/>
  <c r="K368" i="38"/>
  <c r="I368" i="38"/>
  <c r="H368" i="38"/>
  <c r="G368" i="38"/>
  <c r="R367" i="38"/>
  <c r="K367" i="38"/>
  <c r="I367" i="38"/>
  <c r="H367" i="38"/>
  <c r="G367" i="38"/>
  <c r="R366" i="38"/>
  <c r="K366" i="38"/>
  <c r="I366" i="38"/>
  <c r="H366" i="38"/>
  <c r="G366" i="38"/>
  <c r="R365" i="38"/>
  <c r="K365" i="38"/>
  <c r="I365" i="38"/>
  <c r="H365" i="38"/>
  <c r="G365" i="38"/>
  <c r="K364" i="38"/>
  <c r="I364" i="38"/>
  <c r="H364" i="38"/>
  <c r="G364" i="38"/>
  <c r="R364" i="38" s="1"/>
  <c r="K363" i="38"/>
  <c r="I363" i="38"/>
  <c r="H363" i="38"/>
  <c r="G363" i="38"/>
  <c r="R363" i="38" s="1"/>
  <c r="K362" i="38"/>
  <c r="I362" i="38"/>
  <c r="H362" i="38"/>
  <c r="G362" i="38"/>
  <c r="R362" i="38" s="1"/>
  <c r="K361" i="38"/>
  <c r="I361" i="38"/>
  <c r="H361" i="38"/>
  <c r="G361" i="38"/>
  <c r="R361" i="38" s="1"/>
  <c r="K360" i="38"/>
  <c r="I360" i="38"/>
  <c r="H360" i="38"/>
  <c r="G360" i="38"/>
  <c r="R359" i="38"/>
  <c r="K359" i="38"/>
  <c r="I359" i="38"/>
  <c r="H359" i="38"/>
  <c r="G359" i="38"/>
  <c r="K358" i="38"/>
  <c r="I358" i="38"/>
  <c r="H358" i="38"/>
  <c r="G358" i="38"/>
  <c r="K357" i="38"/>
  <c r="I357" i="38"/>
  <c r="H357" i="38"/>
  <c r="K356" i="38"/>
  <c r="I356" i="38"/>
  <c r="H356" i="38"/>
  <c r="G356" i="38"/>
  <c r="R356" i="38" s="1"/>
  <c r="K355" i="38"/>
  <c r="I355" i="38"/>
  <c r="H355" i="38"/>
  <c r="G355" i="38"/>
  <c r="R355" i="38" s="1"/>
  <c r="K354" i="38"/>
  <c r="I354" i="38"/>
  <c r="H354" i="38"/>
  <c r="G354" i="38"/>
  <c r="K353" i="38"/>
  <c r="I353" i="38"/>
  <c r="H353" i="38"/>
  <c r="G353" i="38"/>
  <c r="R352" i="38"/>
  <c r="K352" i="38"/>
  <c r="I352" i="38"/>
  <c r="H352" i="38"/>
  <c r="G352" i="38"/>
  <c r="R351" i="38"/>
  <c r="K351" i="38"/>
  <c r="I351" i="38"/>
  <c r="H351" i="38"/>
  <c r="G351" i="38"/>
  <c r="K350" i="38"/>
  <c r="I350" i="38"/>
  <c r="H350" i="38"/>
  <c r="G350" i="38"/>
  <c r="R350" i="38" s="1"/>
  <c r="K349" i="38"/>
  <c r="I349" i="38"/>
  <c r="H349" i="38"/>
  <c r="G349" i="38"/>
  <c r="K348" i="38"/>
  <c r="I348" i="38"/>
  <c r="H348" i="38"/>
  <c r="G348" i="38"/>
  <c r="R348" i="38" s="1"/>
  <c r="K347" i="38"/>
  <c r="I347" i="38"/>
  <c r="H347" i="38"/>
  <c r="G347" i="38"/>
  <c r="R347" i="38" s="1"/>
  <c r="K346" i="38"/>
  <c r="I346" i="38"/>
  <c r="H346" i="38"/>
  <c r="G346" i="38"/>
  <c r="K345" i="38"/>
  <c r="I345" i="38"/>
  <c r="H345" i="38"/>
  <c r="K344" i="38"/>
  <c r="I344" i="38"/>
  <c r="H344" i="38"/>
  <c r="G344" i="38"/>
  <c r="R344" i="38" s="1"/>
  <c r="K343" i="38"/>
  <c r="I343" i="38"/>
  <c r="H343" i="38"/>
  <c r="G343" i="38"/>
  <c r="K342" i="38"/>
  <c r="I342" i="38"/>
  <c r="H342" i="38"/>
  <c r="G342" i="38"/>
  <c r="R341" i="38"/>
  <c r="K341" i="38"/>
  <c r="I341" i="38"/>
  <c r="H341" i="38"/>
  <c r="G341" i="38"/>
  <c r="K340" i="38"/>
  <c r="I340" i="38"/>
  <c r="H340" i="38"/>
  <c r="G340" i="38"/>
  <c r="R340" i="38" s="1"/>
  <c r="K339" i="38"/>
  <c r="I339" i="38"/>
  <c r="H339" i="38"/>
  <c r="G339" i="38"/>
  <c r="K338" i="38"/>
  <c r="I338" i="38"/>
  <c r="H338" i="38"/>
  <c r="G338" i="38"/>
  <c r="R337" i="38"/>
  <c r="K337" i="38"/>
  <c r="I337" i="38"/>
  <c r="H337" i="38"/>
  <c r="G337" i="38"/>
  <c r="K336" i="38"/>
  <c r="M415" i="38" s="1"/>
  <c r="Q415" i="38" s="1"/>
  <c r="I336" i="38"/>
  <c r="H336" i="38"/>
  <c r="G336" i="38"/>
  <c r="R336" i="38" s="1"/>
  <c r="R335" i="38"/>
  <c r="K335" i="38"/>
  <c r="I335" i="38"/>
  <c r="H335" i="38"/>
  <c r="G335" i="38"/>
  <c r="K334" i="38"/>
  <c r="I334" i="38"/>
  <c r="H334" i="38"/>
  <c r="G334" i="38"/>
  <c r="R333" i="38" s="1"/>
  <c r="K333" i="38"/>
  <c r="I333" i="38"/>
  <c r="H333" i="38"/>
  <c r="K332" i="38"/>
  <c r="I332" i="38"/>
  <c r="H332" i="38"/>
  <c r="G332" i="38"/>
  <c r="K331" i="38"/>
  <c r="I331" i="38"/>
  <c r="H331" i="38"/>
  <c r="G331" i="38"/>
  <c r="R330" i="38"/>
  <c r="K330" i="38"/>
  <c r="I330" i="38"/>
  <c r="H330" i="38"/>
  <c r="G330" i="38"/>
  <c r="R329" i="38"/>
  <c r="K329" i="38"/>
  <c r="I329" i="38"/>
  <c r="H329" i="38"/>
  <c r="G329" i="38"/>
  <c r="K328" i="38"/>
  <c r="I328" i="38"/>
  <c r="H328" i="38"/>
  <c r="G328" i="38"/>
  <c r="R327" i="38"/>
  <c r="K327" i="38"/>
  <c r="I327" i="38"/>
  <c r="H327" i="38"/>
  <c r="G327" i="38"/>
  <c r="K326" i="38"/>
  <c r="I326" i="38"/>
  <c r="H326" i="38"/>
  <c r="G326" i="38"/>
  <c r="R326" i="38" s="1"/>
  <c r="R325" i="38"/>
  <c r="K325" i="38"/>
  <c r="I325" i="38"/>
  <c r="H325" i="38"/>
  <c r="G325" i="38"/>
  <c r="K324" i="38"/>
  <c r="I324" i="38"/>
  <c r="H324" i="38"/>
  <c r="G324" i="38"/>
  <c r="K323" i="38"/>
  <c r="I323" i="38"/>
  <c r="H323" i="38"/>
  <c r="G323" i="38"/>
  <c r="R322" i="38"/>
  <c r="K322" i="38"/>
  <c r="I322" i="38"/>
  <c r="H322" i="38"/>
  <c r="G322" i="38"/>
  <c r="R321" i="38"/>
  <c r="K321" i="38"/>
  <c r="I321" i="38"/>
  <c r="H321" i="38"/>
  <c r="K320" i="38"/>
  <c r="I320" i="38"/>
  <c r="H320" i="38"/>
  <c r="G320" i="38"/>
  <c r="R320" i="38" s="1"/>
  <c r="R319" i="38"/>
  <c r="K319" i="38"/>
  <c r="I319" i="38"/>
  <c r="H319" i="38"/>
  <c r="G319" i="38"/>
  <c r="K318" i="38"/>
  <c r="I318" i="38"/>
  <c r="H318" i="38"/>
  <c r="G318" i="38"/>
  <c r="R318" i="38" s="1"/>
  <c r="K317" i="38"/>
  <c r="I317" i="38"/>
  <c r="H317" i="38"/>
  <c r="G317" i="38"/>
  <c r="K316" i="38"/>
  <c r="I316" i="38"/>
  <c r="H316" i="38"/>
  <c r="G316" i="38"/>
  <c r="R315" i="38"/>
  <c r="K315" i="38"/>
  <c r="I315" i="38"/>
  <c r="H315" i="38"/>
  <c r="G315" i="38"/>
  <c r="K314" i="38"/>
  <c r="I314" i="38"/>
  <c r="H314" i="38"/>
  <c r="G314" i="38"/>
  <c r="R314" i="38" s="1"/>
  <c r="K313" i="38"/>
  <c r="I313" i="38"/>
  <c r="H313" i="38"/>
  <c r="G313" i="38"/>
  <c r="R313" i="38" s="1"/>
  <c r="R312" i="38"/>
  <c r="K312" i="38"/>
  <c r="I312" i="38"/>
  <c r="H312" i="38"/>
  <c r="G312" i="38"/>
  <c r="K311" i="38"/>
  <c r="I311" i="38"/>
  <c r="H311" i="38"/>
  <c r="G311" i="38"/>
  <c r="K310" i="38"/>
  <c r="I310" i="38"/>
  <c r="H310" i="38"/>
  <c r="G310" i="38"/>
  <c r="R309" i="38" s="1"/>
  <c r="K309" i="38"/>
  <c r="I309" i="38"/>
  <c r="H309" i="38"/>
  <c r="R308" i="38"/>
  <c r="K308" i="38"/>
  <c r="I308" i="38"/>
  <c r="H308" i="38"/>
  <c r="G308" i="38"/>
  <c r="R307" i="38"/>
  <c r="K307" i="38"/>
  <c r="I307" i="38"/>
  <c r="H307" i="38"/>
  <c r="G307" i="38"/>
  <c r="K306" i="38"/>
  <c r="I306" i="38"/>
  <c r="H306" i="38"/>
  <c r="G306" i="38"/>
  <c r="R306" i="38" s="1"/>
  <c r="K305" i="38"/>
  <c r="I305" i="38"/>
  <c r="H305" i="38"/>
  <c r="G305" i="38"/>
  <c r="R305" i="38" s="1"/>
  <c r="R304" i="38"/>
  <c r="K304" i="38"/>
  <c r="I304" i="38"/>
  <c r="H304" i="38"/>
  <c r="G304" i="38"/>
  <c r="K303" i="38"/>
  <c r="I303" i="38"/>
  <c r="H303" i="38"/>
  <c r="G303" i="38"/>
  <c r="R303" i="38" s="1"/>
  <c r="K302" i="38"/>
  <c r="I302" i="38"/>
  <c r="H302" i="38"/>
  <c r="G302" i="38"/>
  <c r="K301" i="38"/>
  <c r="I301" i="38"/>
  <c r="H301" i="38"/>
  <c r="G301" i="38"/>
  <c r="R300" i="38"/>
  <c r="K300" i="38"/>
  <c r="I300" i="38"/>
  <c r="H300" i="38"/>
  <c r="G300" i="38"/>
  <c r="R299" i="38"/>
  <c r="K299" i="38"/>
  <c r="I299" i="38"/>
  <c r="H299" i="38"/>
  <c r="G299" i="38"/>
  <c r="R298" i="38"/>
  <c r="K298" i="38"/>
  <c r="I298" i="38"/>
  <c r="H298" i="38"/>
  <c r="G298" i="38"/>
  <c r="R297" i="38" s="1"/>
  <c r="K297" i="38"/>
  <c r="I297" i="38"/>
  <c r="H297" i="38"/>
  <c r="K296" i="38"/>
  <c r="I296" i="38"/>
  <c r="H296" i="38"/>
  <c r="G296" i="38"/>
  <c r="R296" i="38" s="1"/>
  <c r="K295" i="38"/>
  <c r="I295" i="38"/>
  <c r="H295" i="38"/>
  <c r="G295" i="38"/>
  <c r="K294" i="38"/>
  <c r="I294" i="38"/>
  <c r="H294" i="38"/>
  <c r="G294" i="38"/>
  <c r="R293" i="38"/>
  <c r="K293" i="38"/>
  <c r="I293" i="38"/>
  <c r="H293" i="38"/>
  <c r="G293" i="38"/>
  <c r="R292" i="38"/>
  <c r="K292" i="38"/>
  <c r="I292" i="38"/>
  <c r="H292" i="38"/>
  <c r="G292" i="38"/>
  <c r="K291" i="38"/>
  <c r="I291" i="38"/>
  <c r="H291" i="38"/>
  <c r="G291" i="38"/>
  <c r="R291" i="38" s="1"/>
  <c r="K290" i="38"/>
  <c r="I290" i="38"/>
  <c r="H290" i="38"/>
  <c r="G290" i="38"/>
  <c r="R290" i="38" s="1"/>
  <c r="K289" i="38"/>
  <c r="I289" i="38"/>
  <c r="H289" i="38"/>
  <c r="G289" i="38"/>
  <c r="K288" i="38"/>
  <c r="I288" i="38"/>
  <c r="H288" i="38"/>
  <c r="G288" i="38"/>
  <c r="K287" i="38"/>
  <c r="I287" i="38"/>
  <c r="H287" i="38"/>
  <c r="G287" i="38"/>
  <c r="R286" i="38"/>
  <c r="K286" i="38"/>
  <c r="I286" i="38"/>
  <c r="H286" i="38"/>
  <c r="G286" i="38"/>
  <c r="R285" i="38"/>
  <c r="K285" i="38"/>
  <c r="I285" i="38"/>
  <c r="H285" i="38"/>
  <c r="K284" i="38"/>
  <c r="M363" i="38" s="1"/>
  <c r="Q363" i="38" s="1"/>
  <c r="I284" i="38"/>
  <c r="H284" i="38"/>
  <c r="G284" i="38"/>
  <c r="R284" i="38" s="1"/>
  <c r="R283" i="38"/>
  <c r="K283" i="38"/>
  <c r="I283" i="38"/>
  <c r="H283" i="38"/>
  <c r="G283" i="38"/>
  <c r="K282" i="38"/>
  <c r="I282" i="38"/>
  <c r="H282" i="38"/>
  <c r="G282" i="38"/>
  <c r="R282" i="38" s="1"/>
  <c r="R281" i="38"/>
  <c r="K281" i="38"/>
  <c r="I281" i="38"/>
  <c r="H281" i="38"/>
  <c r="G281" i="38"/>
  <c r="K280" i="38"/>
  <c r="I280" i="38"/>
  <c r="H280" i="38"/>
  <c r="G280" i="38"/>
  <c r="K279" i="38"/>
  <c r="I279" i="38"/>
  <c r="H279" i="38"/>
  <c r="G279" i="38"/>
  <c r="K278" i="38"/>
  <c r="I278" i="38"/>
  <c r="H278" i="38"/>
  <c r="G278" i="38"/>
  <c r="R278" i="38" s="1"/>
  <c r="K277" i="38"/>
  <c r="I277" i="38"/>
  <c r="H277" i="38"/>
  <c r="G277" i="38"/>
  <c r="R277" i="38" s="1"/>
  <c r="K276" i="38"/>
  <c r="I276" i="38"/>
  <c r="H276" i="38"/>
  <c r="G276" i="38"/>
  <c r="R275" i="38" s="1"/>
  <c r="K275" i="38"/>
  <c r="I275" i="38"/>
  <c r="H275" i="38"/>
  <c r="G275" i="38"/>
  <c r="K274" i="38"/>
  <c r="I274" i="38"/>
  <c r="H274" i="38"/>
  <c r="G274" i="38"/>
  <c r="R274" i="38" s="1"/>
  <c r="R273" i="38"/>
  <c r="K273" i="38"/>
  <c r="I273" i="38"/>
  <c r="H273" i="38"/>
  <c r="R272" i="38"/>
  <c r="K272" i="38"/>
  <c r="I272" i="38"/>
  <c r="H272" i="38"/>
  <c r="G272" i="38"/>
  <c r="K271" i="38"/>
  <c r="I271" i="38"/>
  <c r="H271" i="38"/>
  <c r="G271" i="38"/>
  <c r="R271" i="38" s="1"/>
  <c r="K270" i="38"/>
  <c r="I270" i="38"/>
  <c r="H270" i="38"/>
  <c r="G270" i="38"/>
  <c r="R270" i="38" s="1"/>
  <c r="K269" i="38"/>
  <c r="I269" i="38"/>
  <c r="H269" i="38"/>
  <c r="G269" i="38"/>
  <c r="R269" i="38" s="1"/>
  <c r="R268" i="38"/>
  <c r="K268" i="38"/>
  <c r="I268" i="38"/>
  <c r="H268" i="38"/>
  <c r="G268" i="38"/>
  <c r="K267" i="38"/>
  <c r="I267" i="38"/>
  <c r="H267" i="38"/>
  <c r="G267" i="38"/>
  <c r="R267" i="38" s="1"/>
  <c r="K266" i="38"/>
  <c r="I266" i="38"/>
  <c r="H266" i="38"/>
  <c r="G266" i="38"/>
  <c r="K265" i="38"/>
  <c r="I265" i="38"/>
  <c r="H265" i="38"/>
  <c r="G265" i="38"/>
  <c r="R264" i="38" s="1"/>
  <c r="K264" i="38"/>
  <c r="I264" i="38"/>
  <c r="H264" i="38"/>
  <c r="G264" i="38"/>
  <c r="R263" i="38"/>
  <c r="K263" i="38"/>
  <c r="I263" i="38"/>
  <c r="H263" i="38"/>
  <c r="G263" i="38"/>
  <c r="K262" i="38"/>
  <c r="I262" i="38"/>
  <c r="H262" i="38"/>
  <c r="G262" i="38"/>
  <c r="R262" i="38" s="1"/>
  <c r="R261" i="38"/>
  <c r="K261" i="38"/>
  <c r="I261" i="38"/>
  <c r="H261" i="38"/>
  <c r="K260" i="38"/>
  <c r="I260" i="38"/>
  <c r="H260" i="38"/>
  <c r="G260" i="38"/>
  <c r="R260" i="38" s="1"/>
  <c r="K259" i="38"/>
  <c r="I259" i="38"/>
  <c r="H259" i="38"/>
  <c r="G259" i="38"/>
  <c r="K258" i="38"/>
  <c r="I258" i="38"/>
  <c r="H258" i="38"/>
  <c r="G258" i="38"/>
  <c r="R257" i="38"/>
  <c r="K257" i="38"/>
  <c r="I257" i="38"/>
  <c r="H257" i="38"/>
  <c r="G257" i="38"/>
  <c r="R256" i="38"/>
  <c r="K256" i="38"/>
  <c r="I256" i="38"/>
  <c r="H256" i="38"/>
  <c r="G256" i="38"/>
  <c r="K255" i="38"/>
  <c r="I255" i="38"/>
  <c r="H255" i="38"/>
  <c r="G255" i="38"/>
  <c r="R255" i="38" s="1"/>
  <c r="R254" i="38"/>
  <c r="K254" i="38"/>
  <c r="I254" i="38"/>
  <c r="H254" i="38"/>
  <c r="G254" i="38"/>
  <c r="K253" i="38"/>
  <c r="I253" i="38"/>
  <c r="H253" i="38"/>
  <c r="G253" i="38"/>
  <c r="K252" i="38"/>
  <c r="I252" i="38"/>
  <c r="H252" i="38"/>
  <c r="G252" i="38"/>
  <c r="R252" i="38" s="1"/>
  <c r="R251" i="38"/>
  <c r="K251" i="38"/>
  <c r="I251" i="38"/>
  <c r="H251" i="38"/>
  <c r="G251" i="38"/>
  <c r="K250" i="38"/>
  <c r="I250" i="38"/>
  <c r="H250" i="38"/>
  <c r="G250" i="38"/>
  <c r="K249" i="38"/>
  <c r="I249" i="38"/>
  <c r="H249" i="38"/>
  <c r="K248" i="38"/>
  <c r="I248" i="38"/>
  <c r="H248" i="38"/>
  <c r="G248" i="38"/>
  <c r="R248" i="38" s="1"/>
  <c r="K247" i="38"/>
  <c r="I247" i="38"/>
  <c r="H247" i="38"/>
  <c r="G247" i="38"/>
  <c r="K246" i="38"/>
  <c r="I246" i="38"/>
  <c r="H246" i="38"/>
  <c r="G246" i="38"/>
  <c r="R246" i="38" s="1"/>
  <c r="K245" i="38"/>
  <c r="I245" i="38"/>
  <c r="H245" i="38"/>
  <c r="G245" i="38"/>
  <c r="K244" i="38"/>
  <c r="I244" i="38"/>
  <c r="H244" i="38"/>
  <c r="G244" i="38"/>
  <c r="K243" i="38"/>
  <c r="I243" i="38"/>
  <c r="H243" i="38"/>
  <c r="G243" i="38"/>
  <c r="R243" i="38" s="1"/>
  <c r="K242" i="38"/>
  <c r="I242" i="38"/>
  <c r="H242" i="38"/>
  <c r="G242" i="38"/>
  <c r="R241" i="38"/>
  <c r="K241" i="38"/>
  <c r="I241" i="38"/>
  <c r="H241" i="38"/>
  <c r="G241" i="38"/>
  <c r="R240" i="38"/>
  <c r="K240" i="38"/>
  <c r="I240" i="38"/>
  <c r="H240" i="38"/>
  <c r="G240" i="38"/>
  <c r="R239" i="38"/>
  <c r="K239" i="38"/>
  <c r="I239" i="38"/>
  <c r="H239" i="38"/>
  <c r="G239" i="38"/>
  <c r="R238" i="38"/>
  <c r="K238" i="38"/>
  <c r="I238" i="38"/>
  <c r="H238" i="38"/>
  <c r="G238" i="38"/>
  <c r="R237" i="38" s="1"/>
  <c r="K237" i="38"/>
  <c r="I237" i="38"/>
  <c r="H237" i="38"/>
  <c r="K236" i="38"/>
  <c r="I236" i="38"/>
  <c r="H236" i="38"/>
  <c r="G236" i="38"/>
  <c r="R236" i="38" s="1"/>
  <c r="K235" i="38"/>
  <c r="I235" i="38"/>
  <c r="H235" i="38"/>
  <c r="G235" i="38"/>
  <c r="R234" i="38"/>
  <c r="K234" i="38"/>
  <c r="M341" i="38" s="1"/>
  <c r="Q341" i="38" s="1"/>
  <c r="I234" i="38"/>
  <c r="H234" i="38"/>
  <c r="G234" i="38"/>
  <c r="R233" i="38"/>
  <c r="K233" i="38"/>
  <c r="I233" i="38"/>
  <c r="H233" i="38"/>
  <c r="G233" i="38"/>
  <c r="R232" i="38"/>
  <c r="K232" i="38"/>
  <c r="I232" i="38"/>
  <c r="H232" i="38"/>
  <c r="G232" i="38"/>
  <c r="R231" i="38"/>
  <c r="K231" i="38"/>
  <c r="I231" i="38"/>
  <c r="H231" i="38"/>
  <c r="G231" i="38"/>
  <c r="K230" i="38"/>
  <c r="I230" i="38"/>
  <c r="H230" i="38"/>
  <c r="G230" i="38"/>
  <c r="K229" i="38"/>
  <c r="I229" i="38"/>
  <c r="H229" i="38"/>
  <c r="G229" i="38"/>
  <c r="K228" i="38"/>
  <c r="I228" i="38"/>
  <c r="H228" i="38"/>
  <c r="G228" i="38"/>
  <c r="R228" i="38" s="1"/>
  <c r="K227" i="38"/>
  <c r="I227" i="38"/>
  <c r="H227" i="38"/>
  <c r="G227" i="38"/>
  <c r="R226" i="38"/>
  <c r="K226" i="38"/>
  <c r="I226" i="38"/>
  <c r="H226" i="38"/>
  <c r="G226" i="38"/>
  <c r="R225" i="38"/>
  <c r="K225" i="38"/>
  <c r="I225" i="38"/>
  <c r="H225" i="38"/>
  <c r="K224" i="38"/>
  <c r="I224" i="38"/>
  <c r="H224" i="38"/>
  <c r="G224" i="38"/>
  <c r="R224" i="38" s="1"/>
  <c r="K223" i="38"/>
  <c r="I223" i="38"/>
  <c r="H223" i="38"/>
  <c r="G223" i="38"/>
  <c r="K222" i="38"/>
  <c r="I222" i="38"/>
  <c r="H222" i="38"/>
  <c r="G222" i="38"/>
  <c r="K221" i="38"/>
  <c r="I221" i="38"/>
  <c r="H221" i="38"/>
  <c r="G221" i="38"/>
  <c r="R221" i="38" s="1"/>
  <c r="K220" i="38"/>
  <c r="I220" i="38"/>
  <c r="H220" i="38"/>
  <c r="G220" i="38"/>
  <c r="R219" i="38"/>
  <c r="K219" i="38"/>
  <c r="I219" i="38"/>
  <c r="H219" i="38"/>
  <c r="G219" i="38"/>
  <c r="R218" i="38"/>
  <c r="K218" i="38"/>
  <c r="I218" i="38"/>
  <c r="H218" i="38"/>
  <c r="G218" i="38"/>
  <c r="R217" i="38"/>
  <c r="K217" i="38"/>
  <c r="I217" i="38"/>
  <c r="H217" i="38"/>
  <c r="G217" i="38"/>
  <c r="R216" i="38"/>
  <c r="K216" i="38"/>
  <c r="I216" i="38"/>
  <c r="H216" i="38"/>
  <c r="G216" i="38"/>
  <c r="K215" i="38"/>
  <c r="I215" i="38"/>
  <c r="H215" i="38"/>
  <c r="G215" i="38"/>
  <c r="K214" i="38"/>
  <c r="I214" i="38"/>
  <c r="H214" i="38"/>
  <c r="G214" i="38"/>
  <c r="R213" i="38" s="1"/>
  <c r="K213" i="38"/>
  <c r="I213" i="38"/>
  <c r="H213" i="38"/>
  <c r="R212" i="38"/>
  <c r="K212" i="38"/>
  <c r="I212" i="38"/>
  <c r="H212" i="38"/>
  <c r="G212" i="38"/>
  <c r="R211" i="38"/>
  <c r="K211" i="38"/>
  <c r="I211" i="38"/>
  <c r="H211" i="38"/>
  <c r="G211" i="38"/>
  <c r="R210" i="38"/>
  <c r="K210" i="38"/>
  <c r="I210" i="38"/>
  <c r="H210" i="38"/>
  <c r="G210" i="38"/>
  <c r="R209" i="38"/>
  <c r="K209" i="38"/>
  <c r="I209" i="38"/>
  <c r="H209" i="38"/>
  <c r="G209" i="38"/>
  <c r="K208" i="38"/>
  <c r="I208" i="38"/>
  <c r="H208" i="38"/>
  <c r="G208" i="38"/>
  <c r="K207" i="38"/>
  <c r="I207" i="38"/>
  <c r="H207" i="38"/>
  <c r="G207" i="38"/>
  <c r="K206" i="38"/>
  <c r="I206" i="38"/>
  <c r="H206" i="38"/>
  <c r="G206" i="38"/>
  <c r="R206" i="38" s="1"/>
  <c r="K205" i="38"/>
  <c r="I205" i="38"/>
  <c r="H205" i="38"/>
  <c r="G205" i="38"/>
  <c r="R204" i="38"/>
  <c r="K204" i="38"/>
  <c r="I204" i="38"/>
  <c r="H204" i="38"/>
  <c r="G204" i="38"/>
  <c r="K203" i="38"/>
  <c r="I203" i="38"/>
  <c r="H203" i="38"/>
  <c r="G203" i="38"/>
  <c r="R203" i="38" s="1"/>
  <c r="K202" i="38"/>
  <c r="I202" i="38"/>
  <c r="H202" i="38"/>
  <c r="G202" i="38"/>
  <c r="K201" i="38"/>
  <c r="I201" i="38"/>
  <c r="H201" i="38"/>
  <c r="R200" i="38"/>
  <c r="K200" i="38"/>
  <c r="I200" i="38"/>
  <c r="H200" i="38"/>
  <c r="G200" i="38"/>
  <c r="K199" i="38"/>
  <c r="I199" i="38"/>
  <c r="H199" i="38"/>
  <c r="G199" i="38"/>
  <c r="R199" i="38" s="1"/>
  <c r="K198" i="38"/>
  <c r="I198" i="38"/>
  <c r="H198" i="38"/>
  <c r="G198" i="38"/>
  <c r="R197" i="38"/>
  <c r="K197" i="38"/>
  <c r="I197" i="38"/>
  <c r="H197" i="38"/>
  <c r="G197" i="38"/>
  <c r="R196" i="38"/>
  <c r="K196" i="38"/>
  <c r="I196" i="38"/>
  <c r="H196" i="38"/>
  <c r="G196" i="38"/>
  <c r="R195" i="38"/>
  <c r="K195" i="38"/>
  <c r="I195" i="38"/>
  <c r="H195" i="38"/>
  <c r="G195" i="38"/>
  <c r="K194" i="38"/>
  <c r="I194" i="38"/>
  <c r="H194" i="38"/>
  <c r="G194" i="38"/>
  <c r="R194" i="38" s="1"/>
  <c r="K193" i="38"/>
  <c r="I193" i="38"/>
  <c r="H193" i="38"/>
  <c r="G193" i="38"/>
  <c r="K192" i="38"/>
  <c r="I192" i="38"/>
  <c r="H192" i="38"/>
  <c r="G192" i="38"/>
  <c r="K191" i="38"/>
  <c r="I191" i="38"/>
  <c r="H191" i="38"/>
  <c r="G191" i="38"/>
  <c r="R191" i="38" s="1"/>
  <c r="K190" i="38"/>
  <c r="I190" i="38"/>
  <c r="H190" i="38"/>
  <c r="G190" i="38"/>
  <c r="R189" i="38"/>
  <c r="K189" i="38"/>
  <c r="I189" i="38"/>
  <c r="H189" i="38"/>
  <c r="R188" i="38"/>
  <c r="K188" i="38"/>
  <c r="I188" i="38"/>
  <c r="H188" i="38"/>
  <c r="G188" i="38"/>
  <c r="K187" i="38"/>
  <c r="I187" i="38"/>
  <c r="H187" i="38"/>
  <c r="G187" i="38"/>
  <c r="R187" i="38" s="1"/>
  <c r="K186" i="38"/>
  <c r="I186" i="38"/>
  <c r="H186" i="38"/>
  <c r="G186" i="38"/>
  <c r="K185" i="38"/>
  <c r="I185" i="38"/>
  <c r="H185" i="38"/>
  <c r="G185" i="38"/>
  <c r="K184" i="38"/>
  <c r="I184" i="38"/>
  <c r="H184" i="38"/>
  <c r="G184" i="38"/>
  <c r="R184" i="38" s="1"/>
  <c r="K183" i="38"/>
  <c r="I183" i="38"/>
  <c r="H183" i="38"/>
  <c r="G183" i="38"/>
  <c r="R182" i="38"/>
  <c r="K182" i="38"/>
  <c r="I182" i="38"/>
  <c r="H182" i="38"/>
  <c r="G182" i="38"/>
  <c r="K181" i="38"/>
  <c r="I181" i="38"/>
  <c r="H181" i="38"/>
  <c r="G181" i="38"/>
  <c r="R181" i="38" s="1"/>
  <c r="K180" i="38"/>
  <c r="I180" i="38"/>
  <c r="H180" i="38"/>
  <c r="G180" i="38"/>
  <c r="R180" i="38" s="1"/>
  <c r="K179" i="38"/>
  <c r="I179" i="38"/>
  <c r="H179" i="38"/>
  <c r="G179" i="38"/>
  <c r="K178" i="38"/>
  <c r="I178" i="38"/>
  <c r="H178" i="38"/>
  <c r="G178" i="38"/>
  <c r="K177" i="38"/>
  <c r="M297" i="38" s="1"/>
  <c r="Q297" i="38" s="1"/>
  <c r="I177" i="38"/>
  <c r="H177" i="38"/>
  <c r="R176" i="38"/>
  <c r="K176" i="38"/>
  <c r="I176" i="38"/>
  <c r="H176" i="38"/>
  <c r="G176" i="38"/>
  <c r="R175" i="38"/>
  <c r="K175" i="38"/>
  <c r="I175" i="38"/>
  <c r="H175" i="38"/>
  <c r="G175" i="38"/>
  <c r="R174" i="38"/>
  <c r="K174" i="38"/>
  <c r="I174" i="38"/>
  <c r="H174" i="38"/>
  <c r="G174" i="38"/>
  <c r="R173" i="38"/>
  <c r="K173" i="38"/>
  <c r="I173" i="38"/>
  <c r="H173" i="38"/>
  <c r="G173" i="38"/>
  <c r="R172" i="38"/>
  <c r="K172" i="38"/>
  <c r="I172" i="38"/>
  <c r="H172" i="38"/>
  <c r="G172" i="38"/>
  <c r="K171" i="38"/>
  <c r="I171" i="38"/>
  <c r="H171" i="38"/>
  <c r="G171" i="38"/>
  <c r="K170" i="38"/>
  <c r="I170" i="38"/>
  <c r="H170" i="38"/>
  <c r="G170" i="38"/>
  <c r="K169" i="38"/>
  <c r="I169" i="38"/>
  <c r="H169" i="38"/>
  <c r="G169" i="38"/>
  <c r="R169" i="38" s="1"/>
  <c r="K168" i="38"/>
  <c r="I168" i="38"/>
  <c r="H168" i="38"/>
  <c r="G168" i="38"/>
  <c r="R167" i="38"/>
  <c r="K167" i="38"/>
  <c r="I167" i="38"/>
  <c r="H167" i="38"/>
  <c r="G167" i="38"/>
  <c r="R166" i="38"/>
  <c r="K166" i="38"/>
  <c r="I166" i="38"/>
  <c r="H166" i="38"/>
  <c r="G166" i="38"/>
  <c r="R165" i="38" s="1"/>
  <c r="K165" i="38"/>
  <c r="I165" i="38"/>
  <c r="H165" i="38"/>
  <c r="K164" i="38"/>
  <c r="I164" i="38"/>
  <c r="H164" i="38"/>
  <c r="G164" i="38"/>
  <c r="K163" i="38"/>
  <c r="I163" i="38"/>
  <c r="H163" i="38"/>
  <c r="G163" i="38"/>
  <c r="K162" i="38"/>
  <c r="M265" i="38" s="1"/>
  <c r="Q265" i="38" s="1"/>
  <c r="I162" i="38"/>
  <c r="H162" i="38"/>
  <c r="G162" i="38"/>
  <c r="R162" i="38" s="1"/>
  <c r="K161" i="38"/>
  <c r="I161" i="38"/>
  <c r="H161" i="38"/>
  <c r="G161" i="38"/>
  <c r="R160" i="38"/>
  <c r="K160" i="38"/>
  <c r="I160" i="38"/>
  <c r="H160" i="38"/>
  <c r="G160" i="38"/>
  <c r="K159" i="38"/>
  <c r="I159" i="38"/>
  <c r="H159" i="38"/>
  <c r="G159" i="38"/>
  <c r="R159" i="38" s="1"/>
  <c r="K158" i="38"/>
  <c r="I158" i="38"/>
  <c r="H158" i="38"/>
  <c r="G158" i="38"/>
  <c r="R158" i="38" s="1"/>
  <c r="K157" i="38"/>
  <c r="I157" i="38"/>
  <c r="H157" i="38"/>
  <c r="G157" i="38"/>
  <c r="K156" i="38"/>
  <c r="I156" i="38"/>
  <c r="H156" i="38"/>
  <c r="G156" i="38"/>
  <c r="K155" i="38"/>
  <c r="I155" i="38"/>
  <c r="H155" i="38"/>
  <c r="G155" i="38"/>
  <c r="K154" i="38"/>
  <c r="I154" i="38"/>
  <c r="H154" i="38"/>
  <c r="G154" i="38"/>
  <c r="R154" i="38" s="1"/>
  <c r="K153" i="38"/>
  <c r="I153" i="38"/>
  <c r="H153" i="38"/>
  <c r="R152" i="38"/>
  <c r="K152" i="38"/>
  <c r="I152" i="38"/>
  <c r="H152" i="38"/>
  <c r="G152" i="38"/>
  <c r="R151" i="38"/>
  <c r="K151" i="38"/>
  <c r="I151" i="38"/>
  <c r="H151" i="38"/>
  <c r="G151" i="38"/>
  <c r="R150" i="38"/>
  <c r="K150" i="38"/>
  <c r="I150" i="38"/>
  <c r="H150" i="38"/>
  <c r="G150" i="38"/>
  <c r="K149" i="38"/>
  <c r="I149" i="38"/>
  <c r="H149" i="38"/>
  <c r="G149" i="38"/>
  <c r="K148" i="38"/>
  <c r="I148" i="38"/>
  <c r="H148" i="38"/>
  <c r="G148" i="38"/>
  <c r="K147" i="38"/>
  <c r="I147" i="38"/>
  <c r="H147" i="38"/>
  <c r="G147" i="38"/>
  <c r="R147" i="38" s="1"/>
  <c r="R146" i="38"/>
  <c r="K146" i="38"/>
  <c r="I146" i="38"/>
  <c r="H146" i="38"/>
  <c r="G146" i="38"/>
  <c r="R145" i="38"/>
  <c r="K145" i="38"/>
  <c r="I145" i="38"/>
  <c r="H145" i="38"/>
  <c r="G145" i="38"/>
  <c r="K144" i="38"/>
  <c r="I144" i="38"/>
  <c r="H144" i="38"/>
  <c r="G144" i="38"/>
  <c r="R144" i="38" s="1"/>
  <c r="K143" i="38"/>
  <c r="I143" i="38"/>
  <c r="H143" i="38"/>
  <c r="G143" i="38"/>
  <c r="R142" i="38"/>
  <c r="K142" i="38"/>
  <c r="I142" i="38"/>
  <c r="H142" i="38"/>
  <c r="G142" i="38"/>
  <c r="R141" i="38" s="1"/>
  <c r="K141" i="38"/>
  <c r="I141" i="38"/>
  <c r="H141" i="38"/>
  <c r="K140" i="38"/>
  <c r="I140" i="38"/>
  <c r="H140" i="38"/>
  <c r="G140" i="38"/>
  <c r="R140" i="38" s="1"/>
  <c r="R139" i="38"/>
  <c r="K139" i="38"/>
  <c r="I139" i="38"/>
  <c r="H139" i="38"/>
  <c r="G139" i="38"/>
  <c r="R138" i="38"/>
  <c r="K138" i="38"/>
  <c r="I138" i="38"/>
  <c r="H138" i="38"/>
  <c r="G138" i="38"/>
  <c r="K137" i="38"/>
  <c r="I137" i="38"/>
  <c r="H137" i="38"/>
  <c r="G137" i="38"/>
  <c r="R137" i="38" s="1"/>
  <c r="K136" i="38"/>
  <c r="I136" i="38"/>
  <c r="H136" i="38"/>
  <c r="G136" i="38"/>
  <c r="R136" i="38" s="1"/>
  <c r="K135" i="38"/>
  <c r="I135" i="38"/>
  <c r="H135" i="38"/>
  <c r="G135" i="38"/>
  <c r="K134" i="38"/>
  <c r="I134" i="38"/>
  <c r="H134" i="38"/>
  <c r="G134" i="38"/>
  <c r="K133" i="38"/>
  <c r="I133" i="38"/>
  <c r="H133" i="38"/>
  <c r="G133" i="38"/>
  <c r="K132" i="38"/>
  <c r="I132" i="38"/>
  <c r="H132" i="38"/>
  <c r="G132" i="38"/>
  <c r="R132" i="38" s="1"/>
  <c r="R131" i="38"/>
  <c r="K131" i="38"/>
  <c r="I131" i="38"/>
  <c r="H131" i="38"/>
  <c r="G131" i="38"/>
  <c r="R130" i="38"/>
  <c r="K130" i="38"/>
  <c r="I130" i="38"/>
  <c r="H130" i="38"/>
  <c r="G130" i="38"/>
  <c r="R129" i="38"/>
  <c r="K129" i="38"/>
  <c r="I129" i="38"/>
  <c r="H129" i="38"/>
  <c r="R128" i="38"/>
  <c r="K128" i="38"/>
  <c r="I128" i="38"/>
  <c r="H128" i="38"/>
  <c r="G128" i="38"/>
  <c r="K127" i="38"/>
  <c r="I127" i="38"/>
  <c r="H127" i="38"/>
  <c r="G127" i="38"/>
  <c r="R127" i="38" s="1"/>
  <c r="R126" i="38"/>
  <c r="K126" i="38"/>
  <c r="I126" i="38"/>
  <c r="H126" i="38"/>
  <c r="G126" i="38"/>
  <c r="K125" i="38"/>
  <c r="I125" i="38"/>
  <c r="H125" i="38"/>
  <c r="G125" i="38"/>
  <c r="R125" i="38" s="1"/>
  <c r="R124" i="38"/>
  <c r="K124" i="38"/>
  <c r="I124" i="38"/>
  <c r="H124" i="38"/>
  <c r="G124" i="38"/>
  <c r="K123" i="38"/>
  <c r="I123" i="38"/>
  <c r="H123" i="38"/>
  <c r="G123" i="38"/>
  <c r="R123" i="38" s="1"/>
  <c r="R122" i="38"/>
  <c r="K122" i="38"/>
  <c r="I122" i="38"/>
  <c r="H122" i="38"/>
  <c r="G122" i="38"/>
  <c r="K121" i="38"/>
  <c r="I121" i="38"/>
  <c r="H121" i="38"/>
  <c r="G121" i="38"/>
  <c r="R121" i="38" s="1"/>
  <c r="R120" i="38"/>
  <c r="I120" i="38"/>
  <c r="H120" i="38"/>
  <c r="G120" i="38"/>
  <c r="K119" i="38"/>
  <c r="I119" i="38"/>
  <c r="H119" i="38"/>
  <c r="G119" i="38"/>
  <c r="R119" i="38" s="1"/>
  <c r="R118" i="38"/>
  <c r="K118" i="38"/>
  <c r="I118" i="38"/>
  <c r="H118" i="38"/>
  <c r="G118" i="38"/>
  <c r="R117" i="38"/>
  <c r="K117" i="38"/>
  <c r="I117" i="38"/>
  <c r="H117" i="38"/>
  <c r="R116" i="38"/>
  <c r="K116" i="38"/>
  <c r="I116" i="38"/>
  <c r="H116" i="38"/>
  <c r="G116" i="38"/>
  <c r="K115" i="38"/>
  <c r="I115" i="38"/>
  <c r="H115" i="38"/>
  <c r="G115" i="38"/>
  <c r="K114" i="38"/>
  <c r="I114" i="38"/>
  <c r="H114" i="38"/>
  <c r="G114" i="38"/>
  <c r="I113" i="38"/>
  <c r="H113" i="38"/>
  <c r="G113" i="38"/>
  <c r="K112" i="38"/>
  <c r="I112" i="38"/>
  <c r="H112" i="38"/>
  <c r="G112" i="38"/>
  <c r="K111" i="38"/>
  <c r="I111" i="38"/>
  <c r="H111" i="38"/>
  <c r="G111" i="38"/>
  <c r="K110" i="38"/>
  <c r="I110" i="38"/>
  <c r="H110" i="38"/>
  <c r="G110" i="38"/>
  <c r="K109" i="38"/>
  <c r="I109" i="38"/>
  <c r="H109" i="38"/>
  <c r="G109" i="38"/>
  <c r="K108" i="38"/>
  <c r="I108" i="38"/>
  <c r="H108" i="38"/>
  <c r="G108" i="38"/>
  <c r="K107" i="38"/>
  <c r="I107" i="38"/>
  <c r="H107" i="38"/>
  <c r="G107" i="38"/>
  <c r="K106" i="38"/>
  <c r="I106" i="38"/>
  <c r="H106" i="38"/>
  <c r="G106" i="38"/>
  <c r="R105" i="38"/>
  <c r="K105" i="38"/>
  <c r="I105" i="38"/>
  <c r="H105" i="38"/>
  <c r="K104" i="38"/>
  <c r="I104" i="38"/>
  <c r="H104" i="38"/>
  <c r="G104" i="38"/>
  <c r="R104" i="38" s="1"/>
  <c r="R103" i="38"/>
  <c r="K103" i="38"/>
  <c r="I103" i="38"/>
  <c r="H103" i="38"/>
  <c r="G103" i="38"/>
  <c r="K102" i="38"/>
  <c r="I102" i="38"/>
  <c r="H102" i="38"/>
  <c r="G102" i="38"/>
  <c r="R102" i="38" s="1"/>
  <c r="R101" i="38"/>
  <c r="K101" i="38"/>
  <c r="I101" i="38"/>
  <c r="H101" i="38"/>
  <c r="G101" i="38"/>
  <c r="K100" i="38"/>
  <c r="I100" i="38"/>
  <c r="H100" i="38"/>
  <c r="G100" i="38"/>
  <c r="R100" i="38" s="1"/>
  <c r="R99" i="38"/>
  <c r="K99" i="38"/>
  <c r="I99" i="38"/>
  <c r="H99" i="38"/>
  <c r="G99" i="38"/>
  <c r="K98" i="38"/>
  <c r="I98" i="38"/>
  <c r="H98" i="38"/>
  <c r="G98" i="38"/>
  <c r="R98" i="38" s="1"/>
  <c r="R97" i="38"/>
  <c r="K97" i="38"/>
  <c r="I97" i="38"/>
  <c r="H97" i="38"/>
  <c r="G97" i="38"/>
  <c r="K96" i="38"/>
  <c r="I96" i="38"/>
  <c r="H96" i="38"/>
  <c r="G96" i="38"/>
  <c r="R96" i="38" s="1"/>
  <c r="R95" i="38"/>
  <c r="K95" i="38"/>
  <c r="I95" i="38"/>
  <c r="H95" i="38"/>
  <c r="G95" i="38"/>
  <c r="K94" i="38"/>
  <c r="I94" i="38"/>
  <c r="H94" i="38"/>
  <c r="G94" i="38"/>
  <c r="R94" i="38" s="1"/>
  <c r="R93" i="38"/>
  <c r="K93" i="38"/>
  <c r="I93" i="38"/>
  <c r="H93" i="38"/>
  <c r="K92" i="38"/>
  <c r="I92" i="38"/>
  <c r="H92" i="38"/>
  <c r="G92" i="38"/>
  <c r="R92" i="38" s="1"/>
  <c r="R91" i="38"/>
  <c r="K91" i="38"/>
  <c r="I91" i="38"/>
  <c r="H91" i="38"/>
  <c r="G91" i="38"/>
  <c r="K90" i="38"/>
  <c r="I90" i="38"/>
  <c r="H90" i="38"/>
  <c r="G90" i="38"/>
  <c r="R90" i="38" s="1"/>
  <c r="R89" i="38"/>
  <c r="K89" i="38"/>
  <c r="I89" i="38"/>
  <c r="H89" i="38"/>
  <c r="G89" i="38"/>
  <c r="K88" i="38"/>
  <c r="I88" i="38"/>
  <c r="H88" i="38"/>
  <c r="G88" i="38"/>
  <c r="R88" i="38" s="1"/>
  <c r="R87" i="38"/>
  <c r="K87" i="38"/>
  <c r="I87" i="38"/>
  <c r="H87" i="38"/>
  <c r="G87" i="38"/>
  <c r="K86" i="38"/>
  <c r="I86" i="38"/>
  <c r="H86" i="38"/>
  <c r="G86" i="38"/>
  <c r="R86" i="38" s="1"/>
  <c r="R85" i="38"/>
  <c r="K85" i="38"/>
  <c r="M199" i="38" s="1"/>
  <c r="Q199" i="38" s="1"/>
  <c r="I85" i="38"/>
  <c r="H85" i="38"/>
  <c r="G85" i="38"/>
  <c r="K84" i="38"/>
  <c r="I84" i="38"/>
  <c r="H84" i="38"/>
  <c r="G84" i="38"/>
  <c r="R84" i="38" s="1"/>
  <c r="R83" i="38"/>
  <c r="K83" i="38"/>
  <c r="I83" i="38"/>
  <c r="H83" i="38"/>
  <c r="G83" i="38"/>
  <c r="K82" i="38"/>
  <c r="I82" i="38"/>
  <c r="H82" i="38"/>
  <c r="G82" i="38"/>
  <c r="R82" i="38" s="1"/>
  <c r="R81" i="38"/>
  <c r="K81" i="38"/>
  <c r="I81" i="38"/>
  <c r="H81" i="38"/>
  <c r="K80" i="38"/>
  <c r="I80" i="38"/>
  <c r="H80" i="38"/>
  <c r="G80" i="38"/>
  <c r="R80" i="38" s="1"/>
  <c r="R79" i="38"/>
  <c r="K79" i="38"/>
  <c r="I79" i="38"/>
  <c r="H79" i="38"/>
  <c r="G79" i="38"/>
  <c r="K78" i="38"/>
  <c r="I78" i="38"/>
  <c r="H78" i="38"/>
  <c r="G78" i="38"/>
  <c r="R78" i="38" s="1"/>
  <c r="R77" i="38"/>
  <c r="K77" i="38"/>
  <c r="I77" i="38"/>
  <c r="H77" i="38"/>
  <c r="G77" i="38"/>
  <c r="K76" i="38"/>
  <c r="I76" i="38"/>
  <c r="H76" i="38"/>
  <c r="G76" i="38"/>
  <c r="R76" i="38" s="1"/>
  <c r="R75" i="38"/>
  <c r="K75" i="38"/>
  <c r="I75" i="38"/>
  <c r="H75" i="38"/>
  <c r="G75" i="38"/>
  <c r="K74" i="38"/>
  <c r="I74" i="38"/>
  <c r="H74" i="38"/>
  <c r="G74" i="38"/>
  <c r="R74" i="38" s="1"/>
  <c r="R73" i="38"/>
  <c r="K73" i="38"/>
  <c r="I73" i="38"/>
  <c r="H73" i="38"/>
  <c r="G73" i="38"/>
  <c r="K72" i="38"/>
  <c r="I72" i="38"/>
  <c r="H72" i="38"/>
  <c r="G72" i="38"/>
  <c r="R72" i="38" s="1"/>
  <c r="R71" i="38"/>
  <c r="K71" i="38"/>
  <c r="I71" i="38"/>
  <c r="H71" i="38"/>
  <c r="G71" i="38"/>
  <c r="K70" i="38"/>
  <c r="I70" i="38"/>
  <c r="H70" i="38"/>
  <c r="G70" i="38"/>
  <c r="R70" i="38" s="1"/>
  <c r="R69" i="38"/>
  <c r="K69" i="38"/>
  <c r="I69" i="38"/>
  <c r="H69" i="38"/>
  <c r="R68" i="38"/>
  <c r="K68" i="38"/>
  <c r="I68" i="38"/>
  <c r="H68" i="38"/>
  <c r="G68" i="38"/>
  <c r="R67" i="38" s="1"/>
  <c r="K67" i="38"/>
  <c r="I67" i="38"/>
  <c r="H67" i="38"/>
  <c r="G67" i="38"/>
  <c r="R66" i="38"/>
  <c r="K66" i="38"/>
  <c r="I66" i="38"/>
  <c r="H66" i="38"/>
  <c r="G66" i="38"/>
  <c r="R65" i="38" s="1"/>
  <c r="K65" i="38"/>
  <c r="I65" i="38"/>
  <c r="H65" i="38"/>
  <c r="G65" i="38"/>
  <c r="R64" i="38"/>
  <c r="K64" i="38"/>
  <c r="I64" i="38"/>
  <c r="H64" i="38"/>
  <c r="G64" i="38"/>
  <c r="R63" i="38" s="1"/>
  <c r="K63" i="38"/>
  <c r="I63" i="38"/>
  <c r="H63" i="38"/>
  <c r="G63" i="38"/>
  <c r="R62" i="38"/>
  <c r="K62" i="38"/>
  <c r="I62" i="38"/>
  <c r="G62" i="38"/>
  <c r="R61" i="38" s="1"/>
  <c r="K61" i="38"/>
  <c r="I61" i="38"/>
  <c r="H61" i="38"/>
  <c r="G61" i="38"/>
  <c r="R60" i="38"/>
  <c r="K60" i="38"/>
  <c r="I60" i="38"/>
  <c r="H60" i="38"/>
  <c r="G60" i="38"/>
  <c r="R59" i="38" s="1"/>
  <c r="K59" i="38"/>
  <c r="I59" i="38"/>
  <c r="H59" i="38"/>
  <c r="G59" i="38"/>
  <c r="R58" i="38"/>
  <c r="K58" i="38"/>
  <c r="I58" i="38"/>
  <c r="H58" i="38"/>
  <c r="G58" i="38"/>
  <c r="R57" i="38" s="1"/>
  <c r="K57" i="38"/>
  <c r="I57" i="38"/>
  <c r="H57" i="38"/>
  <c r="K56" i="38"/>
  <c r="I56" i="38"/>
  <c r="H56" i="38"/>
  <c r="G56" i="38"/>
  <c r="R56" i="38" s="1"/>
  <c r="K55" i="38"/>
  <c r="I55" i="38"/>
  <c r="H55" i="38"/>
  <c r="G55" i="38"/>
  <c r="K54" i="38"/>
  <c r="I54" i="38"/>
  <c r="H54" i="38"/>
  <c r="G54" i="38"/>
  <c r="R54" i="38" s="1"/>
  <c r="K53" i="38"/>
  <c r="I53" i="38"/>
  <c r="H53" i="38"/>
  <c r="G53" i="38"/>
  <c r="R53" i="38" s="1"/>
  <c r="K52" i="38"/>
  <c r="M172" i="38" s="1"/>
  <c r="Q172" i="38" s="1"/>
  <c r="I52" i="38"/>
  <c r="H52" i="38"/>
  <c r="G52" i="38"/>
  <c r="R52" i="38" s="1"/>
  <c r="K51" i="38"/>
  <c r="I51" i="38"/>
  <c r="H51" i="38"/>
  <c r="G51" i="38"/>
  <c r="R50" i="38"/>
  <c r="K50" i="38"/>
  <c r="I50" i="38"/>
  <c r="H50" i="38"/>
  <c r="G50" i="38"/>
  <c r="K49" i="38"/>
  <c r="I49" i="38"/>
  <c r="H49" i="38"/>
  <c r="G49" i="38"/>
  <c r="R48" i="38"/>
  <c r="K48" i="38"/>
  <c r="I48" i="38"/>
  <c r="H48" i="38"/>
  <c r="G48" i="38"/>
  <c r="K47" i="38"/>
  <c r="I47" i="38"/>
  <c r="H47" i="38"/>
  <c r="G47" i="38"/>
  <c r="R47" i="38" s="1"/>
  <c r="R46" i="38"/>
  <c r="K46" i="38"/>
  <c r="I46" i="38"/>
  <c r="H46" i="38"/>
  <c r="G46" i="38"/>
  <c r="R45" i="38" s="1"/>
  <c r="K45" i="38"/>
  <c r="I45" i="38"/>
  <c r="H45" i="38"/>
  <c r="R44" i="38"/>
  <c r="K44" i="38"/>
  <c r="I44" i="38"/>
  <c r="H44" i="38"/>
  <c r="G44" i="38"/>
  <c r="K43" i="38"/>
  <c r="I43" i="38"/>
  <c r="H43" i="38"/>
  <c r="G43" i="38"/>
  <c r="K42" i="38"/>
  <c r="I42" i="38"/>
  <c r="H42" i="38"/>
  <c r="G42" i="38"/>
  <c r="K41" i="38"/>
  <c r="I41" i="38"/>
  <c r="H41" i="38"/>
  <c r="G41" i="38"/>
  <c r="R41" i="38" s="1"/>
  <c r="R40" i="38"/>
  <c r="K40" i="38"/>
  <c r="I40" i="38"/>
  <c r="H40" i="38"/>
  <c r="G40" i="38"/>
  <c r="K39" i="38"/>
  <c r="I39" i="38"/>
  <c r="H39" i="38"/>
  <c r="G39" i="38"/>
  <c r="K38" i="38"/>
  <c r="I38" i="38"/>
  <c r="H38" i="38"/>
  <c r="G38" i="38"/>
  <c r="K37" i="38"/>
  <c r="I37" i="38"/>
  <c r="H37" i="38"/>
  <c r="G37" i="38"/>
  <c r="R37" i="38" s="1"/>
  <c r="R36" i="38"/>
  <c r="K36" i="38"/>
  <c r="I36" i="38"/>
  <c r="H36" i="38"/>
  <c r="G36" i="38"/>
  <c r="K35" i="38"/>
  <c r="I35" i="38"/>
  <c r="H35" i="38"/>
  <c r="G35" i="38"/>
  <c r="R35" i="38" s="1"/>
  <c r="R34" i="38"/>
  <c r="K34" i="38"/>
  <c r="I34" i="38"/>
  <c r="H34" i="38"/>
  <c r="G34" i="38"/>
  <c r="R33" i="38" s="1"/>
  <c r="K33" i="38"/>
  <c r="I33" i="38"/>
  <c r="H33" i="38"/>
  <c r="K32" i="38"/>
  <c r="I32" i="38"/>
  <c r="H32" i="38"/>
  <c r="G32" i="38"/>
  <c r="R32" i="38" s="1"/>
  <c r="K31" i="38"/>
  <c r="I31" i="38"/>
  <c r="H31" i="38"/>
  <c r="G31" i="38"/>
  <c r="K30" i="38"/>
  <c r="M150" i="38" s="1"/>
  <c r="Q150" i="38" s="1"/>
  <c r="I30" i="38"/>
  <c r="H30" i="38"/>
  <c r="G30" i="38"/>
  <c r="R29" i="38"/>
  <c r="K29" i="38"/>
  <c r="I29" i="38"/>
  <c r="H29" i="38"/>
  <c r="G29" i="38"/>
  <c r="R28" i="38"/>
  <c r="K28" i="38"/>
  <c r="I28" i="38"/>
  <c r="H28" i="38"/>
  <c r="G28" i="38"/>
  <c r="K27" i="38"/>
  <c r="I27" i="38"/>
  <c r="H27" i="38"/>
  <c r="G27" i="38"/>
  <c r="R27" i="38" s="1"/>
  <c r="K26" i="38"/>
  <c r="I26" i="38"/>
  <c r="H26" i="38"/>
  <c r="G26" i="38"/>
  <c r="R26" i="38" s="1"/>
  <c r="K25" i="38"/>
  <c r="I25" i="38"/>
  <c r="H25" i="38"/>
  <c r="G25" i="38"/>
  <c r="R24" i="38"/>
  <c r="K24" i="38"/>
  <c r="I24" i="38"/>
  <c r="H24" i="38"/>
  <c r="G24" i="38"/>
  <c r="R23" i="38"/>
  <c r="K23" i="38"/>
  <c r="I23" i="38"/>
  <c r="H23" i="38"/>
  <c r="G23" i="38"/>
  <c r="K22" i="38"/>
  <c r="I22" i="38"/>
  <c r="H22" i="38"/>
  <c r="G22" i="38"/>
  <c r="R21" i="38" s="1"/>
  <c r="K21" i="38"/>
  <c r="I21" i="38"/>
  <c r="H21" i="38"/>
  <c r="R20" i="38"/>
  <c r="K20" i="38"/>
  <c r="I20" i="38"/>
  <c r="H20" i="38"/>
  <c r="G20" i="38"/>
  <c r="R19" i="38"/>
  <c r="K19" i="38"/>
  <c r="I19" i="38"/>
  <c r="H19" i="38"/>
  <c r="G19" i="38"/>
  <c r="R18" i="38" s="1"/>
  <c r="K18" i="38"/>
  <c r="I18" i="38"/>
  <c r="H18" i="38"/>
  <c r="G18" i="38"/>
  <c r="R17" i="38"/>
  <c r="K17" i="38"/>
  <c r="I17" i="38"/>
  <c r="H17" i="38"/>
  <c r="G17" i="38"/>
  <c r="R16" i="38"/>
  <c r="I16" i="38"/>
  <c r="H16" i="38"/>
  <c r="G16" i="38"/>
  <c r="K15" i="38"/>
  <c r="I15" i="38"/>
  <c r="H15" i="38"/>
  <c r="G15" i="38"/>
  <c r="R15" i="38" s="1"/>
  <c r="R14" i="38"/>
  <c r="Q134" i="38"/>
  <c r="I14" i="38"/>
  <c r="H14" i="38"/>
  <c r="G14" i="38"/>
  <c r="I13" i="38"/>
  <c r="H13" i="38"/>
  <c r="G13" i="38"/>
  <c r="R13" i="38" s="1"/>
  <c r="K12" i="38"/>
  <c r="I12" i="38"/>
  <c r="H12" i="38"/>
  <c r="G12" i="38"/>
  <c r="K11" i="38"/>
  <c r="I11" i="38"/>
  <c r="H11" i="38"/>
  <c r="G11" i="38"/>
  <c r="K10" i="38"/>
  <c r="J10" i="38"/>
  <c r="I10" i="38"/>
  <c r="G10" i="38"/>
  <c r="R9" i="38"/>
  <c r="S10" i="38" s="1"/>
  <c r="L9" i="38"/>
  <c r="I9" i="38"/>
  <c r="J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F590" i="38" s="1"/>
  <c r="F591" i="38" s="1"/>
  <c r="F592" i="38" s="1"/>
  <c r="F593" i="38" s="1"/>
  <c r="F594" i="38" s="1"/>
  <c r="F595" i="38" s="1"/>
  <c r="F596" i="38" s="1"/>
  <c r="F597" i="38" s="1"/>
  <c r="F598" i="38" s="1"/>
  <c r="F599" i="38" s="1"/>
  <c r="F600" i="38" s="1"/>
  <c r="F601" i="38" s="1"/>
  <c r="F602" i="38" s="1"/>
  <c r="F603" i="38" s="1"/>
  <c r="F604" i="38" s="1"/>
  <c r="F605" i="38" s="1"/>
  <c r="F606" i="38" s="1"/>
  <c r="F607" i="38" s="1"/>
  <c r="F608" i="38" s="1"/>
  <c r="F609" i="38" s="1"/>
  <c r="F610" i="38" s="1"/>
  <c r="F611" i="38" s="1"/>
  <c r="F612" i="38" s="1"/>
  <c r="F613" i="38" s="1"/>
  <c r="F614" i="38" s="1"/>
  <c r="F615" i="38" s="1"/>
  <c r="F616" i="38" s="1"/>
  <c r="F617" i="38" s="1"/>
  <c r="F618" i="38" s="1"/>
  <c r="F619" i="38" s="1"/>
  <c r="F620" i="38" s="1"/>
  <c r="F621" i="38" s="1"/>
  <c r="F622" i="38" s="1"/>
  <c r="F623" i="38" s="1"/>
  <c r="F624" i="38" s="1"/>
  <c r="F625" i="38" s="1"/>
  <c r="F626" i="38" s="1"/>
  <c r="F627" i="38" s="1"/>
  <c r="F628" i="38" s="1"/>
  <c r="F629" i="38" s="1"/>
  <c r="F630" i="38" s="1"/>
  <c r="F631" i="38" s="1"/>
  <c r="F632" i="38" s="1"/>
  <c r="F633" i="38" s="1"/>
  <c r="F634" i="38" s="1"/>
  <c r="F635" i="38" s="1"/>
  <c r="F636" i="38" s="1"/>
  <c r="F637" i="38" s="1"/>
  <c r="F638" i="38" s="1"/>
  <c r="F639" i="38" s="1"/>
  <c r="F640" i="38" s="1"/>
  <c r="F641" i="38" s="1"/>
  <c r="F642" i="38" s="1"/>
  <c r="F643" i="38" s="1"/>
  <c r="F644" i="38" s="1"/>
  <c r="F645" i="38" s="1"/>
  <c r="F646" i="38" s="1"/>
  <c r="F647" i="38" s="1"/>
  <c r="F648" i="38" s="1"/>
  <c r="F649" i="38" s="1"/>
  <c r="F650" i="38" s="1"/>
  <c r="F651" i="38" s="1"/>
  <c r="F652" i="38" s="1"/>
  <c r="F653" i="38" s="1"/>
  <c r="F654" i="38" s="1"/>
  <c r="F655" i="38" s="1"/>
  <c r="F656" i="38" s="1"/>
  <c r="F657" i="38" s="1"/>
  <c r="F658" i="38" s="1"/>
  <c r="F659" i="38" s="1"/>
  <c r="F660" i="38" s="1"/>
  <c r="F661" i="38" s="1"/>
  <c r="F662" i="38" s="1"/>
  <c r="F663" i="38" s="1"/>
  <c r="F664" i="38" s="1"/>
  <c r="F665" i="38" s="1"/>
  <c r="F666" i="38" s="1"/>
  <c r="F667" i="38" s="1"/>
  <c r="F668" i="38" s="1"/>
  <c r="F669" i="38" s="1"/>
  <c r="F670" i="38" s="1"/>
  <c r="F671" i="38" s="1"/>
  <c r="F672" i="38" s="1"/>
  <c r="F673" i="38" s="1"/>
  <c r="F674" i="38" s="1"/>
  <c r="F675" i="38" s="1"/>
  <c r="F676" i="38" s="1"/>
  <c r="F677" i="38" s="1"/>
  <c r="F678" i="38" s="1"/>
  <c r="F679" i="38" s="1"/>
  <c r="F680" i="38" s="1"/>
  <c r="F681" i="38" s="1"/>
  <c r="F682" i="38" s="1"/>
  <c r="F683" i="38" s="1"/>
  <c r="F684" i="38" s="1"/>
  <c r="F685" i="38" s="1"/>
  <c r="F686" i="38" s="1"/>
  <c r="F687" i="38" s="1"/>
  <c r="F688" i="38" s="1"/>
  <c r="F689" i="38" s="1"/>
  <c r="F690" i="38" s="1"/>
  <c r="F691" i="38" s="1"/>
  <c r="F692" i="38" s="1"/>
  <c r="F693" i="38" s="1"/>
  <c r="F694" i="38" s="1"/>
  <c r="F695" i="38" s="1"/>
  <c r="F696" i="38" s="1"/>
  <c r="F697" i="38" s="1"/>
  <c r="F698" i="38" s="1"/>
  <c r="F699" i="38" s="1"/>
  <c r="F700" i="38" s="1"/>
  <c r="F701" i="38" s="1"/>
  <c r="F702" i="38" s="1"/>
  <c r="F703" i="38" s="1"/>
  <c r="F704" i="38" s="1"/>
  <c r="F705" i="38" s="1"/>
  <c r="F706" i="38" s="1"/>
  <c r="F707" i="38" s="1"/>
  <c r="F708" i="38" s="1"/>
  <c r="F709" i="38" s="1"/>
  <c r="F710" i="38" s="1"/>
  <c r="F711" i="38" s="1"/>
  <c r="F712" i="38" s="1"/>
  <c r="F713" i="38" s="1"/>
  <c r="F714" i="38" s="1"/>
  <c r="F715" i="38" s="1"/>
  <c r="F716" i="38" s="1"/>
  <c r="F717" i="38" s="1"/>
  <c r="F718" i="38" s="1"/>
  <c r="F719" i="38" s="1"/>
  <c r="F720" i="38" s="1"/>
  <c r="F721" i="38" s="1"/>
  <c r="F722" i="38" s="1"/>
  <c r="F723" i="38" s="1"/>
  <c r="F724" i="38" s="1"/>
  <c r="F725" i="38" s="1"/>
  <c r="F726" i="38" s="1"/>
  <c r="F727" i="38" s="1"/>
  <c r="F728" i="38" s="1"/>
  <c r="F729" i="38" s="1"/>
  <c r="F730" i="38" s="1"/>
  <c r="F731" i="38" s="1"/>
  <c r="F732" i="38" s="1"/>
  <c r="F733" i="38" s="1"/>
  <c r="F734" i="38" s="1"/>
  <c r="F735" i="38" s="1"/>
  <c r="F736" i="38" s="1"/>
  <c r="F737" i="38" s="1"/>
  <c r="F738" i="38" s="1"/>
  <c r="F739" i="38" s="1"/>
  <c r="F740" i="38" s="1"/>
  <c r="F741" i="38" s="1"/>
  <c r="F742" i="38" s="1"/>
  <c r="F743" i="38" s="1"/>
  <c r="F744" i="38" s="1"/>
  <c r="F745" i="38" s="1"/>
  <c r="F746" i="38" s="1"/>
  <c r="F747" i="38" s="1"/>
  <c r="F748" i="38" s="1"/>
  <c r="F749" i="38" s="1"/>
  <c r="F750" i="38" s="1"/>
  <c r="F751" i="38" s="1"/>
  <c r="F752" i="38" s="1"/>
  <c r="F753" i="38" s="1"/>
  <c r="F754" i="38" s="1"/>
  <c r="F755" i="38" s="1"/>
  <c r="F756" i="38" s="1"/>
  <c r="F757" i="38" s="1"/>
  <c r="F758" i="38" s="1"/>
  <c r="F759" i="38" s="1"/>
  <c r="F760" i="38" s="1"/>
  <c r="F761" i="38" s="1"/>
  <c r="F762" i="38" s="1"/>
  <c r="F763" i="38" s="1"/>
  <c r="F764" i="38" s="1"/>
  <c r="F765" i="38" s="1"/>
  <c r="F766" i="38" s="1"/>
  <c r="F767" i="38" s="1"/>
  <c r="F768" i="38" s="1"/>
  <c r="F769" i="38" s="1"/>
  <c r="F770" i="38" s="1"/>
  <c r="F771" i="38" s="1"/>
  <c r="F772" i="38" s="1"/>
  <c r="F773" i="38" s="1"/>
  <c r="F774" i="38" s="1"/>
  <c r="F775" i="38" s="1"/>
  <c r="F776" i="38" s="1"/>
  <c r="F777" i="38" s="1"/>
  <c r="F778" i="38" s="1"/>
  <c r="F779" i="38" s="1"/>
  <c r="F780" i="38" s="1"/>
  <c r="F781" i="38" s="1"/>
  <c r="F782" i="38" s="1"/>
  <c r="F783" i="38" s="1"/>
  <c r="F784" i="38" s="1"/>
  <c r="F785" i="38" s="1"/>
  <c r="F786" i="38" s="1"/>
  <c r="F787" i="38" s="1"/>
  <c r="F788" i="38" s="1"/>
  <c r="F789" i="38" s="1"/>
  <c r="F790" i="38" s="1"/>
  <c r="F791" i="38" s="1"/>
  <c r="F792" i="38" s="1"/>
  <c r="F793" i="38" s="1"/>
  <c r="F794" i="38" s="1"/>
  <c r="F795" i="38" s="1"/>
  <c r="F796" i="38" s="1"/>
  <c r="F797" i="38" s="1"/>
  <c r="F798" i="38" s="1"/>
  <c r="F799" i="38" s="1"/>
  <c r="F800" i="38" s="1"/>
  <c r="F801" i="38" s="1"/>
  <c r="F802" i="38" s="1"/>
  <c r="F803" i="38" s="1"/>
  <c r="F804" i="38" s="1"/>
  <c r="F805" i="38" s="1"/>
  <c r="F806" i="38" s="1"/>
  <c r="F807" i="38" s="1"/>
  <c r="F808" i="38" s="1"/>
  <c r="F809" i="38" s="1"/>
  <c r="F810" i="38" s="1"/>
  <c r="F811" i="38" s="1"/>
  <c r="F812" i="38" s="1"/>
  <c r="F813" i="38" s="1"/>
  <c r="F814" i="38" s="1"/>
  <c r="F815" i="38" s="1"/>
  <c r="F816" i="38" s="1"/>
  <c r="F817" i="38" s="1"/>
  <c r="F818" i="38" s="1"/>
  <c r="F819" i="38" s="1"/>
  <c r="F820" i="38" s="1"/>
  <c r="F821" i="38" s="1"/>
  <c r="F822" i="38" s="1"/>
  <c r="F823" i="38" s="1"/>
  <c r="F824" i="38" s="1"/>
  <c r="F825" i="38" s="1"/>
  <c r="F826" i="38" s="1"/>
  <c r="F827" i="38" s="1"/>
  <c r="F828" i="38" s="1"/>
  <c r="F829" i="38" s="1"/>
  <c r="F830" i="38" s="1"/>
  <c r="F831" i="38" s="1"/>
  <c r="F832" i="38" s="1"/>
  <c r="F833" i="38" s="1"/>
  <c r="F834" i="38" s="1"/>
  <c r="F835" i="38" s="1"/>
  <c r="F836" i="38" s="1"/>
  <c r="F837" i="38" s="1"/>
  <c r="F838" i="38" s="1"/>
  <c r="F839" i="38" s="1"/>
  <c r="F840" i="38" s="1"/>
  <c r="F841" i="38" s="1"/>
  <c r="F842" i="38" s="1"/>
  <c r="F843" i="38" s="1"/>
  <c r="F844" i="38" s="1"/>
  <c r="F845" i="38" s="1"/>
  <c r="F846" i="38" s="1"/>
  <c r="F847" i="38" s="1"/>
  <c r="F848" i="38" s="1"/>
  <c r="F849" i="38" s="1"/>
  <c r="F850" i="38" s="1"/>
  <c r="F851" i="38" s="1"/>
  <c r="F852" i="38" s="1"/>
  <c r="F853" i="38" s="1"/>
  <c r="F854" i="38" s="1"/>
  <c r="F855" i="38" s="1"/>
  <c r="F856" i="38" s="1"/>
  <c r="F857" i="38" s="1"/>
  <c r="F858" i="38" s="1"/>
  <c r="F859" i="38" s="1"/>
  <c r="F860" i="38" s="1"/>
  <c r="F861" i="38" s="1"/>
  <c r="F862" i="38" s="1"/>
  <c r="F863" i="38" s="1"/>
  <c r="F864" i="38" s="1"/>
  <c r="F865" i="38" s="1"/>
  <c r="F866" i="38" s="1"/>
  <c r="F867" i="38" s="1"/>
  <c r="F868" i="38" s="1"/>
  <c r="F869" i="38" s="1"/>
  <c r="F870" i="38" s="1"/>
  <c r="F871" i="38" s="1"/>
  <c r="F872" i="38" s="1"/>
  <c r="F873" i="38" s="1"/>
  <c r="F874" i="38" s="1"/>
  <c r="F875" i="38" s="1"/>
  <c r="F876" i="38" s="1"/>
  <c r="F877" i="38" s="1"/>
  <c r="F878" i="38" s="1"/>
  <c r="F879" i="38" s="1"/>
  <c r="F880" i="38" s="1"/>
  <c r="F881" i="38" s="1"/>
  <c r="F882" i="38" s="1"/>
  <c r="F883" i="38" s="1"/>
  <c r="F884" i="38" s="1"/>
  <c r="F885" i="38" s="1"/>
  <c r="F886" i="38" s="1"/>
  <c r="F887" i="38" s="1"/>
  <c r="F888" i="38" s="1"/>
  <c r="F889" i="38" s="1"/>
  <c r="F890" i="38" s="1"/>
  <c r="F891" i="38" s="1"/>
  <c r="F892" i="38" s="1"/>
  <c r="F893" i="38" s="1"/>
  <c r="F894" i="38" s="1"/>
  <c r="F895" i="38" s="1"/>
  <c r="F896" i="38" s="1"/>
  <c r="F897" i="38" s="1"/>
  <c r="F898" i="38" s="1"/>
  <c r="F899" i="38" s="1"/>
  <c r="F900" i="38" s="1"/>
  <c r="F901" i="38" s="1"/>
  <c r="F902" i="38" s="1"/>
  <c r="F903" i="38" s="1"/>
  <c r="F904" i="38" s="1"/>
  <c r="F905" i="38" s="1"/>
  <c r="F906" i="38" s="1"/>
  <c r="F907" i="38" s="1"/>
  <c r="F908" i="38" s="1"/>
  <c r="F909" i="38" s="1"/>
  <c r="F910" i="38" s="1"/>
  <c r="F911" i="38" s="1"/>
  <c r="F912" i="38" s="1"/>
  <c r="F913" i="38" s="1"/>
  <c r="F914" i="38" s="1"/>
  <c r="F915" i="38" s="1"/>
  <c r="F916" i="38" s="1"/>
  <c r="F917" i="38" s="1"/>
  <c r="F918" i="38" s="1"/>
  <c r="F919" i="38" s="1"/>
  <c r="F920" i="38" s="1"/>
  <c r="F921" i="38" s="1"/>
  <c r="F922" i="38" s="1"/>
  <c r="F923" i="38" s="1"/>
  <c r="F924" i="38" s="1"/>
  <c r="F925" i="38" s="1"/>
  <c r="F926" i="38" s="1"/>
  <c r="F927" i="38" s="1"/>
  <c r="F928" i="38" s="1"/>
  <c r="F929" i="38" s="1"/>
  <c r="F930" i="38" s="1"/>
  <c r="F931" i="38" s="1"/>
  <c r="F932" i="38" s="1"/>
  <c r="F933" i="38" s="1"/>
  <c r="F934" i="38" s="1"/>
  <c r="F935" i="38" s="1"/>
  <c r="F936" i="38" s="1"/>
  <c r="F937" i="38" s="1"/>
  <c r="F938" i="38" s="1"/>
  <c r="F939" i="38" s="1"/>
  <c r="F940" i="38" s="1"/>
  <c r="F941" i="38" s="1"/>
  <c r="F942" i="38" s="1"/>
  <c r="F943" i="38" s="1"/>
  <c r="F944" i="38" s="1"/>
  <c r="F945" i="38" s="1"/>
  <c r="F946" i="38" s="1"/>
  <c r="F947" i="38" s="1"/>
  <c r="F948" i="38" s="1"/>
  <c r="F949" i="38" s="1"/>
  <c r="F950" i="38" s="1"/>
  <c r="F951" i="38" s="1"/>
  <c r="F952" i="38" s="1"/>
  <c r="F953" i="38" s="1"/>
  <c r="F954" i="38" s="1"/>
  <c r="F955" i="38" s="1"/>
  <c r="F956" i="38" s="1"/>
  <c r="F957" i="38" s="1"/>
  <c r="F958" i="38" s="1"/>
  <c r="F959" i="38" s="1"/>
  <c r="F960" i="38" s="1"/>
  <c r="F961" i="38" s="1"/>
  <c r="F962" i="38" s="1"/>
  <c r="F963" i="38" s="1"/>
  <c r="F964" i="38" s="1"/>
  <c r="F965" i="38" s="1"/>
  <c r="F966" i="38" s="1"/>
  <c r="F967" i="38" s="1"/>
  <c r="F968" i="38" s="1"/>
  <c r="F969" i="38" s="1"/>
  <c r="F970" i="38" s="1"/>
  <c r="F971" i="38" s="1"/>
  <c r="F972" i="38" s="1"/>
  <c r="F973" i="38" s="1"/>
  <c r="F974" i="38" s="1"/>
  <c r="F975" i="38" s="1"/>
  <c r="F976" i="38" s="1"/>
  <c r="F977" i="38" s="1"/>
  <c r="F978" i="38" s="1"/>
  <c r="F979" i="38" s="1"/>
  <c r="F980" i="38" s="1"/>
  <c r="F981" i="38" s="1"/>
  <c r="F982" i="38" s="1"/>
  <c r="F983" i="38" s="1"/>
  <c r="F984" i="38" s="1"/>
  <c r="F985" i="38" s="1"/>
  <c r="F986" i="38" s="1"/>
  <c r="F987" i="38" s="1"/>
  <c r="F988" i="38" s="1"/>
  <c r="F989" i="38" s="1"/>
  <c r="F990" i="38" s="1"/>
  <c r="F991" i="38" s="1"/>
  <c r="F992" i="38" s="1"/>
  <c r="F993" i="38" s="1"/>
  <c r="F994" i="38" s="1"/>
  <c r="F995" i="38" s="1"/>
  <c r="F996" i="38" s="1"/>
  <c r="F997" i="38" s="1"/>
  <c r="F998" i="38" s="1"/>
  <c r="F999" i="38" s="1"/>
  <c r="F1000" i="38" s="1"/>
  <c r="F1001" i="38" s="1"/>
  <c r="F1002" i="38" s="1"/>
  <c r="F1003" i="38" s="1"/>
  <c r="F1004" i="38" s="1"/>
  <c r="F1005" i="38" s="1"/>
  <c r="F1006" i="38" s="1"/>
  <c r="F1007" i="38" s="1"/>
  <c r="F1008" i="38" s="1"/>
  <c r="F1009" i="38" s="1"/>
  <c r="F1010" i="38" s="1"/>
  <c r="F1011" i="38" s="1"/>
  <c r="F1012" i="38" s="1"/>
  <c r="F1013" i="38" s="1"/>
  <c r="F1014" i="38" s="1"/>
  <c r="F1015" i="38" s="1"/>
  <c r="F1016" i="38" s="1"/>
  <c r="F1017" i="38" s="1"/>
  <c r="F1018" i="38" s="1"/>
  <c r="F1019" i="38" s="1"/>
  <c r="F1020" i="38" s="1"/>
  <c r="F1021" i="38" s="1"/>
  <c r="F1022" i="38" s="1"/>
  <c r="F1023" i="38" s="1"/>
  <c r="F1024" i="38" s="1"/>
  <c r="F1025" i="38" s="1"/>
  <c r="F1026" i="38" s="1"/>
  <c r="F1027" i="38" s="1"/>
  <c r="F1028" i="38" s="1"/>
  <c r="F1029" i="38" s="1"/>
  <c r="F1030" i="38" s="1"/>
  <c r="F1031" i="38" s="1"/>
  <c r="F1032" i="38" s="1"/>
  <c r="F1033" i="38" s="1"/>
  <c r="F1034" i="38" s="1"/>
  <c r="F1035" i="38" s="1"/>
  <c r="F1036" i="38" s="1"/>
  <c r="F1037" i="38" s="1"/>
  <c r="F1038" i="38" s="1"/>
  <c r="F1039" i="38" s="1"/>
  <c r="F1040" i="38" s="1"/>
  <c r="F1041" i="38" s="1"/>
  <c r="F1042" i="38" s="1"/>
  <c r="F1043" i="38" s="1"/>
  <c r="F1044" i="38" s="1"/>
  <c r="F1045" i="38" s="1"/>
  <c r="F1046" i="38" s="1"/>
  <c r="F1047" i="38" s="1"/>
  <c r="F1048" i="38" s="1"/>
  <c r="F1049" i="38" s="1"/>
  <c r="F1050" i="38" s="1"/>
  <c r="F1051" i="38" s="1"/>
  <c r="F1052" i="38" s="1"/>
  <c r="F1053" i="38" s="1"/>
  <c r="F1054" i="38" s="1"/>
  <c r="F1055" i="38" s="1"/>
  <c r="F1056" i="38" s="1"/>
  <c r="F1057" i="38" s="1"/>
  <c r="F1058" i="38" s="1"/>
  <c r="F1059" i="38" s="1"/>
  <c r="F1060" i="38" s="1"/>
  <c r="F1061" i="38" s="1"/>
  <c r="F1062" i="38" s="1"/>
  <c r="F1063" i="38" s="1"/>
  <c r="F1064" i="38" s="1"/>
  <c r="F1065" i="38" s="1"/>
  <c r="F1066" i="38" s="1"/>
  <c r="F1067" i="38" s="1"/>
  <c r="F1068" i="38" s="1"/>
  <c r="F1069" i="38" s="1"/>
  <c r="F1070" i="38" s="1"/>
  <c r="F1071" i="38" s="1"/>
  <c r="F1072" i="38" s="1"/>
  <c r="F1073" i="38" s="1"/>
  <c r="F1074" i="38" s="1"/>
  <c r="F1075" i="38" s="1"/>
  <c r="F1076" i="38" s="1"/>
  <c r="F1077" i="38" s="1"/>
  <c r="F1078" i="38" s="1"/>
  <c r="F1079" i="38" s="1"/>
  <c r="F1080" i="38" s="1"/>
  <c r="F1081" i="38" s="1"/>
  <c r="F1082" i="38" s="1"/>
  <c r="F1083" i="38" s="1"/>
  <c r="F1084" i="38" s="1"/>
  <c r="F1085" i="38" s="1"/>
  <c r="F1086" i="38" s="1"/>
  <c r="F1087" i="38" s="1"/>
  <c r="F1088" i="38" s="1"/>
  <c r="F1089" i="38" s="1"/>
  <c r="F1090" i="38" s="1"/>
  <c r="F1091" i="38" s="1"/>
  <c r="F1092" i="38" s="1"/>
  <c r="F1093" i="38" s="1"/>
  <c r="F1094" i="38" s="1"/>
  <c r="F1095" i="38" s="1"/>
  <c r="F1096" i="38" s="1"/>
  <c r="F1097" i="38" s="1"/>
  <c r="F1098" i="38" s="1"/>
  <c r="F1099" i="38" s="1"/>
  <c r="F1100" i="38" s="1"/>
  <c r="F1101" i="38" s="1"/>
  <c r="F1102" i="38" s="1"/>
  <c r="F1103" i="38" s="1"/>
  <c r="F1104" i="38" s="1"/>
  <c r="F1105" i="38" s="1"/>
  <c r="F1106" i="38" s="1"/>
  <c r="F1107" i="38" s="1"/>
  <c r="F1108" i="38" s="1"/>
  <c r="F1109" i="38" s="1"/>
  <c r="F1110" i="38" s="1"/>
  <c r="F1111" i="38" s="1"/>
  <c r="F1112" i="38" s="1"/>
  <c r="F1113" i="38" s="1"/>
  <c r="F1114" i="38" s="1"/>
  <c r="F1115" i="38" s="1"/>
  <c r="F1116" i="38" s="1"/>
  <c r="F1117" i="38" s="1"/>
  <c r="F1118" i="38" s="1"/>
  <c r="F1119" i="38" s="1"/>
  <c r="F1120" i="38" s="1"/>
  <c r="F1121" i="38" s="1"/>
  <c r="F1122" i="38" s="1"/>
  <c r="F1123" i="38" s="1"/>
  <c r="F1124" i="38" s="1"/>
  <c r="F1125" i="38" s="1"/>
  <c r="F1126" i="38" s="1"/>
  <c r="F1127" i="38" s="1"/>
  <c r="F1128" i="38" s="1"/>
  <c r="F1129" i="38" s="1"/>
  <c r="F1130" i="38" s="1"/>
  <c r="F1131" i="38" s="1"/>
  <c r="F1132" i="38" s="1"/>
  <c r="F1133" i="38" s="1"/>
  <c r="F1134" i="38" s="1"/>
  <c r="F1135" i="38" s="1"/>
  <c r="F1136" i="38" s="1"/>
  <c r="F1137" i="38" s="1"/>
  <c r="F1138" i="38" s="1"/>
  <c r="F1139" i="38" s="1"/>
  <c r="F1140" i="38" s="1"/>
  <c r="F1141" i="38" s="1"/>
  <c r="F1142" i="38" s="1"/>
  <c r="F1143" i="38" s="1"/>
  <c r="F1144" i="38" s="1"/>
  <c r="F1145" i="38" s="1"/>
  <c r="F1146" i="38" s="1"/>
  <c r="F1147" i="38" s="1"/>
  <c r="F1148" i="38" s="1"/>
  <c r="F1149" i="38" s="1"/>
  <c r="F1150" i="38" s="1"/>
  <c r="F1151" i="38" s="1"/>
  <c r="F1152" i="38" s="1"/>
  <c r="F1153" i="38" s="1"/>
  <c r="F1154" i="38" s="1"/>
  <c r="F1155" i="38" s="1"/>
  <c r="F1156" i="38" s="1"/>
  <c r="F1157" i="38" s="1"/>
  <c r="F1158" i="38" s="1"/>
  <c r="F1159" i="38" s="1"/>
  <c r="F1160" i="38" s="1"/>
  <c r="F1161" i="38" s="1"/>
  <c r="F1162" i="38" s="1"/>
  <c r="F1163" i="38" s="1"/>
  <c r="F1164" i="38" s="1"/>
  <c r="F1165" i="38" s="1"/>
  <c r="F1166" i="38" s="1"/>
  <c r="F1167" i="38" s="1"/>
  <c r="F1168" i="38" s="1"/>
  <c r="F1169" i="38" s="1"/>
  <c r="F1170" i="38" s="1"/>
  <c r="F1171" i="38" s="1"/>
  <c r="F1172" i="38" s="1"/>
  <c r="F1173" i="38" s="1"/>
  <c r="F1174" i="38" s="1"/>
  <c r="F1175" i="38" s="1"/>
  <c r="F1176" i="38" s="1"/>
  <c r="F1177" i="38" s="1"/>
  <c r="F1178" i="38" s="1"/>
  <c r="F1179" i="38" s="1"/>
  <c r="F1180" i="38" s="1"/>
  <c r="F1181" i="38" s="1"/>
  <c r="F1182" i="38" s="1"/>
  <c r="F1183" i="38" s="1"/>
  <c r="F1184" i="38" s="1"/>
  <c r="F1185" i="38" s="1"/>
  <c r="F1186" i="38" s="1"/>
  <c r="F1187" i="38" s="1"/>
  <c r="F1188" i="38" s="1"/>
  <c r="F1189" i="38" s="1"/>
  <c r="F1190" i="38" s="1"/>
  <c r="F1191" i="38" s="1"/>
  <c r="F1192" i="38" s="1"/>
  <c r="F1193" i="38" s="1"/>
  <c r="F1194" i="38" s="1"/>
  <c r="F1195" i="38" s="1"/>
  <c r="F1196" i="38" s="1"/>
  <c r="F1197" i="38" s="1"/>
  <c r="F1198" i="38" s="1"/>
  <c r="F1199" i="38" s="1"/>
  <c r="F1200" i="38" s="1"/>
  <c r="F1201" i="38" s="1"/>
  <c r="F1202" i="38" s="1"/>
  <c r="F1203" i="38" s="1"/>
  <c r="F1204" i="38" s="1"/>
  <c r="F1205" i="38" s="1"/>
  <c r="F1206" i="38" s="1"/>
  <c r="F1207" i="38" s="1"/>
  <c r="F1208" i="38" s="1"/>
  <c r="F1209" i="38" s="1"/>
  <c r="F1210" i="38" s="1"/>
  <c r="F1211" i="38" s="1"/>
  <c r="F1212" i="38" s="1"/>
  <c r="F1213" i="38" s="1"/>
  <c r="F1214" i="38" s="1"/>
  <c r="F1215" i="38" s="1"/>
  <c r="F1216" i="38" s="1"/>
  <c r="F1217" i="38" s="1"/>
  <c r="F1218" i="38" s="1"/>
  <c r="F1219" i="38" s="1"/>
  <c r="F1220" i="38" s="1"/>
  <c r="F1221" i="38" s="1"/>
  <c r="F1222" i="38" s="1"/>
  <c r="F1223" i="38" s="1"/>
  <c r="F1224" i="38" s="1"/>
  <c r="F1225" i="38" s="1"/>
  <c r="F1226" i="38" s="1"/>
  <c r="F1227" i="38" s="1"/>
  <c r="F1228" i="38" s="1"/>
  <c r="F1229" i="38" s="1"/>
  <c r="F1230" i="38" s="1"/>
  <c r="F1231" i="38" s="1"/>
  <c r="F1232" i="38" s="1"/>
  <c r="F1233" i="38" s="1"/>
  <c r="F1234" i="38" s="1"/>
  <c r="F1235" i="38" s="1"/>
  <c r="F1236" i="38" s="1"/>
  <c r="F1237" i="38" s="1"/>
  <c r="F1238" i="38" s="1"/>
  <c r="F1239" i="38" s="1"/>
  <c r="F1240" i="38" s="1"/>
  <c r="F1241" i="38" s="1"/>
  <c r="F1242" i="38" s="1"/>
  <c r="F1243" i="38" s="1"/>
  <c r="F1244" i="38" s="1"/>
  <c r="F1245" i="38" s="1"/>
  <c r="F1246" i="38" s="1"/>
  <c r="F1247" i="38" s="1"/>
  <c r="F1248" i="38" s="1"/>
  <c r="F1249" i="38" s="1"/>
  <c r="F1250" i="38" s="1"/>
  <c r="F1251" i="38" s="1"/>
  <c r="F1252" i="38" s="1"/>
  <c r="F1253" i="38" s="1"/>
  <c r="F1254" i="38" s="1"/>
  <c r="F1255" i="38" s="1"/>
  <c r="F1256" i="38" s="1"/>
  <c r="F1257" i="38" s="1"/>
  <c r="F1258" i="38" s="1"/>
  <c r="F1259" i="38" s="1"/>
  <c r="F1260" i="38" s="1"/>
  <c r="F1261" i="38" s="1"/>
  <c r="F1262" i="38" s="1"/>
  <c r="F1263" i="38" s="1"/>
  <c r="F1264" i="38" s="1"/>
  <c r="F1265" i="38" s="1"/>
  <c r="F1266" i="38" s="1"/>
  <c r="F1267" i="38" s="1"/>
  <c r="F1268" i="38" s="1"/>
  <c r="F1269" i="38" s="1"/>
  <c r="F1270" i="38" s="1"/>
  <c r="F1271" i="38" s="1"/>
  <c r="F1272" i="38" s="1"/>
  <c r="F1273" i="38" s="1"/>
  <c r="F1274" i="38" s="1"/>
  <c r="F1275" i="38" s="1"/>
  <c r="F1276" i="38" s="1"/>
  <c r="F1277" i="38" s="1"/>
  <c r="F1278" i="38" s="1"/>
  <c r="F1279" i="38" s="1"/>
  <c r="F1280" i="38" s="1"/>
  <c r="F1281" i="38" s="1"/>
  <c r="F1282" i="38" s="1"/>
  <c r="F1283" i="38" s="1"/>
  <c r="F1284" i="38" s="1"/>
  <c r="F1285" i="38" s="1"/>
  <c r="F1286" i="38" s="1"/>
  <c r="F1287" i="38" s="1"/>
  <c r="F1288" i="38" s="1"/>
  <c r="F1289" i="38" s="1"/>
  <c r="F1290" i="38" s="1"/>
  <c r="F1291" i="38" s="1"/>
  <c r="F1292" i="38" s="1"/>
  <c r="F1293" i="38" s="1"/>
  <c r="F1294" i="38" s="1"/>
  <c r="F1295" i="38" s="1"/>
  <c r="F1296" i="38" s="1"/>
  <c r="F1297" i="38" s="1"/>
  <c r="F1298" i="38" s="1"/>
  <c r="F1299" i="38" s="1"/>
  <c r="F1300" i="38" s="1"/>
  <c r="F1301" i="38" s="1"/>
  <c r="F1302" i="38" s="1"/>
  <c r="F1303" i="38" s="1"/>
  <c r="F1304" i="38" s="1"/>
  <c r="F1305" i="38" s="1"/>
  <c r="F1306" i="38" s="1"/>
  <c r="F1307" i="38" s="1"/>
  <c r="F1308" i="38" s="1"/>
  <c r="F1309" i="38" s="1"/>
  <c r="F1310" i="38" s="1"/>
  <c r="F1311" i="38" s="1"/>
  <c r="F1312" i="38" s="1"/>
  <c r="F1313" i="38" s="1"/>
  <c r="F1314" i="38" s="1"/>
  <c r="F1315" i="38" s="1"/>
  <c r="F1316" i="38" s="1"/>
  <c r="F1317" i="38" s="1"/>
  <c r="F1318" i="38" s="1"/>
  <c r="F1319" i="38" s="1"/>
  <c r="F1320" i="38" s="1"/>
  <c r="F1321" i="38" s="1"/>
  <c r="F1322" i="38" s="1"/>
  <c r="F1323" i="38" s="1"/>
  <c r="F1324" i="38" s="1"/>
  <c r="F1325" i="38" s="1"/>
  <c r="F1326" i="38" s="1"/>
  <c r="F1327" i="38" s="1"/>
  <c r="F1328" i="38" s="1"/>
  <c r="F1329" i="38" s="1"/>
  <c r="F1330" i="38" s="1"/>
  <c r="F1331" i="38" s="1"/>
  <c r="F1332" i="38" s="1"/>
  <c r="F1333" i="38" s="1"/>
  <c r="F1334" i="38" s="1"/>
  <c r="F1335" i="38" s="1"/>
  <c r="F1336" i="38" s="1"/>
  <c r="F1337" i="38" s="1"/>
  <c r="F1338" i="38" s="1"/>
  <c r="F1339" i="38" s="1"/>
  <c r="F1340" i="38" s="1"/>
  <c r="F1341" i="38" s="1"/>
  <c r="F1342" i="38" s="1"/>
  <c r="F1343" i="38" s="1"/>
  <c r="F1344" i="38" s="1"/>
  <c r="F1345" i="38" s="1"/>
  <c r="F1346" i="38" s="1"/>
  <c r="F1347" i="38" s="1"/>
  <c r="F1348" i="38" s="1"/>
  <c r="F1349" i="38" s="1"/>
  <c r="F1350" i="38" s="1"/>
  <c r="F1351" i="38" s="1"/>
  <c r="F1352" i="38" s="1"/>
  <c r="F1353" i="38" s="1"/>
  <c r="F1354" i="38" s="1"/>
  <c r="F1355" i="38" s="1"/>
  <c r="F1356" i="38" s="1"/>
  <c r="F1357" i="38" s="1"/>
  <c r="F1358" i="38" s="1"/>
  <c r="F1359" i="38" s="1"/>
  <c r="F1360" i="38" s="1"/>
  <c r="F1361" i="38" s="1"/>
  <c r="F1362" i="38" s="1"/>
  <c r="F1363" i="38" s="1"/>
  <c r="F1364" i="38" s="1"/>
  <c r="F1365" i="38" s="1"/>
  <c r="F1366" i="38" s="1"/>
  <c r="F1367" i="38" s="1"/>
  <c r="F1368" i="38" s="1"/>
  <c r="F1369" i="38" s="1"/>
  <c r="F1370" i="38" s="1"/>
  <c r="F1371" i="38" s="1"/>
  <c r="F1372" i="38" s="1"/>
  <c r="F1373" i="38" s="1"/>
  <c r="F1374" i="38" s="1"/>
  <c r="F1375" i="38" s="1"/>
  <c r="F1376" i="38" s="1"/>
  <c r="F1377" i="38" s="1"/>
  <c r="F1378" i="38" s="1"/>
  <c r="F1379" i="38" s="1"/>
  <c r="F1380" i="38" s="1"/>
  <c r="F1381" i="38" s="1"/>
  <c r="F1382" i="38" s="1"/>
  <c r="F1383" i="38" s="1"/>
  <c r="F1384" i="38" s="1"/>
  <c r="F1385" i="38" s="1"/>
  <c r="F1386" i="38" s="1"/>
  <c r="F1387" i="38" s="1"/>
  <c r="F1388" i="38" s="1"/>
  <c r="F1389" i="38" s="1"/>
  <c r="F1390" i="38" s="1"/>
  <c r="F1391" i="38" s="1"/>
  <c r="F1392" i="38" s="1"/>
  <c r="F1393" i="38" s="1"/>
  <c r="F1394" i="38" s="1"/>
  <c r="F1395" i="38" s="1"/>
  <c r="F1396" i="38" s="1"/>
  <c r="F1397" i="38" s="1"/>
  <c r="F1398" i="38" s="1"/>
  <c r="F1399" i="38" s="1"/>
  <c r="F1400" i="38" s="1"/>
  <c r="F1401" i="38" s="1"/>
  <c r="F1402" i="38" s="1"/>
  <c r="F1403" i="38" s="1"/>
  <c r="F1404" i="38" s="1"/>
  <c r="F1405" i="38" s="1"/>
  <c r="F1406" i="38" s="1"/>
  <c r="F1407" i="38" s="1"/>
  <c r="F1408" i="38" s="1"/>
  <c r="F1409" i="38" s="1"/>
  <c r="F1410" i="38" s="1"/>
  <c r="F1411" i="38" s="1"/>
  <c r="F1412" i="38" s="1"/>
  <c r="F1413" i="38" s="1"/>
  <c r="F1414" i="38" s="1"/>
  <c r="F1415" i="38" s="1"/>
  <c r="F1416" i="38" s="1"/>
  <c r="F1417" i="38" s="1"/>
  <c r="F1418" i="38" s="1"/>
  <c r="F1419" i="38" s="1"/>
  <c r="F1420" i="38" s="1"/>
  <c r="F1421" i="38" s="1"/>
  <c r="F1422" i="38" s="1"/>
  <c r="F1423" i="38" s="1"/>
  <c r="F1424" i="38" s="1"/>
  <c r="F1425" i="38" s="1"/>
  <c r="F1426" i="38" s="1"/>
  <c r="F1427" i="38" s="1"/>
  <c r="F1428" i="38" s="1"/>
  <c r="F1429" i="38" s="1"/>
  <c r="F1430" i="38" s="1"/>
  <c r="F1431" i="38" s="1"/>
  <c r="F1432" i="38" s="1"/>
  <c r="F1433" i="38" s="1"/>
  <c r="F1434" i="38" s="1"/>
  <c r="F1435" i="38" s="1"/>
  <c r="F1436" i="38" s="1"/>
  <c r="F1437" i="38" s="1"/>
  <c r="F1438" i="38" s="1"/>
  <c r="F1439" i="38" s="1"/>
  <c r="F1440" i="38" s="1"/>
  <c r="F1441" i="38" s="1"/>
  <c r="F1442" i="38" s="1"/>
  <c r="F1443" i="38" s="1"/>
  <c r="F1444" i="38" s="1"/>
  <c r="F1445" i="38" s="1"/>
  <c r="F1446" i="38" s="1"/>
  <c r="F1447" i="38" s="1"/>
  <c r="F1448" i="38" s="1"/>
  <c r="F1449" i="38" s="1"/>
  <c r="F1450" i="38" s="1"/>
  <c r="F1451" i="38" s="1"/>
  <c r="F1452" i="38" s="1"/>
  <c r="F1453" i="38" s="1"/>
  <c r="F1454" i="38" s="1"/>
  <c r="F1455" i="38" s="1"/>
  <c r="F1456" i="38" s="1"/>
  <c r="F1457" i="38" s="1"/>
  <c r="F1458" i="38" s="1"/>
  <c r="F1459" i="38" s="1"/>
  <c r="F1460" i="38" s="1"/>
  <c r="F1461" i="38" s="1"/>
  <c r="F1462" i="38" s="1"/>
  <c r="F1463" i="38" s="1"/>
  <c r="F1464" i="38" s="1"/>
  <c r="F1465" i="38" s="1"/>
  <c r="F1466" i="38" s="1"/>
  <c r="F1467" i="38" s="1"/>
  <c r="F1468" i="38" s="1"/>
  <c r="F1469" i="38" s="1"/>
  <c r="F1470" i="38" s="1"/>
  <c r="F1471" i="38" s="1"/>
  <c r="F1472" i="38" s="1"/>
  <c r="F1473" i="38" s="1"/>
  <c r="F1474" i="38" s="1"/>
  <c r="F1475" i="38" s="1"/>
  <c r="F1476" i="38" s="1"/>
  <c r="F1477" i="38" s="1"/>
  <c r="F1478" i="38" s="1"/>
  <c r="F1479" i="38" s="1"/>
  <c r="F1480" i="38" s="1"/>
  <c r="F1481" i="38" s="1"/>
  <c r="F1482" i="38" s="1"/>
  <c r="F1483" i="38" s="1"/>
  <c r="F1484" i="38" s="1"/>
  <c r="F1485" i="38" s="1"/>
  <c r="F1486" i="38" s="1"/>
  <c r="F1487" i="38" s="1"/>
  <c r="F1488" i="38" s="1"/>
  <c r="F1489" i="38" s="1"/>
  <c r="F1490" i="38" s="1"/>
  <c r="F1491" i="38" s="1"/>
  <c r="F1492" i="38" s="1"/>
  <c r="F1493" i="38" s="1"/>
  <c r="F1494" i="38" s="1"/>
  <c r="F1495" i="38" s="1"/>
  <c r="F1496" i="38" s="1"/>
  <c r="F1497" i="38" s="1"/>
  <c r="F1498" i="38" s="1"/>
  <c r="F1499" i="38" s="1"/>
  <c r="F1500" i="38" s="1"/>
  <c r="F1501" i="38" s="1"/>
  <c r="F1502" i="38" s="1"/>
  <c r="F1503" i="38" s="1"/>
  <c r="F1504" i="38" s="1"/>
  <c r="F1505" i="38" s="1"/>
  <c r="F1506" i="38" s="1"/>
  <c r="F1507" i="38" s="1"/>
  <c r="F1508" i="38" s="1"/>
  <c r="F1509" i="38" s="1"/>
  <c r="F1510" i="38" s="1"/>
  <c r="F1511" i="38" s="1"/>
  <c r="F1512" i="38" s="1"/>
  <c r="F1513" i="38" s="1"/>
  <c r="F1514" i="38" s="1"/>
  <c r="F1515" i="38" s="1"/>
  <c r="F1516" i="38" s="1"/>
  <c r="F1517" i="38" s="1"/>
  <c r="F1518" i="38" s="1"/>
  <c r="F1519" i="38" s="1"/>
  <c r="F1520" i="38" s="1"/>
  <c r="F1521" i="38" s="1"/>
  <c r="F1522" i="38" s="1"/>
  <c r="F1523" i="38" s="1"/>
  <c r="F1524" i="38" s="1"/>
  <c r="F1525" i="38" s="1"/>
  <c r="F1526" i="38" s="1"/>
  <c r="F1527" i="38" s="1"/>
  <c r="F1528" i="38" s="1"/>
  <c r="F1529" i="38" s="1"/>
  <c r="F1530" i="38" s="1"/>
  <c r="F1531" i="38" s="1"/>
  <c r="F1532" i="38" s="1"/>
  <c r="F1533" i="38" s="1"/>
  <c r="F1534" i="38" s="1"/>
  <c r="F1535" i="38" s="1"/>
  <c r="F1536" i="38" s="1"/>
  <c r="F1537" i="38" s="1"/>
  <c r="F1538" i="38" s="1"/>
  <c r="F1539" i="38" s="1"/>
  <c r="F1540" i="38" s="1"/>
  <c r="F1541" i="38" s="1"/>
  <c r="F1542" i="38" s="1"/>
  <c r="F1543" i="38" s="1"/>
  <c r="F1544" i="38" s="1"/>
  <c r="F1545" i="38" s="1"/>
  <c r="F1546" i="38" s="1"/>
  <c r="F1547" i="38" s="1"/>
  <c r="F1548" i="38" s="1"/>
  <c r="F1549" i="38" s="1"/>
  <c r="F1550" i="38" s="1"/>
  <c r="F1551" i="38" s="1"/>
  <c r="F1552" i="38" s="1"/>
  <c r="F1553" i="38" s="1"/>
  <c r="F1554" i="38" s="1"/>
  <c r="F1555" i="38" s="1"/>
  <c r="F1556" i="38" s="1"/>
  <c r="F1557" i="38" s="1"/>
  <c r="F1558" i="38" s="1"/>
  <c r="F1559" i="38" s="1"/>
  <c r="F1560" i="38" s="1"/>
  <c r="F1561" i="38" s="1"/>
  <c r="F1562" i="38" s="1"/>
  <c r="F1563" i="38" s="1"/>
  <c r="F1564" i="38" s="1"/>
  <c r="F1565" i="38" s="1"/>
  <c r="F1566" i="38" s="1"/>
  <c r="F1567" i="38" s="1"/>
  <c r="F1568" i="38" s="1"/>
  <c r="F1569" i="38" s="1"/>
  <c r="F1570" i="38" s="1"/>
  <c r="F1571" i="38" s="1"/>
  <c r="F1572" i="38" s="1"/>
  <c r="F1573" i="38" s="1"/>
  <c r="F1574" i="38" s="1"/>
  <c r="F1575" i="38" s="1"/>
  <c r="F1576" i="38" s="1"/>
  <c r="F1577" i="38" s="1"/>
  <c r="F1578" i="38" s="1"/>
  <c r="F1579" i="38" s="1"/>
  <c r="F1580" i="38" s="1"/>
  <c r="F1581" i="38" s="1"/>
  <c r="F1582" i="38" s="1"/>
  <c r="F1583" i="38" s="1"/>
  <c r="F1584" i="38" s="1"/>
  <c r="F1585" i="38" s="1"/>
  <c r="F1586" i="38" s="1"/>
  <c r="F1587" i="38" s="1"/>
  <c r="F1588" i="38" s="1"/>
  <c r="F1589" i="38" s="1"/>
  <c r="F1590" i="38" s="1"/>
  <c r="F1591" i="38" s="1"/>
  <c r="F1592" i="38" s="1"/>
  <c r="F1593" i="38" s="1"/>
  <c r="F1594" i="38" s="1"/>
  <c r="F1595" i="38" s="1"/>
  <c r="F1596" i="38" s="1"/>
  <c r="F1597" i="38" s="1"/>
  <c r="F1598" i="38" s="1"/>
  <c r="F1599" i="38" s="1"/>
  <c r="F1600" i="38" s="1"/>
  <c r="F1601" i="38" s="1"/>
  <c r="F1602" i="38" s="1"/>
  <c r="F1603" i="38" s="1"/>
  <c r="F1604" i="38" s="1"/>
  <c r="F1605" i="38" s="1"/>
  <c r="F1606" i="38" s="1"/>
  <c r="F1607" i="38" s="1"/>
  <c r="F1608" i="38" s="1"/>
  <c r="F1609" i="38" s="1"/>
  <c r="F1610" i="38" s="1"/>
  <c r="F1611" i="38" s="1"/>
  <c r="F1612" i="38" s="1"/>
  <c r="F1613" i="38" s="1"/>
  <c r="F1614" i="38" s="1"/>
  <c r="F1615" i="38" s="1"/>
  <c r="F1616" i="38" s="1"/>
  <c r="F1617" i="38" s="1"/>
  <c r="F1618" i="38" s="1"/>
  <c r="F1619" i="38" s="1"/>
  <c r="F1620" i="38" s="1"/>
  <c r="F1621" i="38" s="1"/>
  <c r="F1622" i="38" s="1"/>
  <c r="F1623" i="38" s="1"/>
  <c r="F1624" i="38" s="1"/>
  <c r="F1625" i="38" s="1"/>
  <c r="F1626" i="38" s="1"/>
  <c r="F1627" i="38" s="1"/>
  <c r="F1628" i="38" s="1"/>
  <c r="F1629" i="38" s="1"/>
  <c r="F1630" i="38" s="1"/>
  <c r="F1631" i="38" s="1"/>
  <c r="F1632" i="38" s="1"/>
  <c r="F1633" i="38" s="1"/>
  <c r="F1634" i="38" s="1"/>
  <c r="F1635" i="38" s="1"/>
  <c r="F1636" i="38" s="1"/>
  <c r="F1637" i="38" s="1"/>
  <c r="F1638" i="38" s="1"/>
  <c r="F1639" i="38" s="1"/>
  <c r="F1640" i="38" s="1"/>
  <c r="F1641" i="38" s="1"/>
  <c r="F1642" i="38" s="1"/>
  <c r="F1643" i="38" s="1"/>
  <c r="F1644" i="38" s="1"/>
  <c r="F1645" i="38" s="1"/>
  <c r="F1646" i="38" s="1"/>
  <c r="F1647" i="38" s="1"/>
  <c r="F1648" i="38" s="1"/>
  <c r="F1649" i="38" s="1"/>
  <c r="F1650" i="38" s="1"/>
  <c r="F1651" i="38" s="1"/>
  <c r="F1652" i="38" s="1"/>
  <c r="F1653" i="38" s="1"/>
  <c r="F1654" i="38" s="1"/>
  <c r="F1655" i="38" s="1"/>
  <c r="F1656" i="38" s="1"/>
  <c r="F1657" i="38" s="1"/>
  <c r="F1658" i="38" s="1"/>
  <c r="F1659" i="38" s="1"/>
  <c r="F1660" i="38" s="1"/>
  <c r="F1661" i="38" s="1"/>
  <c r="F1662" i="38" s="1"/>
  <c r="F1663" i="38" s="1"/>
  <c r="F1664" i="38" s="1"/>
  <c r="F1665" i="38" s="1"/>
  <c r="F1666" i="38" s="1"/>
  <c r="F1667" i="38" s="1"/>
  <c r="F1668" i="38" s="1"/>
  <c r="F1669" i="38" s="1"/>
  <c r="F1670" i="38" s="1"/>
  <c r="F1671" i="38" s="1"/>
  <c r="F1672" i="38" s="1"/>
  <c r="F1673" i="38" s="1"/>
  <c r="F1674" i="38" s="1"/>
  <c r="F1675" i="38" s="1"/>
  <c r="F1676" i="38" s="1"/>
  <c r="F1677" i="38" s="1"/>
  <c r="F1678" i="38" s="1"/>
  <c r="F1679" i="38" s="1"/>
  <c r="F1680" i="38" s="1"/>
  <c r="F1681" i="38" s="1"/>
  <c r="F1682" i="38" s="1"/>
  <c r="F1683" i="38" s="1"/>
  <c r="F1684" i="38" s="1"/>
  <c r="F1685" i="38" s="1"/>
  <c r="F1686" i="38" s="1"/>
  <c r="F1687" i="38" s="1"/>
  <c r="F1688" i="38" s="1"/>
  <c r="F1689" i="38" s="1"/>
  <c r="F1690" i="38" s="1"/>
  <c r="F1691" i="38" s="1"/>
  <c r="F1692" i="38" s="1"/>
  <c r="F1693" i="38" s="1"/>
  <c r="F1694" i="38" s="1"/>
  <c r="F1695" i="38" s="1"/>
  <c r="F1696" i="38" s="1"/>
  <c r="F1697" i="38" s="1"/>
  <c r="F1698" i="38" s="1"/>
  <c r="F1699" i="38" s="1"/>
  <c r="F1700" i="38" s="1"/>
  <c r="F1701" i="38" s="1"/>
  <c r="F1702" i="38" s="1"/>
  <c r="F1703" i="38" s="1"/>
  <c r="F1704" i="38" s="1"/>
  <c r="F1705" i="38" s="1"/>
  <c r="F1706" i="38" s="1"/>
  <c r="F1707" i="38" s="1"/>
  <c r="F1708" i="38" s="1"/>
  <c r="F1709" i="38" s="1"/>
  <c r="F1710" i="38" s="1"/>
  <c r="F1711" i="38" s="1"/>
  <c r="F1712" i="38" s="1"/>
  <c r="F1713" i="38" s="1"/>
  <c r="F1714" i="38" s="1"/>
  <c r="F1715" i="38" s="1"/>
  <c r="F1716" i="38" s="1"/>
  <c r="F1717" i="38" s="1"/>
  <c r="F1718" i="38" s="1"/>
  <c r="F1719" i="38" s="1"/>
  <c r="F1720" i="38" s="1"/>
  <c r="F1721" i="38" s="1"/>
  <c r="F1722" i="38" s="1"/>
  <c r="F1723" i="38" s="1"/>
  <c r="F1724" i="38" s="1"/>
  <c r="F1725" i="38" s="1"/>
  <c r="F1726" i="38" s="1"/>
  <c r="F1727" i="38" s="1"/>
  <c r="F1728" i="38" s="1"/>
  <c r="F1729" i="38" s="1"/>
  <c r="F1730" i="38" s="1"/>
  <c r="F1731" i="38" s="1"/>
  <c r="F1732" i="38" s="1"/>
  <c r="F1733" i="38" s="1"/>
  <c r="F1734" i="38" s="1"/>
  <c r="F1735" i="38" s="1"/>
  <c r="F1736" i="38" s="1"/>
  <c r="F1737" i="38" s="1"/>
  <c r="F1738" i="38" s="1"/>
  <c r="F1739" i="38" s="1"/>
  <c r="F1740" i="38" s="1"/>
  <c r="F1741" i="38" s="1"/>
  <c r="F1742" i="38" s="1"/>
  <c r="F1743" i="38" s="1"/>
  <c r="F1744" i="38" s="1"/>
  <c r="F1745" i="38" s="1"/>
  <c r="F1746" i="38" s="1"/>
  <c r="F1747" i="38" s="1"/>
  <c r="F1748" i="38" s="1"/>
  <c r="F1749" i="38" s="1"/>
  <c r="F1750" i="38" s="1"/>
  <c r="F1751" i="38" s="1"/>
  <c r="F1752" i="38" s="1"/>
  <c r="F1753" i="38" s="1"/>
  <c r="F1754" i="38" s="1"/>
  <c r="F1755" i="38" s="1"/>
  <c r="F1756" i="38" s="1"/>
  <c r="F1757" i="38" s="1"/>
  <c r="F1758" i="38" s="1"/>
  <c r="F1759" i="38" s="1"/>
  <c r="F1760" i="38" s="1"/>
  <c r="F1761" i="38" s="1"/>
  <c r="F1762" i="38" s="1"/>
  <c r="F1763" i="38" s="1"/>
  <c r="F1764" i="38" s="1"/>
  <c r="F1765" i="38" s="1"/>
  <c r="F1766" i="38" s="1"/>
  <c r="F1767" i="38" s="1"/>
  <c r="F1768" i="38" s="1"/>
  <c r="F1769" i="38" s="1"/>
  <c r="F1770" i="38" s="1"/>
  <c r="F1771" i="38" s="1"/>
  <c r="F1772" i="38" s="1"/>
  <c r="F1773" i="38" s="1"/>
  <c r="F1774" i="38" s="1"/>
  <c r="F1775" i="38" s="1"/>
  <c r="F1776" i="38" s="1"/>
  <c r="F1777" i="38" s="1"/>
  <c r="F1778" i="38" s="1"/>
  <c r="F1779" i="38" s="1"/>
  <c r="F1780" i="38" s="1"/>
  <c r="F1781" i="38" s="1"/>
  <c r="F1782" i="38" s="1"/>
  <c r="F1783" i="38" s="1"/>
  <c r="F1784" i="38" s="1"/>
  <c r="F1785" i="38" s="1"/>
  <c r="F1786" i="38" s="1"/>
  <c r="F1787" i="38" s="1"/>
  <c r="F1788" i="38" s="1"/>
  <c r="F1789" i="38" s="1"/>
  <c r="F1790" i="38" s="1"/>
  <c r="F1791" i="38" s="1"/>
  <c r="F1792" i="38" s="1"/>
  <c r="F1793" i="38" s="1"/>
  <c r="F1794" i="38" s="1"/>
  <c r="F1795" i="38" s="1"/>
  <c r="F1796" i="38" s="1"/>
  <c r="F1797" i="38" s="1"/>
  <c r="F1798" i="38" s="1"/>
  <c r="F1799" i="38" s="1"/>
  <c r="F1800" i="38" s="1"/>
  <c r="F1801" i="38" s="1"/>
  <c r="F1802" i="38" s="1"/>
  <c r="F1803" i="38" s="1"/>
  <c r="F1804" i="38" s="1"/>
  <c r="F1805" i="38" s="1"/>
  <c r="F1806" i="38" s="1"/>
  <c r="F1807" i="38" s="1"/>
  <c r="F1808" i="38" s="1"/>
  <c r="F1809" i="38" s="1"/>
  <c r="F1810" i="38" s="1"/>
  <c r="F1811" i="38" s="1"/>
  <c r="F1812" i="38" s="1"/>
  <c r="F1813" i="38" s="1"/>
  <c r="F1814" i="38" s="1"/>
  <c r="F1815" i="38" s="1"/>
  <c r="F1816" i="38" s="1"/>
  <c r="F1817" i="38" s="1"/>
  <c r="F1818" i="38" s="1"/>
  <c r="F1819" i="38" s="1"/>
  <c r="F1820" i="38" s="1"/>
  <c r="F1821" i="38" s="1"/>
  <c r="F1822" i="38" s="1"/>
  <c r="F1823" i="38" s="1"/>
  <c r="F1824" i="38" s="1"/>
  <c r="F1825" i="38" s="1"/>
  <c r="F1826" i="38" s="1"/>
  <c r="F1827" i="38" s="1"/>
  <c r="F1828" i="38" s="1"/>
  <c r="F1829" i="38" s="1"/>
  <c r="F1830" i="38" s="1"/>
  <c r="F1831" i="38" s="1"/>
  <c r="F1832" i="38" s="1"/>
  <c r="F1833" i="38" s="1"/>
  <c r="F1834" i="38" s="1"/>
  <c r="F1835" i="38" s="1"/>
  <c r="F1836" i="38" s="1"/>
  <c r="F1837" i="38" s="1"/>
  <c r="F1838" i="38" s="1"/>
  <c r="F1839" i="38" s="1"/>
  <c r="F1840" i="38" s="1"/>
  <c r="F1841" i="38" s="1"/>
  <c r="F1842" i="38" s="1"/>
  <c r="F1843" i="38" s="1"/>
  <c r="F1844" i="38" s="1"/>
  <c r="F1845" i="38" s="1"/>
  <c r="F1846" i="38" s="1"/>
  <c r="F1847" i="38" s="1"/>
  <c r="F1848" i="38" s="1"/>
  <c r="F1849" i="38" s="1"/>
  <c r="F1850" i="38" s="1"/>
  <c r="F1851" i="38" s="1"/>
  <c r="F1852" i="38" s="1"/>
  <c r="F1853" i="38" s="1"/>
  <c r="F1854" i="38" s="1"/>
  <c r="F1855" i="38" s="1"/>
  <c r="F1856" i="38" s="1"/>
  <c r="F1857" i="38" s="1"/>
  <c r="F1858" i="38" s="1"/>
  <c r="F1859" i="38" s="1"/>
  <c r="AK5" i="23"/>
  <c r="AK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91" i="23"/>
  <c r="AK92" i="23"/>
  <c r="AK93" i="23"/>
  <c r="AK94" i="23"/>
  <c r="AK95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2" i="23"/>
  <c r="AK113" i="23"/>
  <c r="AK114" i="23"/>
  <c r="AK115" i="23"/>
  <c r="AK116" i="23"/>
  <c r="AK117" i="23"/>
  <c r="AK118" i="23"/>
  <c r="AK119" i="23"/>
  <c r="AK120" i="23"/>
  <c r="AK121" i="23"/>
  <c r="AK122" i="23"/>
  <c r="AK123" i="23"/>
  <c r="AK124" i="23"/>
  <c r="AK125" i="23"/>
  <c r="AK126" i="23"/>
  <c r="AK127" i="23"/>
  <c r="AK128" i="23"/>
  <c r="AK129" i="23"/>
  <c r="AK130" i="23"/>
  <c r="AK131" i="23"/>
  <c r="AK132" i="23"/>
  <c r="AK133" i="23"/>
  <c r="AK134" i="23"/>
  <c r="AK135" i="23"/>
  <c r="AK136" i="23"/>
  <c r="AK137" i="23"/>
  <c r="AK138" i="23"/>
  <c r="AK139" i="23"/>
  <c r="AK140" i="23"/>
  <c r="AK141" i="23"/>
  <c r="AK142" i="23"/>
  <c r="AK143" i="23"/>
  <c r="AK144" i="23"/>
  <c r="AK145" i="23"/>
  <c r="AK146" i="23"/>
  <c r="AK147" i="23"/>
  <c r="AK148" i="23"/>
  <c r="AK149" i="23"/>
  <c r="AK150" i="23"/>
  <c r="AK151" i="23"/>
  <c r="AK152" i="23"/>
  <c r="AK153" i="23"/>
  <c r="AK154" i="23"/>
  <c r="AK155" i="23"/>
  <c r="AK156" i="23"/>
  <c r="AK157" i="23"/>
  <c r="AK158" i="23"/>
  <c r="AK159" i="23"/>
  <c r="AK160" i="23"/>
  <c r="AK161" i="23"/>
  <c r="AK162" i="23"/>
  <c r="AK163" i="23"/>
  <c r="AK164" i="23"/>
  <c r="AK165" i="23"/>
  <c r="AK166" i="23"/>
  <c r="AK167" i="23"/>
  <c r="AK168" i="23"/>
  <c r="AK169" i="23"/>
  <c r="AK170" i="23"/>
  <c r="AK171" i="23"/>
  <c r="AK172" i="23"/>
  <c r="AK173" i="23"/>
  <c r="AK174" i="23"/>
  <c r="AK175" i="23"/>
  <c r="AK176" i="23"/>
  <c r="AK177" i="23"/>
  <c r="AK178" i="23"/>
  <c r="AK179" i="23"/>
  <c r="AK180" i="23"/>
  <c r="AK181" i="23"/>
  <c r="AK182" i="23"/>
  <c r="AK183" i="23"/>
  <c r="AK184" i="23"/>
  <c r="AK185" i="23"/>
  <c r="AK186" i="23"/>
  <c r="AK187" i="23"/>
  <c r="AK188" i="23"/>
  <c r="AK189" i="23"/>
  <c r="AK190" i="23"/>
  <c r="AK191" i="23"/>
  <c r="AK192" i="23"/>
  <c r="AK193" i="23"/>
  <c r="AK194" i="23"/>
  <c r="AK195" i="23"/>
  <c r="AK196" i="23"/>
  <c r="AK197" i="23"/>
  <c r="AK198" i="23"/>
  <c r="AK199" i="23"/>
  <c r="AK200" i="23"/>
  <c r="AK201" i="23"/>
  <c r="AK202" i="23"/>
  <c r="AK203" i="23"/>
  <c r="AK204" i="23"/>
  <c r="AK205" i="23"/>
  <c r="AK206" i="23"/>
  <c r="AK207" i="23"/>
  <c r="AK208" i="23"/>
  <c r="AK209" i="23"/>
  <c r="AK210" i="23"/>
  <c r="AK211" i="23"/>
  <c r="AK212" i="23"/>
  <c r="AK213" i="23"/>
  <c r="AK214" i="23"/>
  <c r="AK215" i="23"/>
  <c r="AK216" i="23"/>
  <c r="AK217" i="23"/>
  <c r="AK218" i="23"/>
  <c r="AK219" i="23"/>
  <c r="AK220" i="23"/>
  <c r="AK221" i="23"/>
  <c r="AK222" i="23"/>
  <c r="AK223" i="23"/>
  <c r="AK224" i="23"/>
  <c r="AK225" i="23"/>
  <c r="AK226" i="23"/>
  <c r="AK227" i="23"/>
  <c r="AK228" i="23"/>
  <c r="AK229" i="23"/>
  <c r="AK230" i="23"/>
  <c r="AK231" i="23"/>
  <c r="AK232" i="23"/>
  <c r="AK233" i="23"/>
  <c r="AK234" i="23"/>
  <c r="AK235" i="23"/>
  <c r="AK236" i="23"/>
  <c r="AK237" i="23"/>
  <c r="AK238" i="23"/>
  <c r="AK239" i="23"/>
  <c r="AK240" i="23"/>
  <c r="AK241" i="23"/>
  <c r="AK242" i="23"/>
  <c r="AK243" i="23"/>
  <c r="AK244" i="23"/>
  <c r="AK245" i="23"/>
  <c r="AK246" i="23"/>
  <c r="AK247" i="23"/>
  <c r="AK248" i="23"/>
  <c r="AK249" i="23"/>
  <c r="AK250" i="23"/>
  <c r="AK251" i="23"/>
  <c r="AK252" i="23"/>
  <c r="AK253" i="23"/>
  <c r="AK254" i="23"/>
  <c r="AK255" i="23"/>
  <c r="AK256" i="23"/>
  <c r="AK257" i="23"/>
  <c r="AK258" i="23"/>
  <c r="AK259" i="23"/>
  <c r="AK260" i="23"/>
  <c r="AK261" i="23"/>
  <c r="AK262" i="23"/>
  <c r="AK263" i="23"/>
  <c r="AK264" i="23"/>
  <c r="AK265" i="23"/>
  <c r="AK266" i="23"/>
  <c r="AK267" i="23"/>
  <c r="AK268" i="23"/>
  <c r="AK269" i="23"/>
  <c r="AK270" i="23"/>
  <c r="AK271" i="23"/>
  <c r="AK272" i="23"/>
  <c r="AK273" i="23"/>
  <c r="AK274" i="23"/>
  <c r="AK275" i="23"/>
  <c r="AK276" i="23"/>
  <c r="AK277" i="23"/>
  <c r="AK278" i="23"/>
  <c r="AK279" i="23"/>
  <c r="AK280" i="23"/>
  <c r="AK281" i="23"/>
  <c r="AK282" i="23"/>
  <c r="AK283" i="23"/>
  <c r="AK284" i="23"/>
  <c r="AK285" i="23"/>
  <c r="AK286" i="23"/>
  <c r="AK287" i="23"/>
  <c r="AK288" i="23"/>
  <c r="AK289" i="23"/>
  <c r="AK290" i="23"/>
  <c r="AK291" i="23"/>
  <c r="AK292" i="23"/>
  <c r="AK293" i="23"/>
  <c r="AK294" i="23"/>
  <c r="AK295" i="23"/>
  <c r="AK296" i="23"/>
  <c r="AK297" i="23"/>
  <c r="AK298" i="23"/>
  <c r="AK299" i="23"/>
  <c r="AK300" i="23"/>
  <c r="AK301" i="23"/>
  <c r="AK302" i="23"/>
  <c r="AK303" i="23"/>
  <c r="AK304" i="23"/>
  <c r="AK305" i="23"/>
  <c r="AK306" i="23"/>
  <c r="AK307" i="23"/>
  <c r="AK308" i="23"/>
  <c r="AK309" i="23"/>
  <c r="AK310" i="23"/>
  <c r="AK311" i="23"/>
  <c r="AK312" i="23"/>
  <c r="AK313" i="23"/>
  <c r="AK314" i="23"/>
  <c r="AK315" i="23"/>
  <c r="AK316" i="23"/>
  <c r="AK317" i="23"/>
  <c r="AK318" i="23"/>
  <c r="AK319" i="23"/>
  <c r="AK320" i="23"/>
  <c r="AK321" i="23"/>
  <c r="AK322" i="23"/>
  <c r="AK323" i="23"/>
  <c r="AK324" i="23"/>
  <c r="AK325" i="23"/>
  <c r="AK326" i="23"/>
  <c r="AK327" i="23"/>
  <c r="AK328" i="23"/>
  <c r="AK329" i="23"/>
  <c r="AK330" i="23"/>
  <c r="AK331" i="23"/>
  <c r="AK332" i="23"/>
  <c r="AK333" i="23"/>
  <c r="AK334" i="23"/>
  <c r="AK335" i="23"/>
  <c r="AK336" i="23"/>
  <c r="AK337" i="23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86" i="23"/>
  <c r="AK387" i="23"/>
  <c r="AK388" i="23"/>
  <c r="AK389" i="23"/>
  <c r="AK390" i="23"/>
  <c r="AK391" i="23"/>
  <c r="AK392" i="23"/>
  <c r="AK393" i="23"/>
  <c r="AK394" i="23"/>
  <c r="AK395" i="23"/>
  <c r="AK396" i="23"/>
  <c r="AK397" i="23"/>
  <c r="AK398" i="23"/>
  <c r="AK399" i="23"/>
  <c r="AK400" i="23"/>
  <c r="AK401" i="23"/>
  <c r="AK402" i="23"/>
  <c r="AK403" i="23"/>
  <c r="AK404" i="23"/>
  <c r="AK405" i="23"/>
  <c r="AK406" i="23"/>
  <c r="AK407" i="23"/>
  <c r="AK408" i="23"/>
  <c r="AK409" i="23"/>
  <c r="AK410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K431" i="23"/>
  <c r="AK432" i="23"/>
  <c r="AK433" i="23"/>
  <c r="AK434" i="23"/>
  <c r="AK435" i="23"/>
  <c r="AK436" i="23"/>
  <c r="AK437" i="23"/>
  <c r="AK438" i="23"/>
  <c r="AK439" i="23"/>
  <c r="AK440" i="23"/>
  <c r="AK441" i="23"/>
  <c r="AK442" i="23"/>
  <c r="AK443" i="23"/>
  <c r="AK444" i="23"/>
  <c r="AK445" i="23"/>
  <c r="AK446" i="23"/>
  <c r="AK447" i="23"/>
  <c r="AK448" i="23"/>
  <c r="AK449" i="23"/>
  <c r="AK450" i="23"/>
  <c r="AK451" i="23"/>
  <c r="AK452" i="23"/>
  <c r="AK453" i="23"/>
  <c r="AK454" i="23"/>
  <c r="AK455" i="23"/>
  <c r="AK456" i="23"/>
  <c r="AK457" i="23"/>
  <c r="AK458" i="23"/>
  <c r="AK459" i="23"/>
  <c r="AK460" i="23"/>
  <c r="AK461" i="23"/>
  <c r="AK462" i="23"/>
  <c r="AK463" i="23"/>
  <c r="AK464" i="23"/>
  <c r="AK465" i="23"/>
  <c r="AK466" i="23"/>
  <c r="AK467" i="23"/>
  <c r="AK468" i="23"/>
  <c r="AK469" i="23"/>
  <c r="AK470" i="23"/>
  <c r="AK471" i="23"/>
  <c r="AK472" i="23"/>
  <c r="AK473" i="23"/>
  <c r="AK474" i="23"/>
  <c r="AK475" i="23"/>
  <c r="AK476" i="23"/>
  <c r="AK477" i="23"/>
  <c r="AK478" i="23"/>
  <c r="AK479" i="23"/>
  <c r="AK480" i="23"/>
  <c r="AK481" i="23"/>
  <c r="AK482" i="23"/>
  <c r="AK483" i="23"/>
  <c r="AK484" i="23"/>
  <c r="AK485" i="23"/>
  <c r="AK486" i="23"/>
  <c r="AK487" i="23"/>
  <c r="AK488" i="23"/>
  <c r="AK489" i="23"/>
  <c r="AK490" i="23"/>
  <c r="AK491" i="23"/>
  <c r="AK492" i="23"/>
  <c r="AK493" i="23"/>
  <c r="AK494" i="23"/>
  <c r="AK495" i="23"/>
  <c r="AK496" i="23"/>
  <c r="AK497" i="23"/>
  <c r="AK498" i="23"/>
  <c r="AK499" i="23"/>
  <c r="AK500" i="23"/>
  <c r="AK501" i="23"/>
  <c r="AK502" i="23"/>
  <c r="AK503" i="23"/>
  <c r="AK504" i="23"/>
  <c r="AK505" i="23"/>
  <c r="AK506" i="23"/>
  <c r="AK507" i="23"/>
  <c r="AK508" i="23"/>
  <c r="AK509" i="23"/>
  <c r="AK510" i="23"/>
  <c r="AK511" i="23"/>
  <c r="AK512" i="23"/>
  <c r="AK513" i="23"/>
  <c r="AK514" i="23"/>
  <c r="AK515" i="23"/>
  <c r="AK516" i="23"/>
  <c r="AK517" i="23"/>
  <c r="AK518" i="23"/>
  <c r="AK519" i="23"/>
  <c r="AK520" i="23"/>
  <c r="AK521" i="23"/>
  <c r="AK522" i="23"/>
  <c r="AK523" i="23"/>
  <c r="AK524" i="23"/>
  <c r="AK525" i="23"/>
  <c r="AK526" i="23"/>
  <c r="AK527" i="23"/>
  <c r="AK528" i="23"/>
  <c r="AK529" i="23"/>
  <c r="AK530" i="23"/>
  <c r="AK531" i="23"/>
  <c r="AK532" i="23"/>
  <c r="AK533" i="23"/>
  <c r="AK534" i="23"/>
  <c r="AK535" i="23"/>
  <c r="AK536" i="23"/>
  <c r="AK537" i="23"/>
  <c r="AK538" i="23"/>
  <c r="AK539" i="23"/>
  <c r="AK540" i="23"/>
  <c r="AK541" i="23"/>
  <c r="AK542" i="23"/>
  <c r="AK543" i="23"/>
  <c r="AK544" i="23"/>
  <c r="AK545" i="23"/>
  <c r="AK546" i="23"/>
  <c r="AK547" i="23"/>
  <c r="AK548" i="23"/>
  <c r="AK549" i="23"/>
  <c r="AK550" i="23"/>
  <c r="AK551" i="23"/>
  <c r="AK552" i="23"/>
  <c r="AK553" i="23"/>
  <c r="AK554" i="23"/>
  <c r="AK555" i="23"/>
  <c r="AK556" i="23"/>
  <c r="AK557" i="23"/>
  <c r="AK558" i="23"/>
  <c r="AK559" i="23"/>
  <c r="AK560" i="23"/>
  <c r="AK561" i="23"/>
  <c r="AK562" i="23"/>
  <c r="AK563" i="23"/>
  <c r="AK564" i="23"/>
  <c r="AK565" i="23"/>
  <c r="AK566" i="23"/>
  <c r="AK567" i="23"/>
  <c r="AK568" i="23"/>
  <c r="AK569" i="23"/>
  <c r="AK570" i="23"/>
  <c r="AK571" i="23"/>
  <c r="AK572" i="23"/>
  <c r="AK573" i="23"/>
  <c r="AK574" i="23"/>
  <c r="AK575" i="23"/>
  <c r="AK576" i="23"/>
  <c r="AK577" i="23"/>
  <c r="AK578" i="23"/>
  <c r="AK579" i="23"/>
  <c r="AK580" i="23"/>
  <c r="AK581" i="23"/>
  <c r="AK582" i="23"/>
  <c r="AK583" i="23"/>
  <c r="AK584" i="23"/>
  <c r="AK585" i="23"/>
  <c r="AK586" i="23"/>
  <c r="AK587" i="23"/>
  <c r="AK588" i="23"/>
  <c r="AK589" i="23"/>
  <c r="AK590" i="23"/>
  <c r="AK591" i="23"/>
  <c r="AK592" i="23"/>
  <c r="AK593" i="23"/>
  <c r="AK594" i="23"/>
  <c r="AK595" i="23"/>
  <c r="AK596" i="23"/>
  <c r="AK597" i="23"/>
  <c r="AK598" i="23"/>
  <c r="AK599" i="23"/>
  <c r="AK600" i="23"/>
  <c r="AK601" i="23"/>
  <c r="AK602" i="23"/>
  <c r="AK603" i="23"/>
  <c r="AK604" i="23"/>
  <c r="AK605" i="23"/>
  <c r="AK606" i="23"/>
  <c r="AK607" i="23"/>
  <c r="AK608" i="23"/>
  <c r="AK609" i="23"/>
  <c r="AK610" i="23"/>
  <c r="AK611" i="23"/>
  <c r="AK612" i="23"/>
  <c r="AK613" i="23"/>
  <c r="AK614" i="23"/>
  <c r="AK615" i="23"/>
  <c r="AK616" i="23"/>
  <c r="AK617" i="23"/>
  <c r="AK618" i="23"/>
  <c r="AK619" i="23"/>
  <c r="AK620" i="23"/>
  <c r="AK621" i="23"/>
  <c r="AK622" i="23"/>
  <c r="AK623" i="23"/>
  <c r="AK624" i="23"/>
  <c r="AK625" i="23"/>
  <c r="AK626" i="23"/>
  <c r="AK627" i="23"/>
  <c r="AK628" i="23"/>
  <c r="AK629" i="23"/>
  <c r="AK630" i="23"/>
  <c r="AK631" i="23"/>
  <c r="AK632" i="23"/>
  <c r="AK633" i="23"/>
  <c r="AK634" i="23"/>
  <c r="AK635" i="23"/>
  <c r="AK636" i="23"/>
  <c r="AK637" i="23"/>
  <c r="AK638" i="23"/>
  <c r="AK639" i="23"/>
  <c r="AK640" i="23"/>
  <c r="AK641" i="23"/>
  <c r="AK642" i="23"/>
  <c r="AK643" i="23"/>
  <c r="AK644" i="23"/>
  <c r="AK645" i="23"/>
  <c r="AK646" i="23"/>
  <c r="AK647" i="23"/>
  <c r="AK648" i="23"/>
  <c r="AK649" i="23"/>
  <c r="AK650" i="23"/>
  <c r="AK651" i="23"/>
  <c r="AK652" i="23"/>
  <c r="AK653" i="23"/>
  <c r="AK654" i="23"/>
  <c r="AK655" i="23"/>
  <c r="AK656" i="23"/>
  <c r="AK657" i="23"/>
  <c r="AK658" i="23"/>
  <c r="AK659" i="23"/>
  <c r="AK660" i="23"/>
  <c r="AK661" i="23"/>
  <c r="AK662" i="23"/>
  <c r="AK663" i="23"/>
  <c r="AK664" i="23"/>
  <c r="AK665" i="23"/>
  <c r="AK666" i="23"/>
  <c r="AK667" i="23"/>
  <c r="AK668" i="23"/>
  <c r="AK669" i="23"/>
  <c r="AK670" i="23"/>
  <c r="AK671" i="23"/>
  <c r="AK672" i="23"/>
  <c r="AK673" i="23"/>
  <c r="AK674" i="23"/>
  <c r="AK675" i="23"/>
  <c r="AK676" i="23"/>
  <c r="AK677" i="23"/>
  <c r="AK678" i="23"/>
  <c r="AK679" i="23"/>
  <c r="AK680" i="23"/>
  <c r="AK681" i="23"/>
  <c r="AK682" i="23"/>
  <c r="AK683" i="23"/>
  <c r="AK684" i="23"/>
  <c r="AK685" i="23"/>
  <c r="AK686" i="23"/>
  <c r="AK687" i="23"/>
  <c r="AK688" i="23"/>
  <c r="AK689" i="23"/>
  <c r="AK690" i="23"/>
  <c r="AK691" i="23"/>
  <c r="AK692" i="23"/>
  <c r="AK693" i="23"/>
  <c r="AK694" i="23"/>
  <c r="AK695" i="23"/>
  <c r="AK696" i="23"/>
  <c r="AK697" i="23"/>
  <c r="AK698" i="23"/>
  <c r="AK699" i="23"/>
  <c r="AK700" i="23"/>
  <c r="AK701" i="23"/>
  <c r="AK702" i="23"/>
  <c r="AK703" i="23"/>
  <c r="AK704" i="23"/>
  <c r="AK705" i="23"/>
  <c r="AK706" i="23"/>
  <c r="AK707" i="23"/>
  <c r="AK708" i="23"/>
  <c r="AK709" i="23"/>
  <c r="AK710" i="23"/>
  <c r="AK711" i="23"/>
  <c r="AK712" i="23"/>
  <c r="AK713" i="23"/>
  <c r="AK714" i="23"/>
  <c r="AK715" i="23"/>
  <c r="AK716" i="23"/>
  <c r="AK717" i="23"/>
  <c r="AK718" i="23"/>
  <c r="AK719" i="23"/>
  <c r="AK720" i="23"/>
  <c r="AK721" i="23"/>
  <c r="AK722" i="23"/>
  <c r="AK723" i="23"/>
  <c r="AK724" i="23"/>
  <c r="AK725" i="23"/>
  <c r="AK726" i="23"/>
  <c r="AK727" i="23"/>
  <c r="AK728" i="23"/>
  <c r="AK729" i="23"/>
  <c r="AK730" i="23"/>
  <c r="AK731" i="23"/>
  <c r="AK732" i="23"/>
  <c r="AK733" i="23"/>
  <c r="AK734" i="23"/>
  <c r="AK735" i="23"/>
  <c r="AK736" i="23"/>
  <c r="AK737" i="23"/>
  <c r="AK738" i="23"/>
  <c r="AK739" i="23"/>
  <c r="AK740" i="23"/>
  <c r="AK741" i="23"/>
  <c r="AK742" i="23"/>
  <c r="AK743" i="23"/>
  <c r="AK744" i="23"/>
  <c r="AK745" i="23"/>
  <c r="AK746" i="23"/>
  <c r="AK747" i="23"/>
  <c r="AK748" i="23"/>
  <c r="AK749" i="23"/>
  <c r="AK750" i="23"/>
  <c r="AK751" i="23"/>
  <c r="AK752" i="23"/>
  <c r="AK753" i="23"/>
  <c r="AK754" i="23"/>
  <c r="AK755" i="23"/>
  <c r="AK756" i="23"/>
  <c r="AK757" i="23"/>
  <c r="AK758" i="23"/>
  <c r="AK759" i="23"/>
  <c r="AK760" i="23"/>
  <c r="AK761" i="23"/>
  <c r="AK762" i="23"/>
  <c r="AK763" i="23"/>
  <c r="AK764" i="23"/>
  <c r="AK765" i="23"/>
  <c r="AK766" i="23"/>
  <c r="AK767" i="23"/>
  <c r="AK768" i="23"/>
  <c r="AK769" i="23"/>
  <c r="AK770" i="23"/>
  <c r="AK771" i="23"/>
  <c r="AK772" i="23"/>
  <c r="AK773" i="23"/>
  <c r="AK774" i="23"/>
  <c r="AK775" i="23"/>
  <c r="AK776" i="23"/>
  <c r="AK777" i="23"/>
  <c r="AK778" i="23"/>
  <c r="AK779" i="23"/>
  <c r="AK780" i="23"/>
  <c r="AK781" i="23"/>
  <c r="AK782" i="23"/>
  <c r="AK783" i="23"/>
  <c r="AK784" i="23"/>
  <c r="AK785" i="23"/>
  <c r="AK786" i="23"/>
  <c r="AK787" i="23"/>
  <c r="AK788" i="23"/>
  <c r="AK789" i="23"/>
  <c r="AK790" i="23"/>
  <c r="AK791" i="23"/>
  <c r="AK792" i="23"/>
  <c r="AK793" i="23"/>
  <c r="AK794" i="23"/>
  <c r="AK795" i="23"/>
  <c r="AK796" i="23"/>
  <c r="AK797" i="23"/>
  <c r="AK798" i="23"/>
  <c r="AK799" i="23"/>
  <c r="AK800" i="23"/>
  <c r="AK801" i="23"/>
  <c r="AK802" i="23"/>
  <c r="AK803" i="23"/>
  <c r="AK804" i="23"/>
  <c r="AK805" i="23"/>
  <c r="AK806" i="23"/>
  <c r="AK807" i="23"/>
  <c r="AK808" i="23"/>
  <c r="AK809" i="23"/>
  <c r="AK810" i="23"/>
  <c r="AK811" i="23"/>
  <c r="AK812" i="23"/>
  <c r="AK813" i="23"/>
  <c r="AK814" i="23"/>
  <c r="AK815" i="23"/>
  <c r="AK816" i="23"/>
  <c r="AK817" i="23"/>
  <c r="AK818" i="23"/>
  <c r="AK819" i="23"/>
  <c r="AK820" i="23"/>
  <c r="AK821" i="23"/>
  <c r="AK822" i="23"/>
  <c r="AK823" i="23"/>
  <c r="AK824" i="23"/>
  <c r="AK825" i="23"/>
  <c r="AK826" i="23"/>
  <c r="AK827" i="23"/>
  <c r="AK828" i="23"/>
  <c r="AK829" i="23"/>
  <c r="AK830" i="23"/>
  <c r="AK831" i="23"/>
  <c r="AK832" i="23"/>
  <c r="AK833" i="23"/>
  <c r="AK834" i="23"/>
  <c r="AK835" i="23"/>
  <c r="AK836" i="23"/>
  <c r="AK837" i="23"/>
  <c r="AK838" i="23"/>
  <c r="AK839" i="23"/>
  <c r="AK840" i="23"/>
  <c r="AK841" i="23"/>
  <c r="AK842" i="23"/>
  <c r="AK843" i="23"/>
  <c r="AK844" i="23"/>
  <c r="AK845" i="23"/>
  <c r="AK846" i="23"/>
  <c r="AK847" i="23"/>
  <c r="AK848" i="23"/>
  <c r="AK849" i="23"/>
  <c r="AK850" i="23"/>
  <c r="AK851" i="23"/>
  <c r="AK852" i="23"/>
  <c r="AK853" i="23"/>
  <c r="AK854" i="23"/>
  <c r="AK855" i="23"/>
  <c r="AK856" i="23"/>
  <c r="AK857" i="23"/>
  <c r="AK858" i="23"/>
  <c r="AK859" i="23"/>
  <c r="AK860" i="23"/>
  <c r="AK861" i="23"/>
  <c r="AK862" i="23"/>
  <c r="AK863" i="23"/>
  <c r="AK864" i="23"/>
  <c r="AK865" i="23"/>
  <c r="AK866" i="23"/>
  <c r="AK867" i="23"/>
  <c r="AK868" i="23"/>
  <c r="AK869" i="23"/>
  <c r="AK870" i="23"/>
  <c r="AK871" i="23"/>
  <c r="AK872" i="23"/>
  <c r="AK873" i="23"/>
  <c r="AK874" i="23"/>
  <c r="AK875" i="23"/>
  <c r="AK876" i="23"/>
  <c r="AK877" i="23"/>
  <c r="AK878" i="23"/>
  <c r="AK879" i="23"/>
  <c r="AK880" i="23"/>
  <c r="AK881" i="23"/>
  <c r="AK882" i="23"/>
  <c r="AK883" i="23"/>
  <c r="AK884" i="23"/>
  <c r="AK885" i="23"/>
  <c r="AK886" i="23"/>
  <c r="AK887" i="23"/>
  <c r="AK888" i="23"/>
  <c r="AK889" i="23"/>
  <c r="AK890" i="23"/>
  <c r="AK891" i="23"/>
  <c r="AK892" i="23"/>
  <c r="AK893" i="23"/>
  <c r="AK894" i="23"/>
  <c r="AK895" i="23"/>
  <c r="AK896" i="23"/>
  <c r="AK897" i="23"/>
  <c r="AK898" i="23"/>
  <c r="AK899" i="23"/>
  <c r="AK900" i="23"/>
  <c r="AK901" i="23"/>
  <c r="AK902" i="23"/>
  <c r="AK903" i="23"/>
  <c r="AK904" i="23"/>
  <c r="AK905" i="23"/>
  <c r="AK906" i="23"/>
  <c r="AK907" i="23"/>
  <c r="AK908" i="23"/>
  <c r="AK909" i="23"/>
  <c r="AK910" i="23"/>
  <c r="AK911" i="23"/>
  <c r="AK912" i="23"/>
  <c r="AK913" i="23"/>
  <c r="AK914" i="23"/>
  <c r="AK915" i="23"/>
  <c r="AK916" i="23"/>
  <c r="AK917" i="23"/>
  <c r="AK918" i="23"/>
  <c r="AK919" i="23"/>
  <c r="AK920" i="23"/>
  <c r="AK921" i="23"/>
  <c r="AK922" i="23"/>
  <c r="AK923" i="23"/>
  <c r="AK924" i="23"/>
  <c r="AK925" i="23"/>
  <c r="AK926" i="23"/>
  <c r="AK927" i="23"/>
  <c r="AK928" i="23"/>
  <c r="AK929" i="23"/>
  <c r="AK930" i="23"/>
  <c r="AK931" i="23"/>
  <c r="AK932" i="23"/>
  <c r="AK933" i="23"/>
  <c r="AK934" i="23"/>
  <c r="AK935" i="23"/>
  <c r="AK936" i="23"/>
  <c r="AK937" i="23"/>
  <c r="AK938" i="23"/>
  <c r="AK939" i="23"/>
  <c r="AK940" i="23"/>
  <c r="AK941" i="23"/>
  <c r="AK942" i="23"/>
  <c r="AK943" i="23"/>
  <c r="AK944" i="23"/>
  <c r="AK945" i="23"/>
  <c r="AK946" i="23"/>
  <c r="AK947" i="23"/>
  <c r="AK948" i="23"/>
  <c r="AK949" i="23"/>
  <c r="AK950" i="23"/>
  <c r="AK951" i="23"/>
  <c r="AK952" i="23"/>
  <c r="AK953" i="23"/>
  <c r="AK954" i="23"/>
  <c r="AK955" i="23"/>
  <c r="AK956" i="23"/>
  <c r="AK957" i="23"/>
  <c r="AK958" i="23"/>
  <c r="AK959" i="23"/>
  <c r="AK960" i="23"/>
  <c r="AK961" i="23"/>
  <c r="AK962" i="23"/>
  <c r="AK963" i="23"/>
  <c r="AK964" i="23"/>
  <c r="AK965" i="23"/>
  <c r="AK966" i="23"/>
  <c r="AK967" i="23"/>
  <c r="AK968" i="23"/>
  <c r="AK969" i="23"/>
  <c r="AK970" i="23"/>
  <c r="AK971" i="23"/>
  <c r="AK972" i="23"/>
  <c r="AK973" i="23"/>
  <c r="AK974" i="23"/>
  <c r="AK975" i="23"/>
  <c r="AK976" i="23"/>
  <c r="AK977" i="23"/>
  <c r="AK978" i="23"/>
  <c r="AK979" i="23"/>
  <c r="AK980" i="23"/>
  <c r="AK981" i="23"/>
  <c r="AK982" i="23"/>
  <c r="AK983" i="23"/>
  <c r="AK984" i="23"/>
  <c r="AK985" i="23"/>
  <c r="AK986" i="23"/>
  <c r="AK987" i="23"/>
  <c r="AK988" i="23"/>
  <c r="AK989" i="23"/>
  <c r="AK990" i="23"/>
  <c r="AK991" i="23"/>
  <c r="AK992" i="23"/>
  <c r="AK993" i="23"/>
  <c r="AK994" i="23"/>
  <c r="AK995" i="23"/>
  <c r="AK996" i="23"/>
  <c r="AK997" i="23"/>
  <c r="AK998" i="23"/>
  <c r="AK999" i="23"/>
  <c r="AK1000" i="23"/>
  <c r="AK1001" i="23"/>
  <c r="AK1002" i="23"/>
  <c r="AK1003" i="23"/>
  <c r="AK1004" i="23"/>
  <c r="AK1005" i="23"/>
  <c r="AK1006" i="23"/>
  <c r="AK1007" i="23"/>
  <c r="AK1008" i="23"/>
  <c r="AK1009" i="23"/>
  <c r="AK1010" i="23"/>
  <c r="AK1011" i="23"/>
  <c r="AK1012" i="23"/>
  <c r="AK1013" i="23"/>
  <c r="AK1014" i="23"/>
  <c r="AK1015" i="23"/>
  <c r="AK1016" i="23"/>
  <c r="AK1017" i="23"/>
  <c r="AK1018" i="23"/>
  <c r="AK1019" i="23"/>
  <c r="AK1020" i="23"/>
  <c r="AK1021" i="23"/>
  <c r="AK1022" i="23"/>
  <c r="AK1023" i="23"/>
  <c r="AK1024" i="23"/>
  <c r="AK1025" i="23"/>
  <c r="AK1026" i="23"/>
  <c r="AK1027" i="23"/>
  <c r="AK1028" i="23"/>
  <c r="AK1029" i="23"/>
  <c r="AK1030" i="23"/>
  <c r="AK1031" i="23"/>
  <c r="AK1032" i="23"/>
  <c r="AK1033" i="23"/>
  <c r="AK1034" i="23"/>
  <c r="AK1035" i="23"/>
  <c r="AK1036" i="23"/>
  <c r="AK1037" i="23"/>
  <c r="AK1038" i="23"/>
  <c r="AK1039" i="23"/>
  <c r="AK1040" i="23"/>
  <c r="AK1041" i="23"/>
  <c r="AK1042" i="23"/>
  <c r="AK1043" i="23"/>
  <c r="AK1044" i="23"/>
  <c r="AK1045" i="23"/>
  <c r="AK1046" i="23"/>
  <c r="AK1047" i="23"/>
  <c r="AK1048" i="23"/>
  <c r="AK1049" i="23"/>
  <c r="AK1050" i="23"/>
  <c r="AK1051" i="23"/>
  <c r="AK1052" i="23"/>
  <c r="AK1053" i="23"/>
  <c r="AK1054" i="23"/>
  <c r="AK1055" i="23"/>
  <c r="AK1056" i="23"/>
  <c r="AK1057" i="23"/>
  <c r="AK1058" i="23"/>
  <c r="AK1059" i="23"/>
  <c r="AK1060" i="23"/>
  <c r="AK1061" i="23"/>
  <c r="AK1062" i="23"/>
  <c r="AK1063" i="23"/>
  <c r="AK1064" i="23"/>
  <c r="AK1065" i="23"/>
  <c r="AK1066" i="23"/>
  <c r="AK1067" i="23"/>
  <c r="AK1068" i="23"/>
  <c r="AK1069" i="23"/>
  <c r="AK1070" i="23"/>
  <c r="AK1071" i="23"/>
  <c r="AK1072" i="23"/>
  <c r="AK1073" i="23"/>
  <c r="AK1074" i="23"/>
  <c r="AK1075" i="23"/>
  <c r="AK1076" i="23"/>
  <c r="AK1077" i="23"/>
  <c r="AK1078" i="23"/>
  <c r="AK1079" i="23"/>
  <c r="AK1080" i="23"/>
  <c r="AK1081" i="23"/>
  <c r="AK1082" i="23"/>
  <c r="AK1083" i="23"/>
  <c r="AK1084" i="23"/>
  <c r="AK1085" i="23"/>
  <c r="AK1086" i="23"/>
  <c r="AK1087" i="23"/>
  <c r="AK1088" i="23"/>
  <c r="AK1089" i="23"/>
  <c r="AK1090" i="23"/>
  <c r="AK1091" i="23"/>
  <c r="AK1092" i="23"/>
  <c r="AK1093" i="23"/>
  <c r="AK1094" i="23"/>
  <c r="AK1095" i="23"/>
  <c r="AK1096" i="23"/>
  <c r="AK1097" i="23"/>
  <c r="AK1098" i="23"/>
  <c r="AK1099" i="23"/>
  <c r="AK1100" i="23"/>
  <c r="AK1101" i="23"/>
  <c r="AK1102" i="23"/>
  <c r="AK1103" i="23"/>
  <c r="AK1104" i="23"/>
  <c r="AK1105" i="23"/>
  <c r="AK1106" i="23"/>
  <c r="AK1107" i="23"/>
  <c r="AK1108" i="23"/>
  <c r="AK1109" i="23"/>
  <c r="AK1110" i="23"/>
  <c r="AK1111" i="23"/>
  <c r="AK1112" i="23"/>
  <c r="AK1113" i="23"/>
  <c r="AK1114" i="23"/>
  <c r="AK1115" i="23"/>
  <c r="AK1116" i="23"/>
  <c r="AK1117" i="23"/>
  <c r="AK1118" i="23"/>
  <c r="AK1119" i="23"/>
  <c r="AK1120" i="23"/>
  <c r="AK1121" i="23"/>
  <c r="AK1122" i="23"/>
  <c r="AK1123" i="23"/>
  <c r="AK1124" i="23"/>
  <c r="AK1125" i="23"/>
  <c r="AK1126" i="23"/>
  <c r="AK1127" i="23"/>
  <c r="AK1128" i="23"/>
  <c r="AK1129" i="23"/>
  <c r="AK1130" i="23"/>
  <c r="AK1131" i="23"/>
  <c r="AK1132" i="23"/>
  <c r="AK1133" i="23"/>
  <c r="AK1134" i="23"/>
  <c r="AK1135" i="23"/>
  <c r="AK1136" i="23"/>
  <c r="AK1137" i="23"/>
  <c r="AK1138" i="23"/>
  <c r="AK1139" i="23"/>
  <c r="AK1140" i="23"/>
  <c r="AK1141" i="23"/>
  <c r="AK1142" i="23"/>
  <c r="AK1143" i="23"/>
  <c r="AK1144" i="23"/>
  <c r="AK1145" i="23"/>
  <c r="AK1146" i="23"/>
  <c r="AK1147" i="23"/>
  <c r="AK1148" i="23"/>
  <c r="AK1149" i="23"/>
  <c r="AK1150" i="23"/>
  <c r="AK1151" i="23"/>
  <c r="AK1152" i="23"/>
  <c r="AK1153" i="23"/>
  <c r="AK1154" i="23"/>
  <c r="AK1155" i="23"/>
  <c r="AK1156" i="23"/>
  <c r="AK1157" i="23"/>
  <c r="AK1158" i="23"/>
  <c r="AK1159" i="23"/>
  <c r="AK1160" i="23"/>
  <c r="AK1161" i="23"/>
  <c r="AK1162" i="23"/>
  <c r="AK1163" i="23"/>
  <c r="AK1164" i="23"/>
  <c r="AK1165" i="23"/>
  <c r="AK1166" i="23"/>
  <c r="AK1167" i="23"/>
  <c r="AK1168" i="23"/>
  <c r="AK1169" i="23"/>
  <c r="AK1170" i="23"/>
  <c r="AK1171" i="23"/>
  <c r="AK1172" i="23"/>
  <c r="AK1173" i="23"/>
  <c r="AK1174" i="23"/>
  <c r="AK1175" i="23"/>
  <c r="AK1176" i="23"/>
  <c r="AK1177" i="23"/>
  <c r="AK1178" i="23"/>
  <c r="AK1179" i="23"/>
  <c r="AK1180" i="23"/>
  <c r="AK1181" i="23"/>
  <c r="AK1182" i="23"/>
  <c r="AK1183" i="23"/>
  <c r="AK1184" i="23"/>
  <c r="AK1185" i="23"/>
  <c r="AK1186" i="23"/>
  <c r="AK1187" i="23"/>
  <c r="AK1188" i="23"/>
  <c r="AK1189" i="23"/>
  <c r="AK1190" i="23"/>
  <c r="AK1191" i="23"/>
  <c r="AK1192" i="23"/>
  <c r="AK1193" i="23"/>
  <c r="AK1194" i="23"/>
  <c r="AK1195" i="23"/>
  <c r="AK1196" i="23"/>
  <c r="AK1197" i="23"/>
  <c r="AK1198" i="23"/>
  <c r="AK1199" i="23"/>
  <c r="AK1200" i="23"/>
  <c r="AK1201" i="23"/>
  <c r="AK1202" i="23"/>
  <c r="AK1203" i="23"/>
  <c r="AK1204" i="23"/>
  <c r="AK1205" i="23"/>
  <c r="AK1206" i="23"/>
  <c r="AK1207" i="23"/>
  <c r="AK1208" i="23"/>
  <c r="AK1209" i="23"/>
  <c r="AK1210" i="23"/>
  <c r="AK1211" i="23"/>
  <c r="AK1212" i="23"/>
  <c r="AK1213" i="23"/>
  <c r="AK1214" i="23"/>
  <c r="AK1215" i="23"/>
  <c r="AK1216" i="23"/>
  <c r="AK1217" i="23"/>
  <c r="AK1218" i="23"/>
  <c r="AK1219" i="23"/>
  <c r="AK1220" i="23"/>
  <c r="AK1221" i="23"/>
  <c r="AK1222" i="23"/>
  <c r="AK1223" i="23"/>
  <c r="AK1224" i="23"/>
  <c r="AK1225" i="23"/>
  <c r="AK1226" i="23"/>
  <c r="AK1227" i="23"/>
  <c r="AK1228" i="23"/>
  <c r="AK1229" i="23"/>
  <c r="AK1230" i="23"/>
  <c r="AK1231" i="23"/>
  <c r="AK1232" i="23"/>
  <c r="AK1233" i="23"/>
  <c r="AK1234" i="23"/>
  <c r="AK1235" i="23"/>
  <c r="AK1236" i="23"/>
  <c r="AK1237" i="23"/>
  <c r="AK1238" i="23"/>
  <c r="AK1239" i="23"/>
  <c r="AK1240" i="23"/>
  <c r="AK1241" i="23"/>
  <c r="AK1242" i="23"/>
  <c r="AK1243" i="23"/>
  <c r="AK1244" i="23"/>
  <c r="AK1245" i="23"/>
  <c r="AK1246" i="23"/>
  <c r="AK1247" i="23"/>
  <c r="AK1248" i="23"/>
  <c r="AK1249" i="23"/>
  <c r="AK1250" i="23"/>
  <c r="AK1251" i="23"/>
  <c r="AK1252" i="23"/>
  <c r="AK1253" i="23"/>
  <c r="AK1254" i="23"/>
  <c r="AK1255" i="23"/>
  <c r="AK1256" i="23"/>
  <c r="AK1257" i="23"/>
  <c r="AK1258" i="23"/>
  <c r="AK1259" i="23"/>
  <c r="AK1260" i="23"/>
  <c r="AK1261" i="23"/>
  <c r="AK1262" i="23"/>
  <c r="AK1263" i="23"/>
  <c r="AK1264" i="23"/>
  <c r="AK1265" i="23"/>
  <c r="AK1266" i="23"/>
  <c r="AK1267" i="23"/>
  <c r="AK1268" i="23"/>
  <c r="AK1269" i="23"/>
  <c r="AK1270" i="23"/>
  <c r="AK1271" i="23"/>
  <c r="AK1272" i="23"/>
  <c r="AK1273" i="23"/>
  <c r="AK1274" i="23"/>
  <c r="AK1275" i="23"/>
  <c r="AK1276" i="23"/>
  <c r="AK1277" i="23"/>
  <c r="AK1278" i="23"/>
  <c r="AK1279" i="23"/>
  <c r="AK1280" i="23"/>
  <c r="AK1281" i="23"/>
  <c r="AK1282" i="23"/>
  <c r="AK1283" i="23"/>
  <c r="AK1284" i="23"/>
  <c r="AK1285" i="23"/>
  <c r="AK1286" i="23"/>
  <c r="AK1287" i="23"/>
  <c r="AK1288" i="23"/>
  <c r="AK1289" i="23"/>
  <c r="AK1290" i="23"/>
  <c r="AK1291" i="23"/>
  <c r="AK1292" i="23"/>
  <c r="AK1293" i="23"/>
  <c r="AK1294" i="23"/>
  <c r="AK1295" i="23"/>
  <c r="AK1296" i="23"/>
  <c r="AK1297" i="23"/>
  <c r="AK1298" i="23"/>
  <c r="AK1299" i="23"/>
  <c r="AK1300" i="23"/>
  <c r="AK1301" i="23"/>
  <c r="AK1302" i="23"/>
  <c r="AK1303" i="23"/>
  <c r="AK1304" i="23"/>
  <c r="AK1305" i="23"/>
  <c r="AK1306" i="23"/>
  <c r="AK1307" i="23"/>
  <c r="AK1308" i="23"/>
  <c r="AK1309" i="23"/>
  <c r="AK1310" i="23"/>
  <c r="AK1311" i="23"/>
  <c r="AK1312" i="23"/>
  <c r="AK1313" i="23"/>
  <c r="AK1314" i="23"/>
  <c r="AK1315" i="23"/>
  <c r="AK1316" i="23"/>
  <c r="AK1317" i="23"/>
  <c r="AK1318" i="23"/>
  <c r="AK1319" i="23"/>
  <c r="AK1320" i="23"/>
  <c r="AK1321" i="23"/>
  <c r="AK1322" i="23"/>
  <c r="AK1323" i="23"/>
  <c r="AK1324" i="23"/>
  <c r="AK1325" i="23"/>
  <c r="AK1326" i="23"/>
  <c r="AK1327" i="23"/>
  <c r="AK1328" i="23"/>
  <c r="AK1329" i="23"/>
  <c r="AK1330" i="23"/>
  <c r="AK1331" i="23"/>
  <c r="AK1332" i="23"/>
  <c r="AK1333" i="23"/>
  <c r="AK1334" i="23"/>
  <c r="AK1335" i="23"/>
  <c r="AK1336" i="23"/>
  <c r="AK1337" i="23"/>
  <c r="AK1338" i="23"/>
  <c r="AK1339" i="23"/>
  <c r="AK1340" i="23"/>
  <c r="AK1341" i="23"/>
  <c r="AK1342" i="23"/>
  <c r="AK1343" i="23"/>
  <c r="AK1344" i="23"/>
  <c r="AK1345" i="23"/>
  <c r="AK1346" i="23"/>
  <c r="AK1347" i="23"/>
  <c r="AK1348" i="23"/>
  <c r="AK1349" i="23"/>
  <c r="AK1350" i="23"/>
  <c r="AK1351" i="23"/>
  <c r="AK1352" i="23"/>
  <c r="AK1353" i="23"/>
  <c r="AK1354" i="23"/>
  <c r="AK1355" i="23"/>
  <c r="AK1356" i="23"/>
  <c r="AK1357" i="23"/>
  <c r="AK1358" i="23"/>
  <c r="AK1359" i="23"/>
  <c r="AK1360" i="23"/>
  <c r="AK1361" i="23"/>
  <c r="AK1362" i="23"/>
  <c r="AK1363" i="23"/>
  <c r="AK1364" i="23"/>
  <c r="AK1365" i="23"/>
  <c r="AK1366" i="23"/>
  <c r="AK1367" i="23"/>
  <c r="AK1368" i="23"/>
  <c r="AK1369" i="23"/>
  <c r="AK1370" i="23"/>
  <c r="AK1371" i="23"/>
  <c r="AK1372" i="23"/>
  <c r="AK1373" i="23"/>
  <c r="AK1374" i="23"/>
  <c r="AK1375" i="23"/>
  <c r="AK1376" i="23"/>
  <c r="AK1377" i="23"/>
  <c r="AK1378" i="23"/>
  <c r="AK1379" i="23"/>
  <c r="AK1380" i="23"/>
  <c r="AK1381" i="23"/>
  <c r="AK1382" i="23"/>
  <c r="AK1383" i="23"/>
  <c r="AK1384" i="23"/>
  <c r="AK1385" i="23"/>
  <c r="AK1386" i="23"/>
  <c r="AK1387" i="23"/>
  <c r="AK1388" i="23"/>
  <c r="AK1389" i="23"/>
  <c r="AK1390" i="23"/>
  <c r="AK1391" i="23"/>
  <c r="AK1392" i="23"/>
  <c r="AK1393" i="23"/>
  <c r="AK1394" i="23"/>
  <c r="AK1395" i="23"/>
  <c r="AK1396" i="23"/>
  <c r="AK1397" i="23"/>
  <c r="AK1398" i="23"/>
  <c r="AK1399" i="23"/>
  <c r="AK1400" i="23"/>
  <c r="AK1401" i="23"/>
  <c r="AK1402" i="23"/>
  <c r="AK1403" i="23"/>
  <c r="AK1404" i="23"/>
  <c r="AK1405" i="23"/>
  <c r="AK1406" i="23"/>
  <c r="AK1407" i="23"/>
  <c r="AK1408" i="23"/>
  <c r="AK1409" i="23"/>
  <c r="AK1410" i="23"/>
  <c r="AK1411" i="23"/>
  <c r="AK1412" i="23"/>
  <c r="AK1413" i="23"/>
  <c r="AK1414" i="23"/>
  <c r="AK1415" i="23"/>
  <c r="AK1416" i="23"/>
  <c r="AK1417" i="23"/>
  <c r="AK1418" i="23"/>
  <c r="AK1419" i="23"/>
  <c r="AK1420" i="23"/>
  <c r="AK1421" i="23"/>
  <c r="AK1422" i="23"/>
  <c r="AK1423" i="23"/>
  <c r="AK1424" i="23"/>
  <c r="AK1425" i="23"/>
  <c r="AK1426" i="23"/>
  <c r="AK1427" i="23"/>
  <c r="AK1428" i="23"/>
  <c r="AK1429" i="23"/>
  <c r="AK1430" i="23"/>
  <c r="AK1431" i="23"/>
  <c r="AK1432" i="23"/>
  <c r="AK1433" i="23"/>
  <c r="AK1434" i="23"/>
  <c r="AK1435" i="23"/>
  <c r="AK1436" i="23"/>
  <c r="AK1437" i="23"/>
  <c r="AK1438" i="23"/>
  <c r="AK1439" i="23"/>
  <c r="AK1440" i="23"/>
  <c r="AK1441" i="23"/>
  <c r="AK1442" i="23"/>
  <c r="AK1443" i="23"/>
  <c r="AK1444" i="23"/>
  <c r="AK1445" i="23"/>
  <c r="AK1446" i="23"/>
  <c r="AK1447" i="23"/>
  <c r="AK1448" i="23"/>
  <c r="AK1449" i="23"/>
  <c r="AK1450" i="23"/>
  <c r="AK1451" i="23"/>
  <c r="AK1452" i="23"/>
  <c r="AK1453" i="23"/>
  <c r="AK1454" i="23"/>
  <c r="AK1455" i="23"/>
  <c r="AK1456" i="23"/>
  <c r="AK1457" i="23"/>
  <c r="AK1458" i="23"/>
  <c r="AK1459" i="23"/>
  <c r="AK1460" i="23"/>
  <c r="AK1461" i="23"/>
  <c r="AK1462" i="23"/>
  <c r="AK1463" i="23"/>
  <c r="AK1464" i="23"/>
  <c r="AK1465" i="23"/>
  <c r="AK1466" i="23"/>
  <c r="AK1467" i="23"/>
  <c r="AK1468" i="23"/>
  <c r="AK1469" i="23"/>
  <c r="AK1470" i="23"/>
  <c r="AK1471" i="23"/>
  <c r="AK1472" i="23"/>
  <c r="AK1473" i="23"/>
  <c r="AK1474" i="23"/>
  <c r="AK1475" i="23"/>
  <c r="AK1476" i="23"/>
  <c r="AK1477" i="23"/>
  <c r="AK1478" i="23"/>
  <c r="AK1479" i="23"/>
  <c r="AK1480" i="23"/>
  <c r="AK1481" i="23"/>
  <c r="AK1482" i="23"/>
  <c r="AK1483" i="23"/>
  <c r="AK1484" i="23"/>
  <c r="AK1485" i="23"/>
  <c r="AK1486" i="23"/>
  <c r="AK1487" i="23"/>
  <c r="AK1488" i="23"/>
  <c r="AK1489" i="23"/>
  <c r="AK1490" i="23"/>
  <c r="AK1491" i="23"/>
  <c r="AK1492" i="23"/>
  <c r="AK1493" i="23"/>
  <c r="AK1494" i="23"/>
  <c r="AK1495" i="23"/>
  <c r="AK1496" i="23"/>
  <c r="AK1497" i="23"/>
  <c r="AK1498" i="23"/>
  <c r="AK1499" i="23"/>
  <c r="AK1500" i="23"/>
  <c r="AK1501" i="23"/>
  <c r="AK1502" i="23"/>
  <c r="AK1503" i="23"/>
  <c r="AK1504" i="23"/>
  <c r="AK1505" i="23"/>
  <c r="AK1506" i="23"/>
  <c r="AK1507" i="23"/>
  <c r="AK1508" i="23"/>
  <c r="AK1509" i="23"/>
  <c r="AK1510" i="23"/>
  <c r="AK1511" i="23"/>
  <c r="AK1512" i="23"/>
  <c r="AK1513" i="23"/>
  <c r="AK1514" i="23"/>
  <c r="AK1515" i="23"/>
  <c r="AK1516" i="23"/>
  <c r="AK1517" i="23"/>
  <c r="AK1518" i="23"/>
  <c r="AK1519" i="23"/>
  <c r="AK1520" i="23"/>
  <c r="AK1521" i="23"/>
  <c r="AK1522" i="23"/>
  <c r="AK1523" i="23"/>
  <c r="AK1524" i="23"/>
  <c r="AK1525" i="23"/>
  <c r="AK1526" i="23"/>
  <c r="AK1527" i="23"/>
  <c r="AK1528" i="23"/>
  <c r="AK1529" i="23"/>
  <c r="AK1530" i="23"/>
  <c r="AK1531" i="23"/>
  <c r="AK1532" i="23"/>
  <c r="AK1533" i="23"/>
  <c r="AK1534" i="23"/>
  <c r="AK1535" i="23"/>
  <c r="AK1536" i="23"/>
  <c r="AK1537" i="23"/>
  <c r="AK1538" i="23"/>
  <c r="AK1539" i="23"/>
  <c r="AK1540" i="23"/>
  <c r="AK1541" i="23"/>
  <c r="AK1542" i="23"/>
  <c r="AK1543" i="23"/>
  <c r="AK1544" i="23"/>
  <c r="AK1545" i="23"/>
  <c r="AK1546" i="23"/>
  <c r="AK1547" i="23"/>
  <c r="AK1548" i="23"/>
  <c r="AK1549" i="23"/>
  <c r="AK1550" i="23"/>
  <c r="AK1551" i="23"/>
  <c r="AK1552" i="23"/>
  <c r="AK1553" i="23"/>
  <c r="AK1554" i="23"/>
  <c r="AK1555" i="23"/>
  <c r="AK1556" i="23"/>
  <c r="AK1557" i="23"/>
  <c r="AK1558" i="23"/>
  <c r="AK1559" i="23"/>
  <c r="AK1560" i="23"/>
  <c r="AK1561" i="23"/>
  <c r="AK1562" i="23"/>
  <c r="AK1563" i="23"/>
  <c r="AK1564" i="23"/>
  <c r="AK1565" i="23"/>
  <c r="AK1566" i="23"/>
  <c r="AK1567" i="23"/>
  <c r="AK1568" i="23"/>
  <c r="AK1569" i="23"/>
  <c r="AK1570" i="23"/>
  <c r="AK1571" i="23"/>
  <c r="AK1572" i="23"/>
  <c r="AK1573" i="23"/>
  <c r="AK1574" i="23"/>
  <c r="AK1575" i="23"/>
  <c r="AK1576" i="23"/>
  <c r="AK1577" i="23"/>
  <c r="AK1578" i="23"/>
  <c r="AK1579" i="23"/>
  <c r="AK1580" i="23"/>
  <c r="AK1581" i="23"/>
  <c r="AK1582" i="23"/>
  <c r="AK1583" i="23"/>
  <c r="AK1584" i="23"/>
  <c r="AK1585" i="23"/>
  <c r="AK1586" i="23"/>
  <c r="AK1587" i="23"/>
  <c r="AK1588" i="23"/>
  <c r="AK1589" i="23"/>
  <c r="AK1590" i="23"/>
  <c r="AK1591" i="23"/>
  <c r="AK1592" i="23"/>
  <c r="AK1593" i="23"/>
  <c r="AK1594" i="23"/>
  <c r="AK1595" i="23"/>
  <c r="AK1596" i="23"/>
  <c r="AK1597" i="23"/>
  <c r="AK1598" i="23"/>
  <c r="AK1599" i="23"/>
  <c r="AK1600" i="23"/>
  <c r="AK1601" i="23"/>
  <c r="AK1602" i="23"/>
  <c r="AK1603" i="23"/>
  <c r="AK1604" i="23"/>
  <c r="AK1605" i="23"/>
  <c r="AK1606" i="23"/>
  <c r="AK1607" i="23"/>
  <c r="AK1608" i="23"/>
  <c r="AK1609" i="23"/>
  <c r="AK1610" i="23"/>
  <c r="AK1611" i="23"/>
  <c r="AK1612" i="23"/>
  <c r="AK1613" i="23"/>
  <c r="AK1614" i="23"/>
  <c r="AK1615" i="23"/>
  <c r="AK1616" i="23"/>
  <c r="AK1617" i="23"/>
  <c r="AK1618" i="23"/>
  <c r="AK1619" i="23"/>
  <c r="AK1620" i="23"/>
  <c r="AK1621" i="23"/>
  <c r="AK1622" i="23"/>
  <c r="AK1623" i="23"/>
  <c r="AK1624" i="23"/>
  <c r="AK1625" i="23"/>
  <c r="AK1626" i="23"/>
  <c r="AK1627" i="23"/>
  <c r="AK1628" i="23"/>
  <c r="AK1629" i="23"/>
  <c r="AK1630" i="23"/>
  <c r="AK1631" i="23"/>
  <c r="AK1632" i="23"/>
  <c r="AK1633" i="23"/>
  <c r="AK1634" i="23"/>
  <c r="AK1635" i="23"/>
  <c r="AK1636" i="23"/>
  <c r="AK1637" i="23"/>
  <c r="AK1638" i="23"/>
  <c r="AK1639" i="23"/>
  <c r="AK1640" i="23"/>
  <c r="AK1641" i="23"/>
  <c r="AK1642" i="23"/>
  <c r="AK1643" i="23"/>
  <c r="AK1644" i="23"/>
  <c r="AK1645" i="23"/>
  <c r="AK1646" i="23"/>
  <c r="AK1647" i="23"/>
  <c r="AK1648" i="23"/>
  <c r="AK1649" i="23"/>
  <c r="AK1650" i="23"/>
  <c r="AK1651" i="23"/>
  <c r="AK1652" i="23"/>
  <c r="AK1653" i="23"/>
  <c r="AK1654" i="23"/>
  <c r="AK1655" i="23"/>
  <c r="AK1656" i="23"/>
  <c r="AK1657" i="23"/>
  <c r="AK1658" i="23"/>
  <c r="AK1659" i="23"/>
  <c r="AK1660" i="23"/>
  <c r="AK1661" i="23"/>
  <c r="AK1662" i="23"/>
  <c r="AK1663" i="23"/>
  <c r="AK1664" i="23"/>
  <c r="AK1665" i="23"/>
  <c r="AK1666" i="23"/>
  <c r="AK1667" i="23"/>
  <c r="AK1668" i="23"/>
  <c r="AK1669" i="23"/>
  <c r="AK1670" i="23"/>
  <c r="AK1671" i="23"/>
  <c r="AK1672" i="23"/>
  <c r="AK1673" i="23"/>
  <c r="AK1674" i="23"/>
  <c r="AK1675" i="23"/>
  <c r="AK1676" i="23"/>
  <c r="AK1677" i="23"/>
  <c r="AK1678" i="23"/>
  <c r="AK1679" i="23"/>
  <c r="AK1680" i="23"/>
  <c r="AK1681" i="23"/>
  <c r="AK1682" i="23"/>
  <c r="AK1683" i="23"/>
  <c r="AK1684" i="23"/>
  <c r="AK1685" i="23"/>
  <c r="AK1686" i="23"/>
  <c r="AK1687" i="23"/>
  <c r="AK1688" i="23"/>
  <c r="AK1689" i="23"/>
  <c r="AK1690" i="23"/>
  <c r="AK1691" i="23"/>
  <c r="AK1692" i="23"/>
  <c r="AK1693" i="23"/>
  <c r="AK1694" i="23"/>
  <c r="AK1695" i="23"/>
  <c r="AK1696" i="23"/>
  <c r="AK1697" i="23"/>
  <c r="AK1698" i="23"/>
  <c r="AK1699" i="23"/>
  <c r="AK1700" i="23"/>
  <c r="AK1701" i="23"/>
  <c r="AK1702" i="23"/>
  <c r="AK1703" i="23"/>
  <c r="AK1704" i="23"/>
  <c r="AK1705" i="23"/>
  <c r="AK1706" i="23"/>
  <c r="AK1707" i="23"/>
  <c r="AK1708" i="23"/>
  <c r="AK1709" i="23"/>
  <c r="AK1710" i="23"/>
  <c r="AK1711" i="23"/>
  <c r="AK1712" i="23"/>
  <c r="AK1713" i="23"/>
  <c r="AK1714" i="23"/>
  <c r="AK1715" i="23"/>
  <c r="AK1716" i="23"/>
  <c r="AK1717" i="23"/>
  <c r="AK1718" i="23"/>
  <c r="AK1719" i="23"/>
  <c r="AK1720" i="23"/>
  <c r="AK1721" i="23"/>
  <c r="AK1722" i="23"/>
  <c r="AK1723" i="23"/>
  <c r="AK1724" i="23"/>
  <c r="AK1725" i="23"/>
  <c r="AK1726" i="23"/>
  <c r="AK1727" i="23"/>
  <c r="AK1728" i="23"/>
  <c r="AK1729" i="23"/>
  <c r="AK1730" i="23"/>
  <c r="AK1731" i="23"/>
  <c r="AK1732" i="23"/>
  <c r="AK1733" i="23"/>
  <c r="AK1734" i="23"/>
  <c r="AK1735" i="23"/>
  <c r="AK1736" i="23"/>
  <c r="AK1737" i="23"/>
  <c r="AK1738" i="23"/>
  <c r="AK1739" i="23"/>
  <c r="AK1740" i="23"/>
  <c r="AK1741" i="23"/>
  <c r="AK1742" i="23"/>
  <c r="AK1743" i="23"/>
  <c r="AK1744" i="23"/>
  <c r="AK1745" i="23"/>
  <c r="AK1746" i="23"/>
  <c r="AK1747" i="23"/>
  <c r="AK1748" i="23"/>
  <c r="AK1749" i="23"/>
  <c r="AK1750" i="23"/>
  <c r="AK1751" i="23"/>
  <c r="AK1752" i="23"/>
  <c r="AK1753" i="23"/>
  <c r="AK1754" i="23"/>
  <c r="AK1755" i="23"/>
  <c r="AK1756" i="23"/>
  <c r="AK1757" i="23"/>
  <c r="AK1758" i="23"/>
  <c r="AK1759" i="23"/>
  <c r="AK1760" i="23"/>
  <c r="AK1761" i="23"/>
  <c r="AK1762" i="23"/>
  <c r="AK1763" i="23"/>
  <c r="AK1764" i="23"/>
  <c r="AK1765" i="23"/>
  <c r="AK1766" i="23"/>
  <c r="AK1767" i="23"/>
  <c r="AK1768" i="23"/>
  <c r="AK1769" i="23"/>
  <c r="AK1770" i="23"/>
  <c r="AK1771" i="23"/>
  <c r="AK1772" i="23"/>
  <c r="AK1773" i="23"/>
  <c r="AK1774" i="23"/>
  <c r="AK1775" i="23"/>
  <c r="AK1776" i="23"/>
  <c r="AK1777" i="23"/>
  <c r="AK1778" i="23"/>
  <c r="AK1779" i="23"/>
  <c r="AK1780" i="23"/>
  <c r="AK1781" i="23"/>
  <c r="AK1782" i="23"/>
  <c r="AK1783" i="23"/>
  <c r="AK1784" i="23"/>
  <c r="AK1785" i="23"/>
  <c r="AK1786" i="23"/>
  <c r="AK1787" i="23"/>
  <c r="AK1788" i="23"/>
  <c r="AK1789" i="23"/>
  <c r="AK1790" i="23"/>
  <c r="AK1791" i="23"/>
  <c r="AK1792" i="23"/>
  <c r="AK1793" i="23"/>
  <c r="AK1794" i="23"/>
  <c r="AK1795" i="23"/>
  <c r="AK1796" i="23"/>
  <c r="AK1797" i="23"/>
  <c r="AK1798" i="23"/>
  <c r="AK1799" i="23"/>
  <c r="AK1800" i="23"/>
  <c r="AK1801" i="23"/>
  <c r="AK1802" i="23"/>
  <c r="AK1803" i="23"/>
  <c r="AK1804" i="23"/>
  <c r="AK1805" i="23"/>
  <c r="AK1806" i="23"/>
  <c r="AK1807" i="23"/>
  <c r="AK1808" i="23"/>
  <c r="AK1809" i="23"/>
  <c r="AK1810" i="23"/>
  <c r="AK1811" i="23"/>
  <c r="AK1812" i="23"/>
  <c r="AK1813" i="23"/>
  <c r="AK1814" i="23"/>
  <c r="AK1815" i="23"/>
  <c r="AK1816" i="23"/>
  <c r="AK1817" i="23"/>
  <c r="AK1818" i="23"/>
  <c r="AK1819" i="23"/>
  <c r="AK1820" i="23"/>
  <c r="AK1821" i="23"/>
  <c r="AK1822" i="23"/>
  <c r="AK1823" i="23"/>
  <c r="AK1824" i="23"/>
  <c r="AK1825" i="23"/>
  <c r="AK1826" i="23"/>
  <c r="AK1827" i="23"/>
  <c r="AK1828" i="23"/>
  <c r="AK1829" i="23"/>
  <c r="AK1830" i="23"/>
  <c r="AK1831" i="23"/>
  <c r="AK1832" i="23"/>
  <c r="AK1833" i="23"/>
  <c r="AK1834" i="23"/>
  <c r="AK1835" i="23"/>
  <c r="AK1836" i="23"/>
  <c r="AK1837" i="23"/>
  <c r="AK1838" i="23"/>
  <c r="AK1839" i="23"/>
  <c r="AK1840" i="23"/>
  <c r="AK1841" i="23"/>
  <c r="AK1842" i="23"/>
  <c r="AK1843" i="23"/>
  <c r="AK1844" i="23"/>
  <c r="AK1845" i="23"/>
  <c r="AK1846" i="23"/>
  <c r="AK1847" i="23"/>
  <c r="AK1848" i="23"/>
  <c r="AK1849" i="23"/>
  <c r="AK4" i="23"/>
  <c r="AK3" i="23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47" i="36"/>
  <c r="H148" i="36"/>
  <c r="H149" i="36"/>
  <c r="H150" i="36"/>
  <c r="H151" i="36"/>
  <c r="H152" i="36"/>
  <c r="H153" i="36"/>
  <c r="H154" i="36"/>
  <c r="H155" i="36"/>
  <c r="H156" i="36"/>
  <c r="H157" i="36"/>
  <c r="H158" i="36"/>
  <c r="H159" i="36"/>
  <c r="H160" i="36"/>
  <c r="H161" i="36"/>
  <c r="H162" i="36"/>
  <c r="H163" i="36"/>
  <c r="H164" i="36"/>
  <c r="H165" i="36"/>
  <c r="H166" i="36"/>
  <c r="H167" i="36"/>
  <c r="H168" i="36"/>
  <c r="H169" i="36"/>
  <c r="H170" i="36"/>
  <c r="H171" i="36"/>
  <c r="H172" i="36"/>
  <c r="H173" i="36"/>
  <c r="H174" i="36"/>
  <c r="H175" i="36"/>
  <c r="H176" i="36"/>
  <c r="H177" i="36"/>
  <c r="H178" i="36"/>
  <c r="H179" i="36"/>
  <c r="H180" i="36"/>
  <c r="H181" i="36"/>
  <c r="H182" i="36"/>
  <c r="H183" i="36"/>
  <c r="H184" i="36"/>
  <c r="H185" i="36"/>
  <c r="H18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04" i="36"/>
  <c r="H205" i="36"/>
  <c r="H206" i="36"/>
  <c r="H207" i="36"/>
  <c r="H208" i="36"/>
  <c r="H209" i="36"/>
  <c r="H210" i="36"/>
  <c r="H211" i="36"/>
  <c r="H212" i="36"/>
  <c r="H213" i="36"/>
  <c r="H214" i="36"/>
  <c r="H215" i="36"/>
  <c r="H216" i="36"/>
  <c r="H217" i="36"/>
  <c r="H218" i="36"/>
  <c r="H219" i="36"/>
  <c r="H220" i="36"/>
  <c r="H221" i="36"/>
  <c r="H222" i="36"/>
  <c r="H223" i="36"/>
  <c r="H224" i="36"/>
  <c r="H225" i="36"/>
  <c r="H226" i="36"/>
  <c r="H227" i="36"/>
  <c r="H228" i="36"/>
  <c r="H229" i="36"/>
  <c r="H230" i="36"/>
  <c r="H231" i="36"/>
  <c r="H232" i="36"/>
  <c r="H233" i="36"/>
  <c r="H234" i="36"/>
  <c r="H235" i="36"/>
  <c r="H236" i="36"/>
  <c r="H237" i="36"/>
  <c r="H238" i="36"/>
  <c r="H239" i="36"/>
  <c r="H240" i="36"/>
  <c r="H241" i="36"/>
  <c r="H242" i="36"/>
  <c r="H243" i="36"/>
  <c r="H244" i="36"/>
  <c r="H245" i="36"/>
  <c r="H246" i="36"/>
  <c r="H247" i="36"/>
  <c r="H248" i="36"/>
  <c r="H249" i="36"/>
  <c r="H250" i="36"/>
  <c r="H251" i="36"/>
  <c r="H252" i="36"/>
  <c r="H253" i="36"/>
  <c r="H254" i="36"/>
  <c r="H255" i="36"/>
  <c r="H256" i="36"/>
  <c r="H257" i="36"/>
  <c r="H258" i="36"/>
  <c r="H259" i="36"/>
  <c r="H260" i="36"/>
  <c r="H261" i="36"/>
  <c r="H262" i="36"/>
  <c r="H263" i="36"/>
  <c r="H264" i="36"/>
  <c r="H265" i="36"/>
  <c r="H266" i="36"/>
  <c r="H267" i="36"/>
  <c r="H268" i="36"/>
  <c r="H269" i="36"/>
  <c r="H270" i="36"/>
  <c r="H271" i="36"/>
  <c r="H272" i="36"/>
  <c r="H273" i="36"/>
  <c r="H274" i="36"/>
  <c r="H275" i="36"/>
  <c r="H276" i="36"/>
  <c r="H277" i="36"/>
  <c r="H278" i="36"/>
  <c r="H279" i="36"/>
  <c r="H280" i="36"/>
  <c r="H281" i="36"/>
  <c r="H282" i="36"/>
  <c r="H283" i="36"/>
  <c r="H284" i="36"/>
  <c r="H285" i="36"/>
  <c r="H286" i="36"/>
  <c r="H287" i="36"/>
  <c r="H288" i="36"/>
  <c r="H289" i="36"/>
  <c r="H290" i="36"/>
  <c r="H291" i="36"/>
  <c r="H292" i="36"/>
  <c r="H293" i="36"/>
  <c r="H294" i="36"/>
  <c r="H295" i="36"/>
  <c r="H296" i="36"/>
  <c r="H297" i="36"/>
  <c r="H298" i="36"/>
  <c r="H299" i="36"/>
  <c r="H300" i="36"/>
  <c r="H301" i="36"/>
  <c r="H302" i="36"/>
  <c r="H303" i="36"/>
  <c r="H304" i="36"/>
  <c r="H305" i="36"/>
  <c r="H306" i="36"/>
  <c r="H307" i="36"/>
  <c r="H308" i="36"/>
  <c r="H309" i="36"/>
  <c r="H310" i="36"/>
  <c r="H311" i="36"/>
  <c r="H312" i="36"/>
  <c r="H313" i="36"/>
  <c r="H314" i="36"/>
  <c r="H315" i="36"/>
  <c r="H316" i="36"/>
  <c r="H317" i="36"/>
  <c r="H318" i="36"/>
  <c r="H319" i="36"/>
  <c r="H320" i="36"/>
  <c r="H321" i="36"/>
  <c r="H322" i="36"/>
  <c r="H323" i="36"/>
  <c r="H324" i="36"/>
  <c r="H325" i="36"/>
  <c r="H326" i="36"/>
  <c r="H327" i="36"/>
  <c r="H328" i="36"/>
  <c r="H329" i="36"/>
  <c r="H330" i="36"/>
  <c r="H331" i="36"/>
  <c r="H332" i="36"/>
  <c r="H333" i="36"/>
  <c r="H334" i="36"/>
  <c r="H335" i="36"/>
  <c r="H336" i="36"/>
  <c r="H337" i="36"/>
  <c r="H338" i="36"/>
  <c r="H339" i="36"/>
  <c r="H340" i="36"/>
  <c r="H341" i="36"/>
  <c r="H342" i="36"/>
  <c r="H343" i="36"/>
  <c r="H344" i="36"/>
  <c r="H345" i="36"/>
  <c r="H346" i="36"/>
  <c r="H347" i="36"/>
  <c r="H348" i="36"/>
  <c r="H349" i="36"/>
  <c r="H350" i="36"/>
  <c r="H351" i="36"/>
  <c r="H352" i="36"/>
  <c r="H353" i="36"/>
  <c r="H354" i="36"/>
  <c r="H355" i="36"/>
  <c r="H356" i="36"/>
  <c r="H357" i="36"/>
  <c r="H358" i="36"/>
  <c r="H359" i="36"/>
  <c r="H360" i="36"/>
  <c r="H361" i="36"/>
  <c r="H362" i="36"/>
  <c r="H363" i="36"/>
  <c r="H364" i="36"/>
  <c r="H365" i="36"/>
  <c r="H366" i="36"/>
  <c r="H367" i="36"/>
  <c r="H368" i="36"/>
  <c r="H369" i="36"/>
  <c r="H370" i="36"/>
  <c r="H371" i="36"/>
  <c r="H372" i="36"/>
  <c r="H373" i="36"/>
  <c r="H374" i="36"/>
  <c r="H375" i="36"/>
  <c r="H376" i="36"/>
  <c r="H377" i="36"/>
  <c r="H378" i="36"/>
  <c r="H379" i="36"/>
  <c r="H380" i="36"/>
  <c r="H381" i="36"/>
  <c r="H382" i="36"/>
  <c r="H383" i="36"/>
  <c r="H384" i="36"/>
  <c r="H385" i="36"/>
  <c r="H386" i="36"/>
  <c r="H387" i="36"/>
  <c r="H388" i="36"/>
  <c r="H389" i="36"/>
  <c r="H390" i="36"/>
  <c r="H391" i="36"/>
  <c r="H392" i="36"/>
  <c r="H393" i="36"/>
  <c r="H394" i="36"/>
  <c r="H395" i="36"/>
  <c r="H396" i="36"/>
  <c r="H397" i="36"/>
  <c r="H398" i="36"/>
  <c r="H399" i="36"/>
  <c r="H400" i="36"/>
  <c r="H401" i="36"/>
  <c r="H402" i="36"/>
  <c r="H403" i="36"/>
  <c r="H404" i="36"/>
  <c r="H405" i="36"/>
  <c r="H406" i="36"/>
  <c r="H407" i="36"/>
  <c r="H408" i="36"/>
  <c r="H409" i="36"/>
  <c r="H410" i="36"/>
  <c r="H411" i="36"/>
  <c r="H412" i="36"/>
  <c r="H413" i="36"/>
  <c r="H414" i="36"/>
  <c r="H415" i="36"/>
  <c r="H416" i="36"/>
  <c r="H417" i="36"/>
  <c r="H418" i="36"/>
  <c r="H419" i="36"/>
  <c r="H420" i="36"/>
  <c r="H421" i="36"/>
  <c r="H422" i="36"/>
  <c r="H423" i="36"/>
  <c r="H424" i="36"/>
  <c r="H425" i="36"/>
  <c r="H426" i="36"/>
  <c r="H427" i="36"/>
  <c r="H428" i="36"/>
  <c r="H429" i="36"/>
  <c r="H430" i="36"/>
  <c r="H431" i="36"/>
  <c r="H432" i="36"/>
  <c r="H433" i="36"/>
  <c r="H434" i="36"/>
  <c r="H435" i="36"/>
  <c r="H436" i="36"/>
  <c r="H437" i="36"/>
  <c r="H438" i="36"/>
  <c r="H439" i="36"/>
  <c r="H440" i="36"/>
  <c r="H441" i="36"/>
  <c r="H442" i="36"/>
  <c r="H443" i="36"/>
  <c r="H444" i="36"/>
  <c r="H445" i="36"/>
  <c r="H446" i="36"/>
  <c r="H447" i="36"/>
  <c r="H448" i="36"/>
  <c r="H449" i="36"/>
  <c r="H450" i="36"/>
  <c r="H451" i="36"/>
  <c r="H452" i="36"/>
  <c r="H453" i="36"/>
  <c r="H454" i="36"/>
  <c r="H455" i="36"/>
  <c r="H456" i="36"/>
  <c r="H457" i="36"/>
  <c r="H458" i="36"/>
  <c r="H459" i="36"/>
  <c r="H460" i="36"/>
  <c r="H461" i="36"/>
  <c r="H462" i="36"/>
  <c r="H463" i="36"/>
  <c r="H464" i="36"/>
  <c r="H465" i="36"/>
  <c r="H466" i="36"/>
  <c r="H467" i="36"/>
  <c r="H468" i="36"/>
  <c r="H469" i="36"/>
  <c r="H470" i="36"/>
  <c r="H471" i="36"/>
  <c r="H472" i="36"/>
  <c r="H473" i="36"/>
  <c r="H474" i="36"/>
  <c r="H475" i="36"/>
  <c r="H476" i="36"/>
  <c r="H477" i="36"/>
  <c r="H478" i="36"/>
  <c r="H479" i="36"/>
  <c r="H480" i="36"/>
  <c r="H481" i="36"/>
  <c r="H482" i="36"/>
  <c r="H483" i="36"/>
  <c r="H484" i="36"/>
  <c r="H485" i="36"/>
  <c r="H486" i="36"/>
  <c r="H487" i="36"/>
  <c r="H488" i="36"/>
  <c r="H489" i="36"/>
  <c r="H490" i="36"/>
  <c r="H491" i="36"/>
  <c r="H492" i="36"/>
  <c r="H493" i="36"/>
  <c r="H494" i="36"/>
  <c r="H495" i="36"/>
  <c r="H496" i="36"/>
  <c r="H497" i="36"/>
  <c r="H498" i="36"/>
  <c r="H499" i="36"/>
  <c r="H500" i="36"/>
  <c r="H501" i="36"/>
  <c r="H502" i="36"/>
  <c r="H503" i="36"/>
  <c r="H504" i="36"/>
  <c r="H505" i="36"/>
  <c r="H506" i="36"/>
  <c r="H507" i="36"/>
  <c r="H508" i="36"/>
  <c r="H509" i="36"/>
  <c r="H510" i="36"/>
  <c r="H511" i="36"/>
  <c r="H512" i="36"/>
  <c r="H513" i="36"/>
  <c r="H514" i="36"/>
  <c r="H515" i="36"/>
  <c r="H516" i="36"/>
  <c r="H517" i="36"/>
  <c r="H518" i="36"/>
  <c r="H519" i="36"/>
  <c r="H520" i="36"/>
  <c r="H521" i="36"/>
  <c r="H522" i="36"/>
  <c r="H523" i="36"/>
  <c r="H524" i="36"/>
  <c r="H525" i="36"/>
  <c r="H526" i="36"/>
  <c r="H527" i="36"/>
  <c r="H528" i="36"/>
  <c r="H529" i="36"/>
  <c r="H530" i="36"/>
  <c r="H531" i="36"/>
  <c r="H532" i="36"/>
  <c r="H533" i="36"/>
  <c r="H534" i="36"/>
  <c r="H535" i="36"/>
  <c r="H536" i="36"/>
  <c r="H537" i="36"/>
  <c r="H538" i="36"/>
  <c r="H539" i="36"/>
  <c r="H542" i="36"/>
  <c r="H545" i="36"/>
  <c r="H546" i="36"/>
  <c r="H547" i="36"/>
  <c r="H548" i="36"/>
  <c r="H549" i="36"/>
  <c r="H550" i="36"/>
  <c r="H551" i="36"/>
  <c r="H552" i="36"/>
  <c r="H553" i="36"/>
  <c r="H554" i="36"/>
  <c r="H555" i="36"/>
  <c r="H556" i="36"/>
  <c r="H557" i="36"/>
  <c r="H558" i="36"/>
  <c r="H559" i="36"/>
  <c r="H560" i="36"/>
  <c r="H561" i="36"/>
  <c r="H562" i="36"/>
  <c r="H563" i="36"/>
  <c r="H564" i="36"/>
  <c r="H565" i="36"/>
  <c r="H566" i="36"/>
  <c r="H567" i="36"/>
  <c r="H568" i="36"/>
  <c r="H569" i="36"/>
  <c r="H570" i="36"/>
  <c r="H571" i="36"/>
  <c r="H572" i="36"/>
  <c r="H573" i="36"/>
  <c r="H574" i="36"/>
  <c r="H575" i="36"/>
  <c r="H576" i="36"/>
  <c r="H577" i="36"/>
  <c r="H578" i="36"/>
  <c r="H579" i="36"/>
  <c r="H580" i="36"/>
  <c r="H581" i="36"/>
  <c r="H582" i="36"/>
  <c r="H583" i="36"/>
  <c r="H584" i="36"/>
  <c r="H585" i="36"/>
  <c r="H586" i="36"/>
  <c r="H587" i="36"/>
  <c r="H588" i="36"/>
  <c r="H589" i="36"/>
  <c r="H590" i="36"/>
  <c r="H591" i="36"/>
  <c r="H592" i="36"/>
  <c r="H593" i="36"/>
  <c r="H594" i="36"/>
  <c r="H595" i="36"/>
  <c r="H596" i="36"/>
  <c r="H597" i="36"/>
  <c r="H598" i="36"/>
  <c r="H599" i="36"/>
  <c r="H600" i="36"/>
  <c r="H601" i="36"/>
  <c r="H602" i="36"/>
  <c r="H603" i="36"/>
  <c r="H604" i="36"/>
  <c r="H605" i="36"/>
  <c r="H606" i="36"/>
  <c r="H607" i="36"/>
  <c r="H608" i="36"/>
  <c r="H609" i="36"/>
  <c r="H610" i="36"/>
  <c r="H611" i="36"/>
  <c r="H612" i="36"/>
  <c r="H613" i="36"/>
  <c r="H614" i="36"/>
  <c r="H615" i="36"/>
  <c r="H616" i="36"/>
  <c r="H617" i="36"/>
  <c r="H618" i="36"/>
  <c r="H619" i="36"/>
  <c r="H620" i="36"/>
  <c r="H621" i="36"/>
  <c r="H622" i="36"/>
  <c r="H623" i="36"/>
  <c r="H624" i="36"/>
  <c r="H625" i="36"/>
  <c r="H626" i="36"/>
  <c r="H627" i="36"/>
  <c r="H628" i="36"/>
  <c r="H629" i="36"/>
  <c r="H630" i="36"/>
  <c r="H631" i="36"/>
  <c r="H632" i="36"/>
  <c r="H633" i="36"/>
  <c r="H634" i="36"/>
  <c r="H635" i="36"/>
  <c r="H636" i="36"/>
  <c r="H637" i="36"/>
  <c r="H638" i="36"/>
  <c r="H639" i="36"/>
  <c r="H640" i="36"/>
  <c r="H641" i="36"/>
  <c r="H642" i="36"/>
  <c r="H643" i="36"/>
  <c r="H644" i="36"/>
  <c r="H645" i="36"/>
  <c r="H646" i="36"/>
  <c r="H647" i="36"/>
  <c r="H648" i="36"/>
  <c r="H649" i="36"/>
  <c r="H650" i="36"/>
  <c r="H651" i="36"/>
  <c r="H652" i="36"/>
  <c r="H653" i="36"/>
  <c r="H654" i="36"/>
  <c r="H655" i="36"/>
  <c r="H656" i="36"/>
  <c r="H657" i="36"/>
  <c r="H658" i="36"/>
  <c r="H659" i="36"/>
  <c r="H660" i="36"/>
  <c r="H661" i="36"/>
  <c r="H662" i="36"/>
  <c r="H663" i="36"/>
  <c r="H664" i="36"/>
  <c r="H665" i="36"/>
  <c r="H666" i="36"/>
  <c r="H667" i="36"/>
  <c r="H668" i="36"/>
  <c r="H669" i="36"/>
  <c r="H670" i="36"/>
  <c r="H671" i="36"/>
  <c r="H672" i="36"/>
  <c r="H673" i="36"/>
  <c r="H674" i="36"/>
  <c r="H675" i="36"/>
  <c r="H676" i="36"/>
  <c r="H677" i="36"/>
  <c r="H678" i="36"/>
  <c r="H679" i="36"/>
  <c r="H680" i="36"/>
  <c r="H681" i="36"/>
  <c r="H682" i="36"/>
  <c r="H683" i="36"/>
  <c r="H684" i="36"/>
  <c r="H685" i="36"/>
  <c r="H686" i="36"/>
  <c r="H687" i="36"/>
  <c r="H688" i="36"/>
  <c r="H689" i="36"/>
  <c r="H690" i="36"/>
  <c r="H691" i="36"/>
  <c r="H692" i="36"/>
  <c r="H693" i="36"/>
  <c r="H694" i="36"/>
  <c r="H695" i="36"/>
  <c r="H696" i="36"/>
  <c r="H697" i="36"/>
  <c r="H698" i="36"/>
  <c r="H699" i="36"/>
  <c r="H700" i="36"/>
  <c r="H701" i="36"/>
  <c r="H702" i="36"/>
  <c r="H703" i="36"/>
  <c r="H704" i="36"/>
  <c r="H705" i="36"/>
  <c r="H706" i="36"/>
  <c r="H707" i="36"/>
  <c r="H708" i="36"/>
  <c r="H709" i="36"/>
  <c r="H710" i="36"/>
  <c r="H711" i="36"/>
  <c r="H712" i="36"/>
  <c r="H713" i="36"/>
  <c r="H714" i="36"/>
  <c r="H715" i="36"/>
  <c r="H716" i="36"/>
  <c r="H717" i="36"/>
  <c r="H718" i="36"/>
  <c r="H719" i="36"/>
  <c r="H720" i="36"/>
  <c r="H721" i="36"/>
  <c r="H722" i="36"/>
  <c r="H723" i="36"/>
  <c r="H724" i="36"/>
  <c r="H725" i="36"/>
  <c r="H726" i="36"/>
  <c r="H727" i="36"/>
  <c r="H728" i="36"/>
  <c r="H729" i="36"/>
  <c r="H730" i="36"/>
  <c r="H731" i="36"/>
  <c r="H732" i="36"/>
  <c r="H733" i="36"/>
  <c r="H734" i="36"/>
  <c r="H735" i="36"/>
  <c r="H736" i="36"/>
  <c r="H737" i="36"/>
  <c r="H738" i="36"/>
  <c r="H2" i="36"/>
  <c r="G3" i="26"/>
  <c r="H3" i="26"/>
  <c r="G4" i="26"/>
  <c r="F4" i="26" s="1"/>
  <c r="H4" i="26"/>
  <c r="G5" i="26"/>
  <c r="F5" i="26" s="1"/>
  <c r="H5" i="26"/>
  <c r="G6" i="26"/>
  <c r="F6" i="26" s="1"/>
  <c r="H6" i="26"/>
  <c r="G7" i="26"/>
  <c r="F7" i="26" s="1"/>
  <c r="H7" i="26"/>
  <c r="G8" i="26"/>
  <c r="F8" i="26" s="1"/>
  <c r="H8" i="26"/>
  <c r="G9" i="26"/>
  <c r="H9" i="26"/>
  <c r="F10" i="26"/>
  <c r="G10" i="26"/>
  <c r="H10" i="26"/>
  <c r="G11" i="26"/>
  <c r="H11" i="26"/>
  <c r="F12" i="26"/>
  <c r="G12" i="26"/>
  <c r="H12" i="26"/>
  <c r="G13" i="26"/>
  <c r="H13" i="26"/>
  <c r="F14" i="26"/>
  <c r="G14" i="26"/>
  <c r="H14" i="26"/>
  <c r="G15" i="26"/>
  <c r="H15" i="26"/>
  <c r="G16" i="26"/>
  <c r="F16" i="26" s="1"/>
  <c r="H16" i="26"/>
  <c r="G17" i="26"/>
  <c r="F17" i="26" s="1"/>
  <c r="H17" i="26"/>
  <c r="G18" i="26"/>
  <c r="F18" i="26" s="1"/>
  <c r="H18" i="26"/>
  <c r="G19" i="26"/>
  <c r="F19" i="26" s="1"/>
  <c r="H19" i="26"/>
  <c r="G20" i="26"/>
  <c r="F20" i="26" s="1"/>
  <c r="H20" i="26"/>
  <c r="G21" i="26"/>
  <c r="H21" i="26"/>
  <c r="F22" i="26"/>
  <c r="G22" i="26"/>
  <c r="H22" i="26"/>
  <c r="G23" i="26"/>
  <c r="H23" i="26"/>
  <c r="F24" i="26"/>
  <c r="G24" i="26"/>
  <c r="H24" i="26"/>
  <c r="G25" i="26"/>
  <c r="H25" i="26"/>
  <c r="G26" i="26"/>
  <c r="F26" i="26" s="1"/>
  <c r="H26" i="26"/>
  <c r="G27" i="26"/>
  <c r="H27" i="26"/>
  <c r="G28" i="26"/>
  <c r="F28" i="26" s="1"/>
  <c r="H28" i="26"/>
  <c r="G29" i="26"/>
  <c r="F29" i="26" s="1"/>
  <c r="H29" i="26"/>
  <c r="G30" i="26"/>
  <c r="F30" i="26" s="1"/>
  <c r="H30" i="26"/>
  <c r="G31" i="26"/>
  <c r="F31" i="26" s="1"/>
  <c r="H31" i="26"/>
  <c r="G32" i="26"/>
  <c r="F32" i="26" s="1"/>
  <c r="H32" i="26"/>
  <c r="G33" i="26"/>
  <c r="F33" i="26" s="1"/>
  <c r="H33" i="26"/>
  <c r="F34" i="26"/>
  <c r="G34" i="26"/>
  <c r="H34" i="26"/>
  <c r="G35" i="26"/>
  <c r="H35" i="26"/>
  <c r="F36" i="26"/>
  <c r="G36" i="26"/>
  <c r="H36" i="26"/>
  <c r="G37" i="26"/>
  <c r="H37" i="26"/>
  <c r="F38" i="26"/>
  <c r="G38" i="26"/>
  <c r="H38" i="26"/>
  <c r="G39" i="26"/>
  <c r="H39" i="26"/>
  <c r="G40" i="26"/>
  <c r="F40" i="26" s="1"/>
  <c r="H40" i="26"/>
  <c r="G41" i="26"/>
  <c r="F41" i="26" s="1"/>
  <c r="H41" i="26"/>
  <c r="G42" i="26"/>
  <c r="F42" i="26" s="1"/>
  <c r="H42" i="26"/>
  <c r="G43" i="26"/>
  <c r="F43" i="26" s="1"/>
  <c r="H43" i="26"/>
  <c r="G44" i="26"/>
  <c r="F44" i="26" s="1"/>
  <c r="H44" i="26"/>
  <c r="G45" i="26"/>
  <c r="H45" i="26"/>
  <c r="F46" i="26"/>
  <c r="G46" i="26"/>
  <c r="H46" i="26"/>
  <c r="G47" i="26"/>
  <c r="H47" i="26"/>
  <c r="F48" i="26"/>
  <c r="G48" i="26"/>
  <c r="H48" i="26"/>
  <c r="G49" i="26"/>
  <c r="H49" i="26"/>
  <c r="G50" i="26"/>
  <c r="F50" i="26" s="1"/>
  <c r="H50" i="26"/>
  <c r="G51" i="26"/>
  <c r="H51" i="26"/>
  <c r="G52" i="26"/>
  <c r="F52" i="26" s="1"/>
  <c r="H52" i="26"/>
  <c r="G53" i="26"/>
  <c r="F53" i="26" s="1"/>
  <c r="H53" i="26"/>
  <c r="G54" i="26"/>
  <c r="F54" i="26" s="1"/>
  <c r="H54" i="26"/>
  <c r="G55" i="26"/>
  <c r="F55" i="26" s="1"/>
  <c r="H55" i="26"/>
  <c r="G56" i="26"/>
  <c r="F56" i="26" s="1"/>
  <c r="H56" i="26"/>
  <c r="G57" i="26"/>
  <c r="F57" i="26" s="1"/>
  <c r="H57" i="26"/>
  <c r="F58" i="26"/>
  <c r="G58" i="26"/>
  <c r="H58" i="26"/>
  <c r="G59" i="26"/>
  <c r="H59" i="26"/>
  <c r="F60" i="26"/>
  <c r="G60" i="26"/>
  <c r="H60" i="26"/>
  <c r="G61" i="26"/>
  <c r="H61" i="26"/>
  <c r="F62" i="26"/>
  <c r="G62" i="26"/>
  <c r="H62" i="26"/>
  <c r="G63" i="26"/>
  <c r="H63" i="26"/>
  <c r="G64" i="26"/>
  <c r="F64" i="26" s="1"/>
  <c r="H64" i="26"/>
  <c r="G65" i="26"/>
  <c r="F65" i="26" s="1"/>
  <c r="H65" i="26"/>
  <c r="G66" i="26"/>
  <c r="F66" i="26" s="1"/>
  <c r="H66" i="26"/>
  <c r="G67" i="26"/>
  <c r="F67" i="26" s="1"/>
  <c r="H67" i="26"/>
  <c r="G68" i="26"/>
  <c r="F68" i="26" s="1"/>
  <c r="H68" i="26"/>
  <c r="G69" i="26"/>
  <c r="H69" i="26"/>
  <c r="F70" i="26"/>
  <c r="G70" i="26"/>
  <c r="H70" i="26"/>
  <c r="G71" i="26"/>
  <c r="H71" i="26"/>
  <c r="F72" i="26"/>
  <c r="G72" i="26"/>
  <c r="H72" i="26"/>
  <c r="G73" i="26"/>
  <c r="H73" i="26"/>
  <c r="G74" i="26"/>
  <c r="F74" i="26" s="1"/>
  <c r="H74" i="26"/>
  <c r="G75" i="26"/>
  <c r="H75" i="26"/>
  <c r="G76" i="26"/>
  <c r="F76" i="26" s="1"/>
  <c r="H76" i="26"/>
  <c r="G77" i="26"/>
  <c r="F77" i="26" s="1"/>
  <c r="H77" i="26"/>
  <c r="G78" i="26"/>
  <c r="F78" i="26" s="1"/>
  <c r="H78" i="26"/>
  <c r="G79" i="26"/>
  <c r="F79" i="26" s="1"/>
  <c r="H79" i="26"/>
  <c r="G80" i="26"/>
  <c r="F80" i="26" s="1"/>
  <c r="H80" i="26"/>
  <c r="G81" i="26"/>
  <c r="F81" i="26" s="1"/>
  <c r="H81" i="26"/>
  <c r="F82" i="26"/>
  <c r="G82" i="26"/>
  <c r="H82" i="26"/>
  <c r="G83" i="26"/>
  <c r="H83" i="26"/>
  <c r="F84" i="26"/>
  <c r="G84" i="26"/>
  <c r="H84" i="26"/>
  <c r="G85" i="26"/>
  <c r="H85" i="26"/>
  <c r="F86" i="26"/>
  <c r="G86" i="26"/>
  <c r="H86" i="26"/>
  <c r="G87" i="26"/>
  <c r="H87" i="26"/>
  <c r="G88" i="26"/>
  <c r="F88" i="26" s="1"/>
  <c r="H88" i="26"/>
  <c r="G89" i="26"/>
  <c r="F89" i="26" s="1"/>
  <c r="H89" i="26"/>
  <c r="G90" i="26"/>
  <c r="F90" i="26" s="1"/>
  <c r="H90" i="26"/>
  <c r="G91" i="26"/>
  <c r="F91" i="26" s="1"/>
  <c r="H91" i="26"/>
  <c r="G92" i="26"/>
  <c r="F92" i="26" s="1"/>
  <c r="H92" i="26"/>
  <c r="G93" i="26"/>
  <c r="H93" i="26"/>
  <c r="F94" i="26"/>
  <c r="G94" i="26"/>
  <c r="H94" i="26"/>
  <c r="G95" i="26"/>
  <c r="H95" i="26"/>
  <c r="F96" i="26"/>
  <c r="G96" i="26"/>
  <c r="H96" i="26"/>
  <c r="G97" i="26"/>
  <c r="H97" i="26"/>
  <c r="G98" i="26"/>
  <c r="F98" i="26" s="1"/>
  <c r="H98" i="26"/>
  <c r="G99" i="26"/>
  <c r="H99" i="26"/>
  <c r="G100" i="26"/>
  <c r="F100" i="26" s="1"/>
  <c r="H100" i="26"/>
  <c r="G101" i="26"/>
  <c r="F101" i="26" s="1"/>
  <c r="H101" i="26"/>
  <c r="G102" i="26"/>
  <c r="F102" i="26" s="1"/>
  <c r="H102" i="26"/>
  <c r="G103" i="26"/>
  <c r="F103" i="26" s="1"/>
  <c r="H103" i="26"/>
  <c r="G104" i="26"/>
  <c r="F104" i="26" s="1"/>
  <c r="H104" i="26"/>
  <c r="G105" i="26"/>
  <c r="F105" i="26" s="1"/>
  <c r="H105" i="26"/>
  <c r="F106" i="26"/>
  <c r="G106" i="26"/>
  <c r="H106" i="26"/>
  <c r="G107" i="26"/>
  <c r="H107" i="26"/>
  <c r="F108" i="26"/>
  <c r="G108" i="26"/>
  <c r="H108" i="26"/>
  <c r="G109" i="26"/>
  <c r="H109" i="26"/>
  <c r="F110" i="26"/>
  <c r="G110" i="26"/>
  <c r="H110" i="26"/>
  <c r="G111" i="26"/>
  <c r="H111" i="26"/>
  <c r="G112" i="26"/>
  <c r="H112" i="26"/>
  <c r="G113" i="26"/>
  <c r="F113" i="26" s="1"/>
  <c r="H113" i="26"/>
  <c r="G114" i="26"/>
  <c r="H114" i="26"/>
  <c r="G115" i="26"/>
  <c r="F115" i="26" s="1"/>
  <c r="H115" i="26"/>
  <c r="G116" i="26"/>
  <c r="F116" i="26" s="1"/>
  <c r="H116" i="26"/>
  <c r="G117" i="26"/>
  <c r="H117" i="26"/>
  <c r="F118" i="26"/>
  <c r="G118" i="26"/>
  <c r="H118" i="26"/>
  <c r="G119" i="26"/>
  <c r="H119" i="26"/>
  <c r="F120" i="26"/>
  <c r="G120" i="26"/>
  <c r="H120" i="26"/>
  <c r="G121" i="26"/>
  <c r="H121" i="26"/>
  <c r="G122" i="26"/>
  <c r="F122" i="26" s="1"/>
  <c r="H122" i="26"/>
  <c r="G123" i="26"/>
  <c r="H123" i="26"/>
  <c r="G124" i="26"/>
  <c r="H124" i="26"/>
  <c r="G125" i="26"/>
  <c r="F125" i="26" s="1"/>
  <c r="H125" i="26"/>
  <c r="G126" i="26"/>
  <c r="F126" i="26" s="1"/>
  <c r="H126" i="26"/>
  <c r="G127" i="26"/>
  <c r="F127" i="26" s="1"/>
  <c r="H127" i="26"/>
  <c r="G128" i="26"/>
  <c r="F128" i="26" s="1"/>
  <c r="H128" i="26"/>
  <c r="G129" i="26"/>
  <c r="F129" i="26" s="1"/>
  <c r="H129" i="26"/>
  <c r="F130" i="26"/>
  <c r="G130" i="26"/>
  <c r="H130" i="26"/>
  <c r="G131" i="26"/>
  <c r="H131" i="26"/>
  <c r="F132" i="26"/>
  <c r="G132" i="26"/>
  <c r="H132" i="26"/>
  <c r="G133" i="26"/>
  <c r="H133" i="26"/>
  <c r="F134" i="26"/>
  <c r="G134" i="26"/>
  <c r="H134" i="26"/>
  <c r="G135" i="26"/>
  <c r="H135" i="26"/>
  <c r="G136" i="26"/>
  <c r="H136" i="26"/>
  <c r="G137" i="26"/>
  <c r="F137" i="26" s="1"/>
  <c r="H137" i="26"/>
  <c r="G138" i="26"/>
  <c r="H138" i="26"/>
  <c r="G139" i="26"/>
  <c r="F139" i="26" s="1"/>
  <c r="H139" i="26"/>
  <c r="G140" i="26"/>
  <c r="F140" i="26" s="1"/>
  <c r="H140" i="26"/>
  <c r="G141" i="26"/>
  <c r="H141" i="26"/>
  <c r="F142" i="26"/>
  <c r="G142" i="26"/>
  <c r="H142" i="26"/>
  <c r="G143" i="26"/>
  <c r="H143" i="26"/>
  <c r="F144" i="26"/>
  <c r="G144" i="26"/>
  <c r="H144" i="26"/>
  <c r="G145" i="26"/>
  <c r="H145" i="26"/>
  <c r="G146" i="26"/>
  <c r="F146" i="26" s="1"/>
  <c r="H146" i="26"/>
  <c r="G147" i="26"/>
  <c r="H147" i="26"/>
  <c r="G148" i="26"/>
  <c r="H148" i="26"/>
  <c r="G149" i="26"/>
  <c r="F149" i="26" s="1"/>
  <c r="H149" i="26"/>
  <c r="G150" i="26"/>
  <c r="F150" i="26" s="1"/>
  <c r="H150" i="26"/>
  <c r="G151" i="26"/>
  <c r="F151" i="26" s="1"/>
  <c r="H151" i="26"/>
  <c r="G152" i="26"/>
  <c r="F152" i="26" s="1"/>
  <c r="H152" i="26"/>
  <c r="G153" i="26"/>
  <c r="F153" i="26" s="1"/>
  <c r="H153" i="26"/>
  <c r="F154" i="26"/>
  <c r="G154" i="26"/>
  <c r="H154" i="26"/>
  <c r="G155" i="26"/>
  <c r="H155" i="26"/>
  <c r="F156" i="26"/>
  <c r="G156" i="26"/>
  <c r="H156" i="26"/>
  <c r="G157" i="26"/>
  <c r="H157" i="26"/>
  <c r="F158" i="26"/>
  <c r="G158" i="26"/>
  <c r="H158" i="26"/>
  <c r="G159" i="26"/>
  <c r="H159" i="26"/>
  <c r="G160" i="26"/>
  <c r="F160" i="26" s="1"/>
  <c r="H160" i="26"/>
  <c r="G161" i="26"/>
  <c r="F161" i="26" s="1"/>
  <c r="H161" i="26"/>
  <c r="G162" i="26"/>
  <c r="F162" i="26" s="1"/>
  <c r="H162" i="26"/>
  <c r="G163" i="26"/>
  <c r="F163" i="26" s="1"/>
  <c r="H163" i="26"/>
  <c r="G164" i="26"/>
  <c r="F164" i="26" s="1"/>
  <c r="H164" i="26"/>
  <c r="G165" i="26"/>
  <c r="F165" i="26" s="1"/>
  <c r="H165" i="26"/>
  <c r="F166" i="26"/>
  <c r="G166" i="26"/>
  <c r="H166" i="26"/>
  <c r="G167" i="26"/>
  <c r="H167" i="26"/>
  <c r="F168" i="26"/>
  <c r="G168" i="26"/>
  <c r="H168" i="26"/>
  <c r="G169" i="26"/>
  <c r="H169" i="26"/>
  <c r="F170" i="26"/>
  <c r="G170" i="26"/>
  <c r="H170" i="26"/>
  <c r="G171" i="26"/>
  <c r="H171" i="26"/>
  <c r="G172" i="26"/>
  <c r="F172" i="26" s="1"/>
  <c r="H172" i="26"/>
  <c r="F173" i="26"/>
  <c r="G173" i="26"/>
  <c r="H173" i="26"/>
  <c r="G174" i="26"/>
  <c r="F174" i="26" s="1"/>
  <c r="H174" i="26"/>
  <c r="F175" i="26"/>
  <c r="G175" i="26"/>
  <c r="H175" i="26"/>
  <c r="G176" i="26"/>
  <c r="F176" i="26" s="1"/>
  <c r="H176" i="26"/>
  <c r="F177" i="26"/>
  <c r="G177" i="26"/>
  <c r="H177" i="26"/>
  <c r="G178" i="26"/>
  <c r="F178" i="26" s="1"/>
  <c r="H178" i="26"/>
  <c r="F179" i="26"/>
  <c r="G179" i="26"/>
  <c r="H179" i="26"/>
  <c r="G180" i="26"/>
  <c r="F180" i="26" s="1"/>
  <c r="H180" i="26"/>
  <c r="F181" i="26"/>
  <c r="G181" i="26"/>
  <c r="H181" i="26"/>
  <c r="G182" i="26"/>
  <c r="F182" i="26" s="1"/>
  <c r="H182" i="26"/>
  <c r="F183" i="26"/>
  <c r="G183" i="26"/>
  <c r="H183" i="26"/>
  <c r="G184" i="26"/>
  <c r="F184" i="26" s="1"/>
  <c r="H184" i="26"/>
  <c r="F185" i="26"/>
  <c r="G185" i="26"/>
  <c r="H185" i="26"/>
  <c r="G186" i="26"/>
  <c r="F186" i="26" s="1"/>
  <c r="H186" i="26"/>
  <c r="F187" i="26"/>
  <c r="G187" i="26"/>
  <c r="H187" i="26"/>
  <c r="G188" i="26"/>
  <c r="F188" i="26" s="1"/>
  <c r="H188" i="26"/>
  <c r="F189" i="26"/>
  <c r="G189" i="26"/>
  <c r="H189" i="26"/>
  <c r="G190" i="26"/>
  <c r="F190" i="26" s="1"/>
  <c r="H190" i="26"/>
  <c r="F191" i="26"/>
  <c r="G191" i="26"/>
  <c r="H191" i="26"/>
  <c r="G192" i="26"/>
  <c r="F192" i="26" s="1"/>
  <c r="H192" i="26"/>
  <c r="F193" i="26"/>
  <c r="G193" i="26"/>
  <c r="H193" i="26"/>
  <c r="G194" i="26"/>
  <c r="F194" i="26" s="1"/>
  <c r="H194" i="26"/>
  <c r="F195" i="26"/>
  <c r="G195" i="26"/>
  <c r="H195" i="26"/>
  <c r="G196" i="26"/>
  <c r="F196" i="26" s="1"/>
  <c r="H196" i="26"/>
  <c r="F197" i="26"/>
  <c r="G197" i="26"/>
  <c r="H197" i="26"/>
  <c r="G198" i="26"/>
  <c r="F198" i="26" s="1"/>
  <c r="H198" i="26"/>
  <c r="F199" i="26"/>
  <c r="G199" i="26"/>
  <c r="H199" i="26"/>
  <c r="G200" i="26"/>
  <c r="F200" i="26" s="1"/>
  <c r="H200" i="26"/>
  <c r="F201" i="26"/>
  <c r="G201" i="26"/>
  <c r="H201" i="26"/>
  <c r="G202" i="26"/>
  <c r="F202" i="26" s="1"/>
  <c r="H202" i="26"/>
  <c r="F203" i="26"/>
  <c r="G203" i="26"/>
  <c r="H203" i="26"/>
  <c r="G204" i="26"/>
  <c r="F204" i="26" s="1"/>
  <c r="H204" i="26"/>
  <c r="F205" i="26"/>
  <c r="G205" i="26"/>
  <c r="H205" i="26"/>
  <c r="G206" i="26"/>
  <c r="F206" i="26" s="1"/>
  <c r="H206" i="26"/>
  <c r="F207" i="26"/>
  <c r="G207" i="26"/>
  <c r="H207" i="26"/>
  <c r="G208" i="26"/>
  <c r="F208" i="26" s="1"/>
  <c r="H208" i="26"/>
  <c r="F209" i="26"/>
  <c r="G209" i="26"/>
  <c r="H209" i="26"/>
  <c r="G210" i="26"/>
  <c r="F210" i="26" s="1"/>
  <c r="H210" i="26"/>
  <c r="F211" i="26"/>
  <c r="G211" i="26"/>
  <c r="H211" i="26"/>
  <c r="G212" i="26"/>
  <c r="F212" i="26" s="1"/>
  <c r="H212" i="26"/>
  <c r="F213" i="26"/>
  <c r="G213" i="26"/>
  <c r="H213" i="26"/>
  <c r="G214" i="26"/>
  <c r="F214" i="26" s="1"/>
  <c r="H214" i="26"/>
  <c r="F215" i="26"/>
  <c r="G215" i="26"/>
  <c r="H215" i="26"/>
  <c r="G216" i="26"/>
  <c r="F216" i="26" s="1"/>
  <c r="H216" i="26"/>
  <c r="F217" i="26"/>
  <c r="G217" i="26"/>
  <c r="H217" i="26"/>
  <c r="G218" i="26"/>
  <c r="F218" i="26" s="1"/>
  <c r="H218" i="26"/>
  <c r="F219" i="26"/>
  <c r="G219" i="26"/>
  <c r="H219" i="26"/>
  <c r="G220" i="26"/>
  <c r="F220" i="26" s="1"/>
  <c r="H220" i="26"/>
  <c r="F221" i="26"/>
  <c r="G221" i="26"/>
  <c r="H221" i="26"/>
  <c r="G222" i="26"/>
  <c r="F222" i="26" s="1"/>
  <c r="H222" i="26"/>
  <c r="F223" i="26"/>
  <c r="G223" i="26"/>
  <c r="H223" i="26"/>
  <c r="G224" i="26"/>
  <c r="F224" i="26" s="1"/>
  <c r="H224" i="26"/>
  <c r="F225" i="26"/>
  <c r="G225" i="26"/>
  <c r="H225" i="26"/>
  <c r="G226" i="26"/>
  <c r="F226" i="26" s="1"/>
  <c r="H226" i="26"/>
  <c r="F227" i="26"/>
  <c r="G227" i="26"/>
  <c r="H227" i="26"/>
  <c r="G228" i="26"/>
  <c r="F228" i="26" s="1"/>
  <c r="H228" i="26"/>
  <c r="F229" i="26"/>
  <c r="G229" i="26"/>
  <c r="H229" i="26"/>
  <c r="G230" i="26"/>
  <c r="F230" i="26" s="1"/>
  <c r="H230" i="26"/>
  <c r="F231" i="26"/>
  <c r="G231" i="26"/>
  <c r="H231" i="26"/>
  <c r="G232" i="26"/>
  <c r="F232" i="26" s="1"/>
  <c r="H232" i="26"/>
  <c r="F233" i="26"/>
  <c r="G233" i="26"/>
  <c r="H233" i="26"/>
  <c r="G234" i="26"/>
  <c r="F234" i="26" s="1"/>
  <c r="H234" i="26"/>
  <c r="F235" i="26"/>
  <c r="G235" i="26"/>
  <c r="H235" i="26"/>
  <c r="G236" i="26"/>
  <c r="F236" i="26" s="1"/>
  <c r="H236" i="26"/>
  <c r="F237" i="26"/>
  <c r="G237" i="26"/>
  <c r="H237" i="26"/>
  <c r="G238" i="26"/>
  <c r="F238" i="26" s="1"/>
  <c r="H238" i="26"/>
  <c r="G239" i="26"/>
  <c r="F239" i="26" s="1"/>
  <c r="H239" i="26"/>
  <c r="G240" i="26"/>
  <c r="F240" i="26" s="1"/>
  <c r="H240" i="26"/>
  <c r="F241" i="26"/>
  <c r="G241" i="26"/>
  <c r="H241" i="26"/>
  <c r="G242" i="26"/>
  <c r="F242" i="26" s="1"/>
  <c r="H242" i="26"/>
  <c r="F243" i="26"/>
  <c r="G243" i="26"/>
  <c r="H243" i="26"/>
  <c r="G244" i="26"/>
  <c r="F244" i="26" s="1"/>
  <c r="H244" i="26"/>
  <c r="F245" i="26"/>
  <c r="G245" i="26"/>
  <c r="H245" i="26"/>
  <c r="G246" i="26"/>
  <c r="F246" i="26" s="1"/>
  <c r="H246" i="26"/>
  <c r="F247" i="26"/>
  <c r="G247" i="26"/>
  <c r="H247" i="26"/>
  <c r="G248" i="26"/>
  <c r="F248" i="26" s="1"/>
  <c r="H248" i="26"/>
  <c r="G249" i="26"/>
  <c r="H249" i="26"/>
  <c r="F249" i="26" s="1"/>
  <c r="G250" i="26"/>
  <c r="F250" i="26" s="1"/>
  <c r="H250" i="26"/>
  <c r="F251" i="26"/>
  <c r="G251" i="26"/>
  <c r="H251" i="26"/>
  <c r="G252" i="26"/>
  <c r="H252" i="26"/>
  <c r="F253" i="26"/>
  <c r="G253" i="26"/>
  <c r="H253" i="26"/>
  <c r="G254" i="26"/>
  <c r="H254" i="26"/>
  <c r="F255" i="26"/>
  <c r="G255" i="26"/>
  <c r="H255" i="26"/>
  <c r="G256" i="26"/>
  <c r="H256" i="26"/>
  <c r="G257" i="26"/>
  <c r="F257" i="26" s="1"/>
  <c r="H257" i="26"/>
  <c r="G258" i="26"/>
  <c r="H258" i="26"/>
  <c r="F258" i="26" s="1"/>
  <c r="G259" i="26"/>
  <c r="F259" i="26" s="1"/>
  <c r="H259" i="26"/>
  <c r="G260" i="26"/>
  <c r="F260" i="26" s="1"/>
  <c r="H260" i="26"/>
  <c r="G261" i="26"/>
  <c r="F261" i="26" s="1"/>
  <c r="H261" i="26"/>
  <c r="F262" i="26"/>
  <c r="G262" i="26"/>
  <c r="H262" i="26"/>
  <c r="G263" i="26"/>
  <c r="F263" i="26" s="1"/>
  <c r="H263" i="26"/>
  <c r="G264" i="26"/>
  <c r="F264" i="26" s="1"/>
  <c r="H264" i="26"/>
  <c r="G265" i="26"/>
  <c r="F265" i="26" s="1"/>
  <c r="H265" i="26"/>
  <c r="G266" i="26"/>
  <c r="F266" i="26" s="1"/>
  <c r="H266" i="26"/>
  <c r="G267" i="26"/>
  <c r="F267" i="26" s="1"/>
  <c r="H267" i="26"/>
  <c r="G268" i="26"/>
  <c r="F268" i="26" s="1"/>
  <c r="H268" i="26"/>
  <c r="G269" i="26"/>
  <c r="F269" i="26" s="1"/>
  <c r="H269" i="26"/>
  <c r="G270" i="26"/>
  <c r="H270" i="26"/>
  <c r="F270" i="26" s="1"/>
  <c r="G271" i="26"/>
  <c r="F271" i="26" s="1"/>
  <c r="H271" i="26"/>
  <c r="G272" i="26"/>
  <c r="F272" i="26" s="1"/>
  <c r="H272" i="26"/>
  <c r="G273" i="26"/>
  <c r="F273" i="26" s="1"/>
  <c r="H273" i="26"/>
  <c r="F274" i="26"/>
  <c r="G274" i="26"/>
  <c r="H274" i="26"/>
  <c r="G275" i="26"/>
  <c r="F275" i="26" s="1"/>
  <c r="H275" i="26"/>
  <c r="G276" i="26"/>
  <c r="F276" i="26" s="1"/>
  <c r="H276" i="26"/>
  <c r="G277" i="26"/>
  <c r="F277" i="26" s="1"/>
  <c r="H277" i="26"/>
  <c r="G278" i="26"/>
  <c r="F278" i="26" s="1"/>
  <c r="H278" i="26"/>
  <c r="G279" i="26"/>
  <c r="F279" i="26" s="1"/>
  <c r="H279" i="26"/>
  <c r="G280" i="26"/>
  <c r="H280" i="26"/>
  <c r="G281" i="26"/>
  <c r="F281" i="26" s="1"/>
  <c r="H281" i="26"/>
  <c r="G282" i="26"/>
  <c r="H282" i="26"/>
  <c r="F282" i="26" s="1"/>
  <c r="G283" i="26"/>
  <c r="F283" i="26" s="1"/>
  <c r="H283" i="26"/>
  <c r="G284" i="26"/>
  <c r="F284" i="26" s="1"/>
  <c r="H284" i="26"/>
  <c r="G285" i="26"/>
  <c r="F285" i="26" s="1"/>
  <c r="H285" i="26"/>
  <c r="F286" i="26"/>
  <c r="G286" i="26"/>
  <c r="H286" i="26"/>
  <c r="G287" i="26"/>
  <c r="F287" i="26" s="1"/>
  <c r="H287" i="26"/>
  <c r="G288" i="26"/>
  <c r="F288" i="26" s="1"/>
  <c r="H288" i="26"/>
  <c r="G289" i="26"/>
  <c r="F289" i="26" s="1"/>
  <c r="H289" i="26"/>
  <c r="G290" i="26"/>
  <c r="F290" i="26" s="1"/>
  <c r="H290" i="26"/>
  <c r="G291" i="26"/>
  <c r="F291" i="26" s="1"/>
  <c r="H291" i="26"/>
  <c r="G292" i="26"/>
  <c r="F292" i="26" s="1"/>
  <c r="H292" i="26"/>
  <c r="G293" i="26"/>
  <c r="F293" i="26" s="1"/>
  <c r="H293" i="26"/>
  <c r="G294" i="26"/>
  <c r="H294" i="26"/>
  <c r="F294" i="26" s="1"/>
  <c r="G295" i="26"/>
  <c r="F295" i="26" s="1"/>
  <c r="H295" i="26"/>
  <c r="G296" i="26"/>
  <c r="F296" i="26" s="1"/>
  <c r="H296" i="26"/>
  <c r="G297" i="26"/>
  <c r="F297" i="26" s="1"/>
  <c r="H297" i="26"/>
  <c r="F298" i="26"/>
  <c r="G298" i="26"/>
  <c r="H298" i="26"/>
  <c r="G299" i="26"/>
  <c r="F299" i="26" s="1"/>
  <c r="H299" i="26"/>
  <c r="G300" i="26"/>
  <c r="F300" i="26" s="1"/>
  <c r="H300" i="26"/>
  <c r="G301" i="26"/>
  <c r="F301" i="26" s="1"/>
  <c r="H301" i="26"/>
  <c r="G302" i="26"/>
  <c r="F302" i="26" s="1"/>
  <c r="H302" i="26"/>
  <c r="G303" i="26"/>
  <c r="F303" i="26" s="1"/>
  <c r="H303" i="26"/>
  <c r="G304" i="26"/>
  <c r="H304" i="26"/>
  <c r="G305" i="26"/>
  <c r="F305" i="26" s="1"/>
  <c r="H305" i="26"/>
  <c r="G306" i="26"/>
  <c r="H306" i="26"/>
  <c r="F306" i="26" s="1"/>
  <c r="G307" i="26"/>
  <c r="F307" i="26" s="1"/>
  <c r="H307" i="26"/>
  <c r="G308" i="26"/>
  <c r="F308" i="26" s="1"/>
  <c r="H308" i="26"/>
  <c r="G309" i="26"/>
  <c r="F309" i="26" s="1"/>
  <c r="H309" i="26"/>
  <c r="F310" i="26"/>
  <c r="G310" i="26"/>
  <c r="H310" i="26"/>
  <c r="G311" i="26"/>
  <c r="F311" i="26" s="1"/>
  <c r="H311" i="26"/>
  <c r="G312" i="26"/>
  <c r="F312" i="26" s="1"/>
  <c r="H312" i="26"/>
  <c r="G313" i="26"/>
  <c r="F313" i="26" s="1"/>
  <c r="H313" i="26"/>
  <c r="G314" i="26"/>
  <c r="F314" i="26" s="1"/>
  <c r="H314" i="26"/>
  <c r="G315" i="26"/>
  <c r="F315" i="26" s="1"/>
  <c r="H315" i="26"/>
  <c r="G316" i="26"/>
  <c r="F316" i="26" s="1"/>
  <c r="H316" i="26"/>
  <c r="G317" i="26"/>
  <c r="F317" i="26" s="1"/>
  <c r="H317" i="26"/>
  <c r="G318" i="26"/>
  <c r="H318" i="26"/>
  <c r="F318" i="26" s="1"/>
  <c r="G319" i="26"/>
  <c r="F319" i="26" s="1"/>
  <c r="H319" i="26"/>
  <c r="G320" i="26"/>
  <c r="F320" i="26" s="1"/>
  <c r="H320" i="26"/>
  <c r="G321" i="26"/>
  <c r="F321" i="26" s="1"/>
  <c r="H321" i="26"/>
  <c r="F322" i="26"/>
  <c r="G322" i="26"/>
  <c r="H322" i="26"/>
  <c r="G323" i="26"/>
  <c r="F323" i="26" s="1"/>
  <c r="H323" i="26"/>
  <c r="G324" i="26"/>
  <c r="F324" i="26" s="1"/>
  <c r="H324" i="26"/>
  <c r="G325" i="26"/>
  <c r="F325" i="26" s="1"/>
  <c r="H325" i="26"/>
  <c r="G326" i="26"/>
  <c r="F326" i="26" s="1"/>
  <c r="H326" i="26"/>
  <c r="G327" i="26"/>
  <c r="F327" i="26" s="1"/>
  <c r="H327" i="26"/>
  <c r="G328" i="26"/>
  <c r="H328" i="26"/>
  <c r="G329" i="26"/>
  <c r="F329" i="26" s="1"/>
  <c r="H329" i="26"/>
  <c r="G330" i="26"/>
  <c r="H330" i="26"/>
  <c r="F330" i="26" s="1"/>
  <c r="G331" i="26"/>
  <c r="F331" i="26" s="1"/>
  <c r="H331" i="26"/>
  <c r="G332" i="26"/>
  <c r="F332" i="26" s="1"/>
  <c r="H332" i="26"/>
  <c r="G333" i="26"/>
  <c r="F333" i="26" s="1"/>
  <c r="H333" i="26"/>
  <c r="F334" i="26"/>
  <c r="G334" i="26"/>
  <c r="H334" i="26"/>
  <c r="G335" i="26"/>
  <c r="F335" i="26" s="1"/>
  <c r="H335" i="26"/>
  <c r="G336" i="26"/>
  <c r="F336" i="26" s="1"/>
  <c r="H336" i="26"/>
  <c r="G337" i="26"/>
  <c r="F337" i="26" s="1"/>
  <c r="H337" i="26"/>
  <c r="G338" i="26"/>
  <c r="F338" i="26" s="1"/>
  <c r="H338" i="26"/>
  <c r="G339" i="26"/>
  <c r="F339" i="26" s="1"/>
  <c r="H339" i="26"/>
  <c r="G340" i="26"/>
  <c r="F340" i="26" s="1"/>
  <c r="H340" i="26"/>
  <c r="G341" i="26"/>
  <c r="F341" i="26" s="1"/>
  <c r="H341" i="26"/>
  <c r="G342" i="26"/>
  <c r="H342" i="26"/>
  <c r="F342" i="26" s="1"/>
  <c r="G343" i="26"/>
  <c r="F343" i="26" s="1"/>
  <c r="H343" i="26"/>
  <c r="G344" i="26"/>
  <c r="F344" i="26" s="1"/>
  <c r="H344" i="26"/>
  <c r="G345" i="26"/>
  <c r="H345" i="26"/>
  <c r="F346" i="26"/>
  <c r="G346" i="26"/>
  <c r="H346" i="26"/>
  <c r="G347" i="26"/>
  <c r="H347" i="26"/>
  <c r="G348" i="26"/>
  <c r="F348" i="26" s="1"/>
  <c r="H348" i="26"/>
  <c r="G349" i="26"/>
  <c r="F349" i="26" s="1"/>
  <c r="H349" i="26"/>
  <c r="G350" i="26"/>
  <c r="F350" i="26" s="1"/>
  <c r="H350" i="26"/>
  <c r="G351" i="26"/>
  <c r="H351" i="26"/>
  <c r="G352" i="26"/>
  <c r="H352" i="26"/>
  <c r="G353" i="26"/>
  <c r="F353" i="26" s="1"/>
  <c r="H353" i="26"/>
  <c r="G354" i="26"/>
  <c r="H354" i="26"/>
  <c r="F354" i="26" s="1"/>
  <c r="G355" i="26"/>
  <c r="H355" i="26"/>
  <c r="G356" i="26"/>
  <c r="F356" i="26" s="1"/>
  <c r="H356" i="26"/>
  <c r="G357" i="26"/>
  <c r="H357" i="26"/>
  <c r="F358" i="26"/>
  <c r="G358" i="26"/>
  <c r="H358" i="26"/>
  <c r="G359" i="26"/>
  <c r="H359" i="26"/>
  <c r="G360" i="26"/>
  <c r="F360" i="26" s="1"/>
  <c r="H360" i="26"/>
  <c r="G361" i="26"/>
  <c r="F361" i="26" s="1"/>
  <c r="H361" i="26"/>
  <c r="G362" i="26"/>
  <c r="F362" i="26" s="1"/>
  <c r="H362" i="26"/>
  <c r="G363" i="26"/>
  <c r="H363" i="26"/>
  <c r="G364" i="26"/>
  <c r="F364" i="26" s="1"/>
  <c r="H364" i="26"/>
  <c r="G365" i="26"/>
  <c r="F365" i="26" s="1"/>
  <c r="H365" i="26"/>
  <c r="G366" i="26"/>
  <c r="H366" i="26"/>
  <c r="F366" i="26" s="1"/>
  <c r="G367" i="26"/>
  <c r="F367" i="26" s="1"/>
  <c r="H367" i="26"/>
  <c r="G368" i="26"/>
  <c r="F368" i="26" s="1"/>
  <c r="H368" i="26"/>
  <c r="G369" i="26"/>
  <c r="H369" i="26"/>
  <c r="F370" i="26"/>
  <c r="G370" i="26"/>
  <c r="H370" i="26"/>
  <c r="G371" i="26"/>
  <c r="H371" i="26"/>
  <c r="G372" i="26"/>
  <c r="F372" i="26" s="1"/>
  <c r="H372" i="26"/>
  <c r="G373" i="26"/>
  <c r="F373" i="26" s="1"/>
  <c r="H373" i="26"/>
  <c r="G374" i="26"/>
  <c r="F374" i="26" s="1"/>
  <c r="H374" i="26"/>
  <c r="G375" i="26"/>
  <c r="H375" i="26"/>
  <c r="G376" i="26"/>
  <c r="H376" i="26"/>
  <c r="G377" i="26"/>
  <c r="F377" i="26" s="1"/>
  <c r="H377" i="26"/>
  <c r="G378" i="26"/>
  <c r="H378" i="26"/>
  <c r="F378" i="26" s="1"/>
  <c r="G379" i="26"/>
  <c r="H379" i="26"/>
  <c r="G380" i="26"/>
  <c r="F380" i="26" s="1"/>
  <c r="H380" i="26"/>
  <c r="G381" i="26"/>
  <c r="H381" i="26"/>
  <c r="F382" i="26"/>
  <c r="G382" i="26"/>
  <c r="H382" i="26"/>
  <c r="G383" i="26"/>
  <c r="H383" i="26"/>
  <c r="G384" i="26"/>
  <c r="F384" i="26" s="1"/>
  <c r="H384" i="26"/>
  <c r="G385" i="26"/>
  <c r="F385" i="26" s="1"/>
  <c r="H385" i="26"/>
  <c r="G386" i="26"/>
  <c r="F386" i="26" s="1"/>
  <c r="H386" i="26"/>
  <c r="G387" i="26"/>
  <c r="H387" i="26"/>
  <c r="G388" i="26"/>
  <c r="F388" i="26" s="1"/>
  <c r="H388" i="26"/>
  <c r="G389" i="26"/>
  <c r="F389" i="26" s="1"/>
  <c r="H389" i="26"/>
  <c r="G390" i="26"/>
  <c r="H390" i="26"/>
  <c r="F390" i="26" s="1"/>
  <c r="G391" i="26"/>
  <c r="F391" i="26" s="1"/>
  <c r="H391" i="26"/>
  <c r="G392" i="26"/>
  <c r="F392" i="26" s="1"/>
  <c r="H392" i="26"/>
  <c r="G393" i="26"/>
  <c r="H393" i="26"/>
  <c r="F394" i="26"/>
  <c r="G394" i="26"/>
  <c r="H394" i="26"/>
  <c r="G395" i="26"/>
  <c r="H395" i="26"/>
  <c r="G396" i="26"/>
  <c r="F396" i="26" s="1"/>
  <c r="H396" i="26"/>
  <c r="G397" i="26"/>
  <c r="F397" i="26" s="1"/>
  <c r="H397" i="26"/>
  <c r="G398" i="26"/>
  <c r="F398" i="26" s="1"/>
  <c r="H398" i="26"/>
  <c r="G399" i="26"/>
  <c r="H399" i="26"/>
  <c r="G400" i="26"/>
  <c r="H400" i="26"/>
  <c r="G401" i="26"/>
  <c r="F401" i="26" s="1"/>
  <c r="H401" i="26"/>
  <c r="G402" i="26"/>
  <c r="H402" i="26"/>
  <c r="F402" i="26" s="1"/>
  <c r="G403" i="26"/>
  <c r="H403" i="26"/>
  <c r="G404" i="26"/>
  <c r="F404" i="26" s="1"/>
  <c r="H404" i="26"/>
  <c r="G405" i="26"/>
  <c r="H405" i="26"/>
  <c r="G406" i="26"/>
  <c r="H406" i="26"/>
  <c r="F406" i="26" s="1"/>
  <c r="G407" i="26"/>
  <c r="H407" i="26"/>
  <c r="G408" i="26"/>
  <c r="F408" i="26" s="1"/>
  <c r="H408" i="26"/>
  <c r="G409" i="26"/>
  <c r="F409" i="26" s="1"/>
  <c r="H409" i="26"/>
  <c r="G410" i="26"/>
  <c r="F410" i="26" s="1"/>
  <c r="H410" i="26"/>
  <c r="G411" i="26"/>
  <c r="H411" i="26"/>
  <c r="G412" i="26"/>
  <c r="H412" i="26"/>
  <c r="G413" i="26"/>
  <c r="F413" i="26" s="1"/>
  <c r="H413" i="26"/>
  <c r="F414" i="26"/>
  <c r="G414" i="26"/>
  <c r="H414" i="26"/>
  <c r="G415" i="26"/>
  <c r="H415" i="26"/>
  <c r="G416" i="26"/>
  <c r="F416" i="26" s="1"/>
  <c r="H416" i="26"/>
  <c r="G417" i="26"/>
  <c r="F417" i="26" s="1"/>
  <c r="H417" i="26"/>
  <c r="G418" i="26"/>
  <c r="H418" i="26"/>
  <c r="F418" i="26" s="1"/>
  <c r="G419" i="26"/>
  <c r="H419" i="26"/>
  <c r="G420" i="26"/>
  <c r="F420" i="26" s="1"/>
  <c r="H420" i="26"/>
  <c r="G421" i="26"/>
  <c r="F421" i="26" s="1"/>
  <c r="H421" i="26"/>
  <c r="F422" i="26"/>
  <c r="G422" i="26"/>
  <c r="H422" i="26"/>
  <c r="G423" i="26"/>
  <c r="F423" i="26" s="1"/>
  <c r="H423" i="26"/>
  <c r="G424" i="26"/>
  <c r="F424" i="26" s="1"/>
  <c r="H424" i="26"/>
  <c r="G425" i="26"/>
  <c r="F425" i="26" s="1"/>
  <c r="H425" i="26"/>
  <c r="G426" i="26"/>
  <c r="F426" i="26" s="1"/>
  <c r="H426" i="26"/>
  <c r="G427" i="26"/>
  <c r="F427" i="26" s="1"/>
  <c r="H427" i="26"/>
  <c r="G428" i="26"/>
  <c r="F428" i="26" s="1"/>
  <c r="H428" i="26"/>
  <c r="G429" i="26"/>
  <c r="F429" i="26" s="1"/>
  <c r="H429" i="26"/>
  <c r="G430" i="26"/>
  <c r="F430" i="26" s="1"/>
  <c r="H430" i="26"/>
  <c r="G431" i="26"/>
  <c r="F431" i="26" s="1"/>
  <c r="H431" i="26"/>
  <c r="G432" i="26"/>
  <c r="F432" i="26" s="1"/>
  <c r="H432" i="26"/>
  <c r="G433" i="26"/>
  <c r="F433" i="26" s="1"/>
  <c r="H433" i="26"/>
  <c r="F434" i="26"/>
  <c r="G434" i="26"/>
  <c r="H434" i="26"/>
  <c r="G435" i="26"/>
  <c r="F435" i="26" s="1"/>
  <c r="H435" i="26"/>
  <c r="G436" i="26"/>
  <c r="F436" i="26" s="1"/>
  <c r="H436" i="26"/>
  <c r="G437" i="26"/>
  <c r="F437" i="26" s="1"/>
  <c r="H437" i="26"/>
  <c r="G438" i="26"/>
  <c r="F438" i="26" s="1"/>
  <c r="H438" i="26"/>
  <c r="G439" i="26"/>
  <c r="F439" i="26" s="1"/>
  <c r="H439" i="26"/>
  <c r="G440" i="26"/>
  <c r="F440" i="26" s="1"/>
  <c r="H440" i="26"/>
  <c r="G441" i="26"/>
  <c r="F441" i="26" s="1"/>
  <c r="H441" i="26"/>
  <c r="G442" i="26"/>
  <c r="F442" i="26" s="1"/>
  <c r="H442" i="26"/>
  <c r="G443" i="26"/>
  <c r="F443" i="26" s="1"/>
  <c r="H443" i="26"/>
  <c r="G444" i="26"/>
  <c r="F444" i="26" s="1"/>
  <c r="H444" i="26"/>
  <c r="G445" i="26"/>
  <c r="F445" i="26" s="1"/>
  <c r="H445" i="26"/>
  <c r="F446" i="26"/>
  <c r="G446" i="26"/>
  <c r="H446" i="26"/>
  <c r="G447" i="26"/>
  <c r="F447" i="26" s="1"/>
  <c r="H447" i="26"/>
  <c r="G448" i="26"/>
  <c r="F448" i="26" s="1"/>
  <c r="H448" i="26"/>
  <c r="G449" i="26"/>
  <c r="F449" i="26" s="1"/>
  <c r="H449" i="26"/>
  <c r="G450" i="26"/>
  <c r="F450" i="26" s="1"/>
  <c r="H450" i="26"/>
  <c r="G451" i="26"/>
  <c r="F451" i="26" s="1"/>
  <c r="H451" i="26"/>
  <c r="G452" i="26"/>
  <c r="F452" i="26" s="1"/>
  <c r="H452" i="26"/>
  <c r="G453" i="26"/>
  <c r="F453" i="26" s="1"/>
  <c r="H453" i="26"/>
  <c r="G454" i="26"/>
  <c r="F454" i="26" s="1"/>
  <c r="H454" i="26"/>
  <c r="G455" i="26"/>
  <c r="F455" i="26" s="1"/>
  <c r="H455" i="26"/>
  <c r="G456" i="26"/>
  <c r="F456" i="26" s="1"/>
  <c r="H456" i="26"/>
  <c r="G457" i="26"/>
  <c r="F457" i="26" s="1"/>
  <c r="H457" i="26"/>
  <c r="F458" i="26"/>
  <c r="G458" i="26"/>
  <c r="H458" i="26"/>
  <c r="G459" i="26"/>
  <c r="F459" i="26" s="1"/>
  <c r="H459" i="26"/>
  <c r="G460" i="26"/>
  <c r="F460" i="26" s="1"/>
  <c r="H460" i="26"/>
  <c r="G461" i="26"/>
  <c r="F461" i="26" s="1"/>
  <c r="H461" i="26"/>
  <c r="G462" i="26"/>
  <c r="F462" i="26" s="1"/>
  <c r="H462" i="26"/>
  <c r="G463" i="26"/>
  <c r="F463" i="26" s="1"/>
  <c r="H463" i="26"/>
  <c r="G464" i="26"/>
  <c r="F464" i="26" s="1"/>
  <c r="H464" i="26"/>
  <c r="G465" i="26"/>
  <c r="F465" i="26" s="1"/>
  <c r="H465" i="26"/>
  <c r="G466" i="26"/>
  <c r="F466" i="26" s="1"/>
  <c r="H466" i="26"/>
  <c r="G467" i="26"/>
  <c r="F467" i="26" s="1"/>
  <c r="H467" i="26"/>
  <c r="G468" i="26"/>
  <c r="F468" i="26" s="1"/>
  <c r="H468" i="26"/>
  <c r="G469" i="26"/>
  <c r="F469" i="26" s="1"/>
  <c r="H469" i="26"/>
  <c r="F470" i="26"/>
  <c r="G470" i="26"/>
  <c r="H470" i="26"/>
  <c r="G471" i="26"/>
  <c r="F471" i="26" s="1"/>
  <c r="H471" i="26"/>
  <c r="G472" i="26"/>
  <c r="F472" i="26" s="1"/>
  <c r="H472" i="26"/>
  <c r="G473" i="26"/>
  <c r="F473" i="26" s="1"/>
  <c r="H473" i="26"/>
  <c r="G474" i="26"/>
  <c r="F474" i="26" s="1"/>
  <c r="H474" i="26"/>
  <c r="G475" i="26"/>
  <c r="F475" i="26" s="1"/>
  <c r="H475" i="26"/>
  <c r="G476" i="26"/>
  <c r="F476" i="26" s="1"/>
  <c r="H476" i="26"/>
  <c r="G477" i="26"/>
  <c r="F477" i="26" s="1"/>
  <c r="H477" i="26"/>
  <c r="G478" i="26"/>
  <c r="F478" i="26" s="1"/>
  <c r="H478" i="26"/>
  <c r="G479" i="26"/>
  <c r="F479" i="26" s="1"/>
  <c r="H479" i="26"/>
  <c r="G480" i="26"/>
  <c r="F480" i="26" s="1"/>
  <c r="H480" i="26"/>
  <c r="G481" i="26"/>
  <c r="F481" i="26" s="1"/>
  <c r="H481" i="26"/>
  <c r="F482" i="26"/>
  <c r="G482" i="26"/>
  <c r="H482" i="26"/>
  <c r="G483" i="26"/>
  <c r="F483" i="26" s="1"/>
  <c r="H483" i="26"/>
  <c r="G484" i="26"/>
  <c r="F484" i="26" s="1"/>
  <c r="H484" i="26"/>
  <c r="G485" i="26"/>
  <c r="F485" i="26" s="1"/>
  <c r="H485" i="26"/>
  <c r="G486" i="26"/>
  <c r="F486" i="26" s="1"/>
  <c r="H486" i="26"/>
  <c r="G487" i="26"/>
  <c r="F487" i="26" s="1"/>
  <c r="H487" i="26"/>
  <c r="G488" i="26"/>
  <c r="F488" i="26" s="1"/>
  <c r="H488" i="26"/>
  <c r="G489" i="26"/>
  <c r="F489" i="26" s="1"/>
  <c r="H489" i="26"/>
  <c r="G490" i="26"/>
  <c r="F490" i="26" s="1"/>
  <c r="H490" i="26"/>
  <c r="G491" i="26"/>
  <c r="F491" i="26" s="1"/>
  <c r="H491" i="26"/>
  <c r="G492" i="26"/>
  <c r="F492" i="26" s="1"/>
  <c r="H492" i="26"/>
  <c r="G493" i="26"/>
  <c r="F493" i="26" s="1"/>
  <c r="H493" i="26"/>
  <c r="F494" i="26"/>
  <c r="G494" i="26"/>
  <c r="H494" i="26"/>
  <c r="G495" i="26"/>
  <c r="F495" i="26" s="1"/>
  <c r="H495" i="26"/>
  <c r="G496" i="26"/>
  <c r="F496" i="26" s="1"/>
  <c r="H496" i="26"/>
  <c r="G497" i="26"/>
  <c r="F497" i="26" s="1"/>
  <c r="H497" i="26"/>
  <c r="G498" i="26"/>
  <c r="F498" i="26" s="1"/>
  <c r="H498" i="26"/>
  <c r="G499" i="26"/>
  <c r="F499" i="26" s="1"/>
  <c r="H499" i="26"/>
  <c r="G500" i="26"/>
  <c r="F500" i="26" s="1"/>
  <c r="H500" i="26"/>
  <c r="G501" i="26"/>
  <c r="F501" i="26" s="1"/>
  <c r="H501" i="26"/>
  <c r="G502" i="26"/>
  <c r="F502" i="26" s="1"/>
  <c r="H502" i="26"/>
  <c r="G503" i="26"/>
  <c r="F503" i="26" s="1"/>
  <c r="H503" i="26"/>
  <c r="G504" i="26"/>
  <c r="F504" i="26" s="1"/>
  <c r="H504" i="26"/>
  <c r="G505" i="26"/>
  <c r="F505" i="26" s="1"/>
  <c r="H505" i="26"/>
  <c r="F506" i="26"/>
  <c r="G506" i="26"/>
  <c r="H506" i="26"/>
  <c r="G507" i="26"/>
  <c r="F507" i="26" s="1"/>
  <c r="H507" i="26"/>
  <c r="G508" i="26"/>
  <c r="F508" i="26" s="1"/>
  <c r="H508" i="26"/>
  <c r="G509" i="26"/>
  <c r="F509" i="26" s="1"/>
  <c r="H509" i="26"/>
  <c r="G510" i="26"/>
  <c r="F510" i="26" s="1"/>
  <c r="H510" i="26"/>
  <c r="G511" i="26"/>
  <c r="F511" i="26" s="1"/>
  <c r="H511" i="26"/>
  <c r="G512" i="26"/>
  <c r="F512" i="26" s="1"/>
  <c r="H512" i="26"/>
  <c r="G513" i="26"/>
  <c r="F513" i="26" s="1"/>
  <c r="H513" i="26"/>
  <c r="G514" i="26"/>
  <c r="F514" i="26" s="1"/>
  <c r="H514" i="26"/>
  <c r="G515" i="26"/>
  <c r="F515" i="26" s="1"/>
  <c r="H515" i="26"/>
  <c r="G516" i="26"/>
  <c r="F516" i="26" s="1"/>
  <c r="H516" i="26"/>
  <c r="G517" i="26"/>
  <c r="F517" i="26" s="1"/>
  <c r="H517" i="26"/>
  <c r="F518" i="26"/>
  <c r="G518" i="26"/>
  <c r="H518" i="26"/>
  <c r="G519" i="26"/>
  <c r="F519" i="26" s="1"/>
  <c r="H519" i="26"/>
  <c r="G520" i="26"/>
  <c r="F520" i="26" s="1"/>
  <c r="H520" i="26"/>
  <c r="G521" i="26"/>
  <c r="F521" i="26" s="1"/>
  <c r="H521" i="26"/>
  <c r="G522" i="26"/>
  <c r="F522" i="26" s="1"/>
  <c r="H522" i="26"/>
  <c r="G523" i="26"/>
  <c r="F523" i="26" s="1"/>
  <c r="H523" i="26"/>
  <c r="G524" i="26"/>
  <c r="F524" i="26" s="1"/>
  <c r="H524" i="26"/>
  <c r="G525" i="26"/>
  <c r="F525" i="26" s="1"/>
  <c r="H525" i="26"/>
  <c r="G526" i="26"/>
  <c r="F526" i="26" s="1"/>
  <c r="H526" i="26"/>
  <c r="G527" i="26"/>
  <c r="F527" i="26" s="1"/>
  <c r="H527" i="26"/>
  <c r="G528" i="26"/>
  <c r="F528" i="26" s="1"/>
  <c r="H528" i="26"/>
  <c r="G529" i="26"/>
  <c r="F529" i="26" s="1"/>
  <c r="H529" i="26"/>
  <c r="F530" i="26"/>
  <c r="G530" i="26"/>
  <c r="H530" i="26"/>
  <c r="G531" i="26"/>
  <c r="F531" i="26" s="1"/>
  <c r="H531" i="26"/>
  <c r="G532" i="26"/>
  <c r="F532" i="26" s="1"/>
  <c r="H532" i="26"/>
  <c r="G533" i="26"/>
  <c r="F533" i="26" s="1"/>
  <c r="H533" i="26"/>
  <c r="G534" i="26"/>
  <c r="F534" i="26" s="1"/>
  <c r="H534" i="26"/>
  <c r="G535" i="26"/>
  <c r="F535" i="26" s="1"/>
  <c r="H535" i="26"/>
  <c r="G536" i="26"/>
  <c r="F536" i="26" s="1"/>
  <c r="H536" i="26"/>
  <c r="G537" i="26"/>
  <c r="F537" i="26" s="1"/>
  <c r="H537" i="26"/>
  <c r="G538" i="26"/>
  <c r="F538" i="26" s="1"/>
  <c r="H538" i="26"/>
  <c r="G539" i="26"/>
  <c r="F539" i="26" s="1"/>
  <c r="H539" i="26"/>
  <c r="G540" i="26"/>
  <c r="F540" i="26" s="1"/>
  <c r="H540" i="26"/>
  <c r="G541" i="26"/>
  <c r="F541" i="26" s="1"/>
  <c r="H541" i="26"/>
  <c r="F542" i="26"/>
  <c r="G542" i="26"/>
  <c r="H542" i="26"/>
  <c r="G543" i="26"/>
  <c r="F543" i="26" s="1"/>
  <c r="H543" i="26"/>
  <c r="G544" i="26"/>
  <c r="F544" i="26" s="1"/>
  <c r="H544" i="26"/>
  <c r="G545" i="26"/>
  <c r="F545" i="26" s="1"/>
  <c r="H545" i="26"/>
  <c r="G546" i="26"/>
  <c r="F546" i="26" s="1"/>
  <c r="H546" i="26"/>
  <c r="G547" i="26"/>
  <c r="F547" i="26" s="1"/>
  <c r="H547" i="26"/>
  <c r="G548" i="26"/>
  <c r="F548" i="26" s="1"/>
  <c r="H548" i="26"/>
  <c r="G549" i="26"/>
  <c r="F549" i="26" s="1"/>
  <c r="H549" i="26"/>
  <c r="G550" i="26"/>
  <c r="F550" i="26" s="1"/>
  <c r="H550" i="26"/>
  <c r="G551" i="26"/>
  <c r="F551" i="26" s="1"/>
  <c r="H551" i="26"/>
  <c r="G552" i="26"/>
  <c r="F552" i="26" s="1"/>
  <c r="H552" i="26"/>
  <c r="G553" i="26"/>
  <c r="F553" i="26" s="1"/>
  <c r="H553" i="26"/>
  <c r="F554" i="26"/>
  <c r="G554" i="26"/>
  <c r="H554" i="26"/>
  <c r="G555" i="26"/>
  <c r="F555" i="26" s="1"/>
  <c r="H555" i="26"/>
  <c r="G556" i="26"/>
  <c r="F556" i="26" s="1"/>
  <c r="H556" i="26"/>
  <c r="G557" i="26"/>
  <c r="F557" i="26" s="1"/>
  <c r="H557" i="26"/>
  <c r="G558" i="26"/>
  <c r="F558" i="26" s="1"/>
  <c r="H558" i="26"/>
  <c r="G559" i="26"/>
  <c r="F559" i="26" s="1"/>
  <c r="H559" i="26"/>
  <c r="G560" i="26"/>
  <c r="F560" i="26" s="1"/>
  <c r="H560" i="26"/>
  <c r="G561" i="26"/>
  <c r="F561" i="26" s="1"/>
  <c r="H561" i="26"/>
  <c r="G562" i="26"/>
  <c r="F562" i="26" s="1"/>
  <c r="H562" i="26"/>
  <c r="G563" i="26"/>
  <c r="F563" i="26" s="1"/>
  <c r="H563" i="26"/>
  <c r="G564" i="26"/>
  <c r="F564" i="26" s="1"/>
  <c r="H564" i="26"/>
  <c r="G565" i="26"/>
  <c r="F565" i="26" s="1"/>
  <c r="H565" i="26"/>
  <c r="F566" i="26"/>
  <c r="G566" i="26"/>
  <c r="H566" i="26"/>
  <c r="G567" i="26"/>
  <c r="F567" i="26" s="1"/>
  <c r="H567" i="26"/>
  <c r="G568" i="26"/>
  <c r="F568" i="26" s="1"/>
  <c r="H568" i="26"/>
  <c r="G569" i="26"/>
  <c r="F569" i="26" s="1"/>
  <c r="H569" i="26"/>
  <c r="G570" i="26"/>
  <c r="F570" i="26" s="1"/>
  <c r="H570" i="26"/>
  <c r="G571" i="26"/>
  <c r="F571" i="26" s="1"/>
  <c r="H571" i="26"/>
  <c r="G572" i="26"/>
  <c r="F572" i="26" s="1"/>
  <c r="H572" i="26"/>
  <c r="G573" i="26"/>
  <c r="F573" i="26" s="1"/>
  <c r="H573" i="26"/>
  <c r="G574" i="26"/>
  <c r="F574" i="26" s="1"/>
  <c r="H574" i="26"/>
  <c r="G575" i="26"/>
  <c r="F575" i="26" s="1"/>
  <c r="H575" i="26"/>
  <c r="G576" i="26"/>
  <c r="F576" i="26" s="1"/>
  <c r="H576" i="26"/>
  <c r="G577" i="26"/>
  <c r="F577" i="26" s="1"/>
  <c r="H577" i="26"/>
  <c r="F578" i="26"/>
  <c r="G578" i="26"/>
  <c r="H578" i="26"/>
  <c r="G579" i="26"/>
  <c r="F579" i="26" s="1"/>
  <c r="H579" i="26"/>
  <c r="G580" i="26"/>
  <c r="F580" i="26" s="1"/>
  <c r="H580" i="26"/>
  <c r="G581" i="26"/>
  <c r="F581" i="26" s="1"/>
  <c r="H581" i="26"/>
  <c r="G582" i="26"/>
  <c r="F582" i="26" s="1"/>
  <c r="H582" i="26"/>
  <c r="G583" i="26"/>
  <c r="F583" i="26" s="1"/>
  <c r="H583" i="26"/>
  <c r="G584" i="26"/>
  <c r="F584" i="26" s="1"/>
  <c r="H584" i="26"/>
  <c r="G585" i="26"/>
  <c r="F585" i="26" s="1"/>
  <c r="H585" i="26"/>
  <c r="G586" i="26"/>
  <c r="H586" i="26"/>
  <c r="F586" i="26" s="1"/>
  <c r="G587" i="26"/>
  <c r="F587" i="26" s="1"/>
  <c r="H587" i="26"/>
  <c r="G588" i="26"/>
  <c r="F588" i="26" s="1"/>
  <c r="H588" i="26"/>
  <c r="G589" i="26"/>
  <c r="F589" i="26" s="1"/>
  <c r="H589" i="26"/>
  <c r="F590" i="26"/>
  <c r="G590" i="26"/>
  <c r="H590" i="26"/>
  <c r="G591" i="26"/>
  <c r="F591" i="26" s="1"/>
  <c r="H591" i="26"/>
  <c r="G592" i="26"/>
  <c r="F592" i="26" s="1"/>
  <c r="H592" i="26"/>
  <c r="G593" i="26"/>
  <c r="F593" i="26" s="1"/>
  <c r="H593" i="26"/>
  <c r="G594" i="26"/>
  <c r="F594" i="26" s="1"/>
  <c r="H594" i="26"/>
  <c r="G595" i="26"/>
  <c r="F595" i="26" s="1"/>
  <c r="H595" i="26"/>
  <c r="G596" i="26"/>
  <c r="F596" i="26" s="1"/>
  <c r="H596" i="26"/>
  <c r="G597" i="26"/>
  <c r="F597" i="26" s="1"/>
  <c r="H597" i="26"/>
  <c r="G598" i="26"/>
  <c r="H598" i="26"/>
  <c r="F598" i="26" s="1"/>
  <c r="G599" i="26"/>
  <c r="F599" i="26" s="1"/>
  <c r="H599" i="26"/>
  <c r="G600" i="26"/>
  <c r="F600" i="26" s="1"/>
  <c r="H600" i="26"/>
  <c r="G601" i="26"/>
  <c r="F601" i="26" s="1"/>
  <c r="H601" i="26"/>
  <c r="F602" i="26"/>
  <c r="G602" i="26"/>
  <c r="H602" i="26"/>
  <c r="G603" i="26"/>
  <c r="F603" i="26" s="1"/>
  <c r="H603" i="26"/>
  <c r="G604" i="26"/>
  <c r="F604" i="26" s="1"/>
  <c r="H604" i="26"/>
  <c r="G605" i="26"/>
  <c r="F605" i="26" s="1"/>
  <c r="H605" i="26"/>
  <c r="G606" i="26"/>
  <c r="F606" i="26" s="1"/>
  <c r="H606" i="26"/>
  <c r="G607" i="26"/>
  <c r="F607" i="26" s="1"/>
  <c r="H607" i="26"/>
  <c r="G608" i="26"/>
  <c r="F608" i="26" s="1"/>
  <c r="H608" i="26"/>
  <c r="G609" i="26"/>
  <c r="F609" i="26" s="1"/>
  <c r="H609" i="26"/>
  <c r="G610" i="26"/>
  <c r="H610" i="26"/>
  <c r="F610" i="26" s="1"/>
  <c r="G611" i="26"/>
  <c r="F611" i="26" s="1"/>
  <c r="H611" i="26"/>
  <c r="G612" i="26"/>
  <c r="F612" i="26" s="1"/>
  <c r="H612" i="26"/>
  <c r="G613" i="26"/>
  <c r="F613" i="26" s="1"/>
  <c r="H613" i="26"/>
  <c r="F614" i="26"/>
  <c r="G614" i="26"/>
  <c r="H614" i="26"/>
  <c r="G615" i="26"/>
  <c r="F615" i="26" s="1"/>
  <c r="H615" i="26"/>
  <c r="G616" i="26"/>
  <c r="F616" i="26" s="1"/>
  <c r="H616" i="26"/>
  <c r="G617" i="26"/>
  <c r="F617" i="26" s="1"/>
  <c r="H617" i="26"/>
  <c r="G618" i="26"/>
  <c r="F618" i="26" s="1"/>
  <c r="H618" i="26"/>
  <c r="G619" i="26"/>
  <c r="F619" i="26" s="1"/>
  <c r="H619" i="26"/>
  <c r="G620" i="26"/>
  <c r="F620" i="26" s="1"/>
  <c r="H620" i="26"/>
  <c r="G621" i="26"/>
  <c r="F621" i="26" s="1"/>
  <c r="H621" i="26"/>
  <c r="G622" i="26"/>
  <c r="H622" i="26"/>
  <c r="F622" i="26" s="1"/>
  <c r="G623" i="26"/>
  <c r="F623" i="26" s="1"/>
  <c r="H623" i="26"/>
  <c r="G624" i="26"/>
  <c r="F624" i="26" s="1"/>
  <c r="H624" i="26"/>
  <c r="G625" i="26"/>
  <c r="F625" i="26" s="1"/>
  <c r="H625" i="26"/>
  <c r="F626" i="26"/>
  <c r="G626" i="26"/>
  <c r="H626" i="26"/>
  <c r="G627" i="26"/>
  <c r="F627" i="26" s="1"/>
  <c r="H627" i="26"/>
  <c r="G628" i="26"/>
  <c r="F628" i="26" s="1"/>
  <c r="H628" i="26"/>
  <c r="G629" i="26"/>
  <c r="F629" i="26" s="1"/>
  <c r="H629" i="26"/>
  <c r="G630" i="26"/>
  <c r="F630" i="26" s="1"/>
  <c r="H630" i="26"/>
  <c r="G631" i="26"/>
  <c r="F631" i="26" s="1"/>
  <c r="H631" i="26"/>
  <c r="G632" i="26"/>
  <c r="F632" i="26" s="1"/>
  <c r="H632" i="26"/>
  <c r="G633" i="26"/>
  <c r="F633" i="26" s="1"/>
  <c r="H633" i="26"/>
  <c r="G634" i="26"/>
  <c r="H634" i="26"/>
  <c r="F634" i="26" s="1"/>
  <c r="G635" i="26"/>
  <c r="F635" i="26" s="1"/>
  <c r="H635" i="26"/>
  <c r="G636" i="26"/>
  <c r="F636" i="26" s="1"/>
  <c r="H636" i="26"/>
  <c r="G637" i="26"/>
  <c r="F637" i="26" s="1"/>
  <c r="H637" i="26"/>
  <c r="F638" i="26"/>
  <c r="G638" i="26"/>
  <c r="H638" i="26"/>
  <c r="G639" i="26"/>
  <c r="F639" i="26" s="1"/>
  <c r="H639" i="26"/>
  <c r="G640" i="26"/>
  <c r="F640" i="26" s="1"/>
  <c r="H640" i="26"/>
  <c r="G641" i="26"/>
  <c r="F641" i="26" s="1"/>
  <c r="H641" i="26"/>
  <c r="G642" i="26"/>
  <c r="F642" i="26" s="1"/>
  <c r="H642" i="26"/>
  <c r="G643" i="26"/>
  <c r="F643" i="26" s="1"/>
  <c r="H643" i="26"/>
  <c r="G644" i="26"/>
  <c r="F644" i="26" s="1"/>
  <c r="H644" i="26"/>
  <c r="G645" i="26"/>
  <c r="F645" i="26" s="1"/>
  <c r="H645" i="26"/>
  <c r="G646" i="26"/>
  <c r="H646" i="26"/>
  <c r="F646" i="26" s="1"/>
  <c r="G647" i="26"/>
  <c r="F647" i="26" s="1"/>
  <c r="H647" i="26"/>
  <c r="G648" i="26"/>
  <c r="F648" i="26" s="1"/>
  <c r="H648" i="26"/>
  <c r="G649" i="26"/>
  <c r="F649" i="26" s="1"/>
  <c r="H649" i="26"/>
  <c r="F650" i="26"/>
  <c r="G650" i="26"/>
  <c r="H650" i="26"/>
  <c r="G651" i="26"/>
  <c r="F651" i="26" s="1"/>
  <c r="H651" i="26"/>
  <c r="G652" i="26"/>
  <c r="F652" i="26" s="1"/>
  <c r="H652" i="26"/>
  <c r="G653" i="26"/>
  <c r="F653" i="26" s="1"/>
  <c r="H653" i="26"/>
  <c r="G654" i="26"/>
  <c r="F654" i="26" s="1"/>
  <c r="H654" i="26"/>
  <c r="G655" i="26"/>
  <c r="F655" i="26" s="1"/>
  <c r="H655" i="26"/>
  <c r="G656" i="26"/>
  <c r="F656" i="26" s="1"/>
  <c r="H656" i="26"/>
  <c r="G657" i="26"/>
  <c r="F657" i="26" s="1"/>
  <c r="H657" i="26"/>
  <c r="G658" i="26"/>
  <c r="H658" i="26"/>
  <c r="F658" i="26" s="1"/>
  <c r="G659" i="26"/>
  <c r="F659" i="26" s="1"/>
  <c r="H659" i="26"/>
  <c r="G660" i="26"/>
  <c r="F660" i="26" s="1"/>
  <c r="H660" i="26"/>
  <c r="G661" i="26"/>
  <c r="F661" i="26" s="1"/>
  <c r="H661" i="26"/>
  <c r="F662" i="26"/>
  <c r="G662" i="26"/>
  <c r="H662" i="26"/>
  <c r="G663" i="26"/>
  <c r="F663" i="26" s="1"/>
  <c r="H663" i="26"/>
  <c r="G664" i="26"/>
  <c r="F664" i="26" s="1"/>
  <c r="H664" i="26"/>
  <c r="G665" i="26"/>
  <c r="F665" i="26" s="1"/>
  <c r="H665" i="26"/>
  <c r="G666" i="26"/>
  <c r="F666" i="26" s="1"/>
  <c r="H666" i="26"/>
  <c r="G667" i="26"/>
  <c r="F667" i="26" s="1"/>
  <c r="H667" i="26"/>
  <c r="G668" i="26"/>
  <c r="F668" i="26" s="1"/>
  <c r="H668" i="26"/>
  <c r="G669" i="26"/>
  <c r="F669" i="26" s="1"/>
  <c r="H669" i="26"/>
  <c r="G670" i="26"/>
  <c r="H670" i="26"/>
  <c r="F670" i="26" s="1"/>
  <c r="G671" i="26"/>
  <c r="F671" i="26" s="1"/>
  <c r="H671" i="26"/>
  <c r="G672" i="26"/>
  <c r="F672" i="26" s="1"/>
  <c r="H672" i="26"/>
  <c r="G673" i="26"/>
  <c r="F673" i="26" s="1"/>
  <c r="H673" i="26"/>
  <c r="F674" i="26"/>
  <c r="G674" i="26"/>
  <c r="H674" i="26"/>
  <c r="G675" i="26"/>
  <c r="F675" i="26" s="1"/>
  <c r="H675" i="26"/>
  <c r="G676" i="26"/>
  <c r="F676" i="26" s="1"/>
  <c r="H676" i="26"/>
  <c r="G677" i="26"/>
  <c r="F677" i="26" s="1"/>
  <c r="H677" i="26"/>
  <c r="G678" i="26"/>
  <c r="F678" i="26" s="1"/>
  <c r="H678" i="26"/>
  <c r="G679" i="26"/>
  <c r="F679" i="26" s="1"/>
  <c r="H679" i="26"/>
  <c r="G680" i="26"/>
  <c r="F680" i="26" s="1"/>
  <c r="H680" i="26"/>
  <c r="G681" i="26"/>
  <c r="F681" i="26" s="1"/>
  <c r="H681" i="26"/>
  <c r="G682" i="26"/>
  <c r="H682" i="26"/>
  <c r="F682" i="26" s="1"/>
  <c r="G683" i="26"/>
  <c r="F683" i="26" s="1"/>
  <c r="H683" i="26"/>
  <c r="G684" i="26"/>
  <c r="F684" i="26" s="1"/>
  <c r="H684" i="26"/>
  <c r="G685" i="26"/>
  <c r="F685" i="26" s="1"/>
  <c r="H685" i="26"/>
  <c r="F686" i="26"/>
  <c r="G686" i="26"/>
  <c r="H686" i="26"/>
  <c r="G687" i="26"/>
  <c r="F687" i="26" s="1"/>
  <c r="H687" i="26"/>
  <c r="G688" i="26"/>
  <c r="F688" i="26" s="1"/>
  <c r="H688" i="26"/>
  <c r="G689" i="26"/>
  <c r="F689" i="26" s="1"/>
  <c r="H689" i="26"/>
  <c r="G690" i="26"/>
  <c r="F690" i="26" s="1"/>
  <c r="H690" i="26"/>
  <c r="G691" i="26"/>
  <c r="F691" i="26" s="1"/>
  <c r="H691" i="26"/>
  <c r="G692" i="26"/>
  <c r="F692" i="26" s="1"/>
  <c r="H692" i="26"/>
  <c r="G693" i="26"/>
  <c r="F693" i="26" s="1"/>
  <c r="H693" i="26"/>
  <c r="G694" i="26"/>
  <c r="H694" i="26"/>
  <c r="F694" i="26" s="1"/>
  <c r="G695" i="26"/>
  <c r="F695" i="26" s="1"/>
  <c r="H695" i="26"/>
  <c r="G696" i="26"/>
  <c r="F696" i="26" s="1"/>
  <c r="H696" i="26"/>
  <c r="G697" i="26"/>
  <c r="F697" i="26" s="1"/>
  <c r="H697" i="26"/>
  <c r="F698" i="26"/>
  <c r="G698" i="26"/>
  <c r="H698" i="26"/>
  <c r="G699" i="26"/>
  <c r="F699" i="26" s="1"/>
  <c r="H699" i="26"/>
  <c r="G700" i="26"/>
  <c r="F700" i="26" s="1"/>
  <c r="H700" i="26"/>
  <c r="G701" i="26"/>
  <c r="F701" i="26" s="1"/>
  <c r="H701" i="26"/>
  <c r="G702" i="26"/>
  <c r="F702" i="26" s="1"/>
  <c r="H702" i="26"/>
  <c r="G703" i="26"/>
  <c r="F703" i="26" s="1"/>
  <c r="H703" i="26"/>
  <c r="G704" i="26"/>
  <c r="F704" i="26" s="1"/>
  <c r="H704" i="26"/>
  <c r="G705" i="26"/>
  <c r="F705" i="26" s="1"/>
  <c r="H705" i="26"/>
  <c r="G706" i="26"/>
  <c r="H706" i="26"/>
  <c r="F706" i="26" s="1"/>
  <c r="G707" i="26"/>
  <c r="F707" i="26" s="1"/>
  <c r="H707" i="26"/>
  <c r="G708" i="26"/>
  <c r="F708" i="26" s="1"/>
  <c r="H708" i="26"/>
  <c r="G709" i="26"/>
  <c r="F709" i="26" s="1"/>
  <c r="H709" i="26"/>
  <c r="F710" i="26"/>
  <c r="G710" i="26"/>
  <c r="H710" i="26"/>
  <c r="G711" i="26"/>
  <c r="F711" i="26" s="1"/>
  <c r="H711" i="26"/>
  <c r="G712" i="26"/>
  <c r="F712" i="26" s="1"/>
  <c r="H712" i="26"/>
  <c r="G713" i="26"/>
  <c r="F713" i="26" s="1"/>
  <c r="H713" i="26"/>
  <c r="G714" i="26"/>
  <c r="F714" i="26" s="1"/>
  <c r="H714" i="26"/>
  <c r="G715" i="26"/>
  <c r="F715" i="26" s="1"/>
  <c r="H715" i="26"/>
  <c r="G716" i="26"/>
  <c r="F716" i="26" s="1"/>
  <c r="H716" i="26"/>
  <c r="G717" i="26"/>
  <c r="F717" i="26" s="1"/>
  <c r="H717" i="26"/>
  <c r="G718" i="26"/>
  <c r="F718" i="26" s="1"/>
  <c r="H718" i="26"/>
  <c r="G719" i="26"/>
  <c r="F719" i="26" s="1"/>
  <c r="H719" i="26"/>
  <c r="G720" i="26"/>
  <c r="F720" i="26" s="1"/>
  <c r="H720" i="26"/>
  <c r="G721" i="26"/>
  <c r="F721" i="26" s="1"/>
  <c r="H721" i="26"/>
  <c r="G722" i="26"/>
  <c r="F722" i="26" s="1"/>
  <c r="H722" i="26"/>
  <c r="G723" i="26"/>
  <c r="F723" i="26" s="1"/>
  <c r="H723" i="26"/>
  <c r="G724" i="26"/>
  <c r="F724" i="26" s="1"/>
  <c r="H724" i="26"/>
  <c r="G725" i="26"/>
  <c r="F725" i="26" s="1"/>
  <c r="H725" i="26"/>
  <c r="G726" i="26"/>
  <c r="F726" i="26" s="1"/>
  <c r="H726" i="26"/>
  <c r="G727" i="26"/>
  <c r="F727" i="26" s="1"/>
  <c r="H727" i="26"/>
  <c r="G728" i="26"/>
  <c r="F728" i="26" s="1"/>
  <c r="H728" i="26"/>
  <c r="G729" i="26"/>
  <c r="F729" i="26" s="1"/>
  <c r="H729" i="26"/>
  <c r="G730" i="26"/>
  <c r="F730" i="26" s="1"/>
  <c r="H730" i="26"/>
  <c r="G731" i="26"/>
  <c r="F731" i="26" s="1"/>
  <c r="H731" i="26"/>
  <c r="G732" i="26"/>
  <c r="F732" i="26" s="1"/>
  <c r="H732" i="26"/>
  <c r="G733" i="26"/>
  <c r="F733" i="26" s="1"/>
  <c r="H733" i="26"/>
  <c r="G734" i="26"/>
  <c r="F734" i="26" s="1"/>
  <c r="H734" i="26"/>
  <c r="G735" i="26"/>
  <c r="F735" i="26" s="1"/>
  <c r="H735" i="26"/>
  <c r="G736" i="26"/>
  <c r="F736" i="26" s="1"/>
  <c r="H736" i="26"/>
  <c r="G737" i="26"/>
  <c r="F737" i="26" s="1"/>
  <c r="H737" i="26"/>
  <c r="G738" i="26"/>
  <c r="F738" i="26" s="1"/>
  <c r="H738" i="26"/>
  <c r="H2" i="26"/>
  <c r="G2" i="26"/>
  <c r="F2" i="26" s="1"/>
  <c r="G3" i="28"/>
  <c r="F3" i="28" s="1"/>
  <c r="H3" i="28"/>
  <c r="G4" i="28"/>
  <c r="F4" i="28" s="1"/>
  <c r="H4" i="28"/>
  <c r="F5" i="28"/>
  <c r="G5" i="28"/>
  <c r="H5" i="28"/>
  <c r="G6" i="28"/>
  <c r="F6" i="28" s="1"/>
  <c r="H6" i="28"/>
  <c r="F7" i="28"/>
  <c r="G7" i="28"/>
  <c r="H7" i="28"/>
  <c r="G8" i="28"/>
  <c r="F8" i="28" s="1"/>
  <c r="H8" i="28"/>
  <c r="F9" i="28"/>
  <c r="G9" i="28"/>
  <c r="H9" i="28"/>
  <c r="G10" i="28"/>
  <c r="F10" i="28" s="1"/>
  <c r="H10" i="28"/>
  <c r="F11" i="28"/>
  <c r="G11" i="28"/>
  <c r="H11" i="28"/>
  <c r="G12" i="28"/>
  <c r="F12" i="28" s="1"/>
  <c r="H12" i="28"/>
  <c r="F13" i="28"/>
  <c r="G13" i="28"/>
  <c r="H13" i="28"/>
  <c r="G14" i="28"/>
  <c r="F14" i="28" s="1"/>
  <c r="H14" i="28"/>
  <c r="F15" i="28"/>
  <c r="G15" i="28"/>
  <c r="H15" i="28"/>
  <c r="G16" i="28"/>
  <c r="F16" i="28" s="1"/>
  <c r="H16" i="28"/>
  <c r="F17" i="28"/>
  <c r="G17" i="28"/>
  <c r="H17" i="28"/>
  <c r="G18" i="28"/>
  <c r="F18" i="28" s="1"/>
  <c r="H18" i="28"/>
  <c r="F19" i="28"/>
  <c r="G19" i="28"/>
  <c r="H19" i="28"/>
  <c r="G20" i="28"/>
  <c r="F20" i="28" s="1"/>
  <c r="H20" i="28"/>
  <c r="F21" i="28"/>
  <c r="G21" i="28"/>
  <c r="H21" i="28"/>
  <c r="G22" i="28"/>
  <c r="F22" i="28" s="1"/>
  <c r="H22" i="28"/>
  <c r="F23" i="28"/>
  <c r="G23" i="28"/>
  <c r="H23" i="28"/>
  <c r="G24" i="28"/>
  <c r="F24" i="28" s="1"/>
  <c r="H24" i="28"/>
  <c r="F25" i="28"/>
  <c r="G25" i="28"/>
  <c r="H25" i="28"/>
  <c r="G26" i="28"/>
  <c r="F26" i="28" s="1"/>
  <c r="H26" i="28"/>
  <c r="F27" i="28"/>
  <c r="G27" i="28"/>
  <c r="H27" i="28"/>
  <c r="G28" i="28"/>
  <c r="F28" i="28" s="1"/>
  <c r="H28" i="28"/>
  <c r="F29" i="28"/>
  <c r="G29" i="28"/>
  <c r="H29" i="28"/>
  <c r="G30" i="28"/>
  <c r="F30" i="28" s="1"/>
  <c r="H30" i="28"/>
  <c r="F31" i="28"/>
  <c r="G31" i="28"/>
  <c r="H31" i="28"/>
  <c r="G32" i="28"/>
  <c r="F32" i="28" s="1"/>
  <c r="H32" i="28"/>
  <c r="F33" i="28"/>
  <c r="G33" i="28"/>
  <c r="H33" i="28"/>
  <c r="G34" i="28"/>
  <c r="F34" i="28" s="1"/>
  <c r="H34" i="28"/>
  <c r="F35" i="28"/>
  <c r="G35" i="28"/>
  <c r="H35" i="28"/>
  <c r="G36" i="28"/>
  <c r="F36" i="28" s="1"/>
  <c r="H36" i="28"/>
  <c r="F37" i="28"/>
  <c r="G37" i="28"/>
  <c r="H37" i="28"/>
  <c r="G38" i="28"/>
  <c r="F38" i="28" s="1"/>
  <c r="H38" i="28"/>
  <c r="F39" i="28"/>
  <c r="G39" i="28"/>
  <c r="H39" i="28"/>
  <c r="G40" i="28"/>
  <c r="F40" i="28" s="1"/>
  <c r="H40" i="28"/>
  <c r="F41" i="28"/>
  <c r="G41" i="28"/>
  <c r="H41" i="28"/>
  <c r="G42" i="28"/>
  <c r="F42" i="28" s="1"/>
  <c r="H42" i="28"/>
  <c r="F43" i="28"/>
  <c r="G43" i="28"/>
  <c r="H43" i="28"/>
  <c r="G44" i="28"/>
  <c r="F44" i="28" s="1"/>
  <c r="H44" i="28"/>
  <c r="F45" i="28"/>
  <c r="G45" i="28"/>
  <c r="H45" i="28"/>
  <c r="G46" i="28"/>
  <c r="F46" i="28" s="1"/>
  <c r="H46" i="28"/>
  <c r="F47" i="28"/>
  <c r="G47" i="28"/>
  <c r="H47" i="28"/>
  <c r="G48" i="28"/>
  <c r="F48" i="28" s="1"/>
  <c r="H48" i="28"/>
  <c r="F49" i="28"/>
  <c r="G49" i="28"/>
  <c r="H49" i="28"/>
  <c r="G50" i="28"/>
  <c r="F50" i="28" s="1"/>
  <c r="H50" i="28"/>
  <c r="F51" i="28"/>
  <c r="G51" i="28"/>
  <c r="H51" i="28"/>
  <c r="G52" i="28"/>
  <c r="F52" i="28" s="1"/>
  <c r="H52" i="28"/>
  <c r="F53" i="28"/>
  <c r="G53" i="28"/>
  <c r="H53" i="28"/>
  <c r="G54" i="28"/>
  <c r="F54" i="28" s="1"/>
  <c r="H54" i="28"/>
  <c r="F55" i="28"/>
  <c r="G55" i="28"/>
  <c r="H55" i="28"/>
  <c r="G56" i="28"/>
  <c r="F56" i="28" s="1"/>
  <c r="H56" i="28"/>
  <c r="F57" i="28"/>
  <c r="G57" i="28"/>
  <c r="H57" i="28"/>
  <c r="G58" i="28"/>
  <c r="F58" i="28" s="1"/>
  <c r="H58" i="28"/>
  <c r="F59" i="28"/>
  <c r="G59" i="28"/>
  <c r="H59" i="28"/>
  <c r="G60" i="28"/>
  <c r="F60" i="28" s="1"/>
  <c r="H60" i="28"/>
  <c r="F61" i="28"/>
  <c r="G61" i="28"/>
  <c r="H61" i="28"/>
  <c r="G62" i="28"/>
  <c r="F62" i="28" s="1"/>
  <c r="H62" i="28"/>
  <c r="F63" i="28"/>
  <c r="G63" i="28"/>
  <c r="H63" i="28"/>
  <c r="G64" i="28"/>
  <c r="F64" i="28" s="1"/>
  <c r="H64" i="28"/>
  <c r="F65" i="28"/>
  <c r="G65" i="28"/>
  <c r="H65" i="28"/>
  <c r="G66" i="28"/>
  <c r="F66" i="28" s="1"/>
  <c r="H66" i="28"/>
  <c r="F67" i="28"/>
  <c r="G67" i="28"/>
  <c r="H67" i="28"/>
  <c r="G68" i="28"/>
  <c r="F68" i="28" s="1"/>
  <c r="H68" i="28"/>
  <c r="F69" i="28"/>
  <c r="G69" i="28"/>
  <c r="H69" i="28"/>
  <c r="G70" i="28"/>
  <c r="F70" i="28" s="1"/>
  <c r="H70" i="28"/>
  <c r="F71" i="28"/>
  <c r="G71" i="28"/>
  <c r="H71" i="28"/>
  <c r="G72" i="28"/>
  <c r="F72" i="28" s="1"/>
  <c r="H72" i="28"/>
  <c r="F73" i="28"/>
  <c r="G73" i="28"/>
  <c r="H73" i="28"/>
  <c r="G74" i="28"/>
  <c r="F74" i="28" s="1"/>
  <c r="H74" i="28"/>
  <c r="F75" i="28"/>
  <c r="G75" i="28"/>
  <c r="H75" i="28"/>
  <c r="G76" i="28"/>
  <c r="F76" i="28" s="1"/>
  <c r="H76" i="28"/>
  <c r="F77" i="28"/>
  <c r="G77" i="28"/>
  <c r="H77" i="28"/>
  <c r="G78" i="28"/>
  <c r="F78" i="28" s="1"/>
  <c r="H78" i="28"/>
  <c r="F79" i="28"/>
  <c r="G79" i="28"/>
  <c r="H79" i="28"/>
  <c r="G80" i="28"/>
  <c r="F80" i="28" s="1"/>
  <c r="H80" i="28"/>
  <c r="F81" i="28"/>
  <c r="G81" i="28"/>
  <c r="H81" i="28"/>
  <c r="G82" i="28"/>
  <c r="F82" i="28" s="1"/>
  <c r="H82" i="28"/>
  <c r="F83" i="28"/>
  <c r="G83" i="28"/>
  <c r="H83" i="28"/>
  <c r="G84" i="28"/>
  <c r="F84" i="28" s="1"/>
  <c r="H84" i="28"/>
  <c r="F85" i="28"/>
  <c r="G85" i="28"/>
  <c r="H85" i="28"/>
  <c r="G86" i="28"/>
  <c r="F86" i="28" s="1"/>
  <c r="H86" i="28"/>
  <c r="F87" i="28"/>
  <c r="G87" i="28"/>
  <c r="H87" i="28"/>
  <c r="G88" i="28"/>
  <c r="F88" i="28" s="1"/>
  <c r="H88" i="28"/>
  <c r="F89" i="28"/>
  <c r="G89" i="28"/>
  <c r="H89" i="28"/>
  <c r="G90" i="28"/>
  <c r="F90" i="28" s="1"/>
  <c r="H90" i="28"/>
  <c r="F91" i="28"/>
  <c r="G91" i="28"/>
  <c r="H91" i="28"/>
  <c r="G92" i="28"/>
  <c r="F92" i="28" s="1"/>
  <c r="H92" i="28"/>
  <c r="F93" i="28"/>
  <c r="G93" i="28"/>
  <c r="H93" i="28"/>
  <c r="G94" i="28"/>
  <c r="F94" i="28" s="1"/>
  <c r="H94" i="28"/>
  <c r="F95" i="28"/>
  <c r="G95" i="28"/>
  <c r="H95" i="28"/>
  <c r="G96" i="28"/>
  <c r="F96" i="28" s="1"/>
  <c r="H96" i="28"/>
  <c r="F97" i="28"/>
  <c r="G97" i="28"/>
  <c r="H97" i="28"/>
  <c r="G98" i="28"/>
  <c r="F98" i="28" s="1"/>
  <c r="H98" i="28"/>
  <c r="F99" i="28"/>
  <c r="G99" i="28"/>
  <c r="H99" i="28"/>
  <c r="G100" i="28"/>
  <c r="F100" i="28" s="1"/>
  <c r="H100" i="28"/>
  <c r="F101" i="28"/>
  <c r="G101" i="28"/>
  <c r="H101" i="28"/>
  <c r="G102" i="28"/>
  <c r="F102" i="28" s="1"/>
  <c r="H102" i="28"/>
  <c r="F103" i="28"/>
  <c r="G103" i="28"/>
  <c r="H103" i="28"/>
  <c r="G104" i="28"/>
  <c r="F104" i="28" s="1"/>
  <c r="H104" i="28"/>
  <c r="F105" i="28"/>
  <c r="G105" i="28"/>
  <c r="H105" i="28"/>
  <c r="G106" i="28"/>
  <c r="F106" i="28" s="1"/>
  <c r="H106" i="28"/>
  <c r="F107" i="28"/>
  <c r="G107" i="28"/>
  <c r="H107" i="28"/>
  <c r="G108" i="28"/>
  <c r="F108" i="28" s="1"/>
  <c r="H108" i="28"/>
  <c r="F109" i="28"/>
  <c r="G109" i="28"/>
  <c r="H109" i="28"/>
  <c r="G110" i="28"/>
  <c r="F110" i="28" s="1"/>
  <c r="H110" i="28"/>
  <c r="F111" i="28"/>
  <c r="G111" i="28"/>
  <c r="H111" i="28"/>
  <c r="G112" i="28"/>
  <c r="F112" i="28" s="1"/>
  <c r="H112" i="28"/>
  <c r="F113" i="28"/>
  <c r="G113" i="28"/>
  <c r="H113" i="28"/>
  <c r="G114" i="28"/>
  <c r="F114" i="28" s="1"/>
  <c r="H114" i="28"/>
  <c r="F115" i="28"/>
  <c r="G115" i="28"/>
  <c r="H115" i="28"/>
  <c r="G116" i="28"/>
  <c r="F116" i="28" s="1"/>
  <c r="H116" i="28"/>
  <c r="F117" i="28"/>
  <c r="G117" i="28"/>
  <c r="H117" i="28"/>
  <c r="G118" i="28"/>
  <c r="F118" i="28" s="1"/>
  <c r="H118" i="28"/>
  <c r="F119" i="28"/>
  <c r="G119" i="28"/>
  <c r="H119" i="28"/>
  <c r="G120" i="28"/>
  <c r="F120" i="28" s="1"/>
  <c r="H120" i="28"/>
  <c r="F121" i="28"/>
  <c r="G121" i="28"/>
  <c r="H121" i="28"/>
  <c r="G122" i="28"/>
  <c r="F122" i="28" s="1"/>
  <c r="H122" i="28"/>
  <c r="F123" i="28"/>
  <c r="G123" i="28"/>
  <c r="H123" i="28"/>
  <c r="G124" i="28"/>
  <c r="F124" i="28" s="1"/>
  <c r="H124" i="28"/>
  <c r="F125" i="28"/>
  <c r="G125" i="28"/>
  <c r="H125" i="28"/>
  <c r="G126" i="28"/>
  <c r="F126" i="28" s="1"/>
  <c r="H126" i="28"/>
  <c r="F127" i="28"/>
  <c r="G127" i="28"/>
  <c r="H127" i="28"/>
  <c r="G128" i="28"/>
  <c r="F128" i="28" s="1"/>
  <c r="H128" i="28"/>
  <c r="F129" i="28"/>
  <c r="G129" i="28"/>
  <c r="H129" i="28"/>
  <c r="G130" i="28"/>
  <c r="F130" i="28" s="1"/>
  <c r="H130" i="28"/>
  <c r="F131" i="28"/>
  <c r="G131" i="28"/>
  <c r="H131" i="28"/>
  <c r="G132" i="28"/>
  <c r="F132" i="28" s="1"/>
  <c r="H132" i="28"/>
  <c r="F133" i="28"/>
  <c r="G133" i="28"/>
  <c r="H133" i="28"/>
  <c r="G134" i="28"/>
  <c r="F134" i="28" s="1"/>
  <c r="H134" i="28"/>
  <c r="F135" i="28"/>
  <c r="G135" i="28"/>
  <c r="H135" i="28"/>
  <c r="G136" i="28"/>
  <c r="F136" i="28" s="1"/>
  <c r="H136" i="28"/>
  <c r="F137" i="28"/>
  <c r="G137" i="28"/>
  <c r="H137" i="28"/>
  <c r="G138" i="28"/>
  <c r="F138" i="28" s="1"/>
  <c r="H138" i="28"/>
  <c r="F139" i="28"/>
  <c r="G139" i="28"/>
  <c r="H139" i="28"/>
  <c r="G140" i="28"/>
  <c r="F140" i="28" s="1"/>
  <c r="H140" i="28"/>
  <c r="F141" i="28"/>
  <c r="G141" i="28"/>
  <c r="H141" i="28"/>
  <c r="G142" i="28"/>
  <c r="F142" i="28" s="1"/>
  <c r="H142" i="28"/>
  <c r="F143" i="28"/>
  <c r="G143" i="28"/>
  <c r="H143" i="28"/>
  <c r="G144" i="28"/>
  <c r="F144" i="28" s="1"/>
  <c r="H144" i="28"/>
  <c r="F145" i="28"/>
  <c r="G145" i="28"/>
  <c r="H145" i="28"/>
  <c r="G146" i="28"/>
  <c r="F146" i="28" s="1"/>
  <c r="H146" i="28"/>
  <c r="F147" i="28"/>
  <c r="G147" i="28"/>
  <c r="H147" i="28"/>
  <c r="G148" i="28"/>
  <c r="F148" i="28" s="1"/>
  <c r="H148" i="28"/>
  <c r="F149" i="28"/>
  <c r="G149" i="28"/>
  <c r="H149" i="28"/>
  <c r="G150" i="28"/>
  <c r="F150" i="28" s="1"/>
  <c r="H150" i="28"/>
  <c r="F151" i="28"/>
  <c r="G151" i="28"/>
  <c r="H151" i="28"/>
  <c r="G152" i="28"/>
  <c r="F152" i="28" s="1"/>
  <c r="H152" i="28"/>
  <c r="F153" i="28"/>
  <c r="G153" i="28"/>
  <c r="H153" i="28"/>
  <c r="G154" i="28"/>
  <c r="F154" i="28" s="1"/>
  <c r="H154" i="28"/>
  <c r="F155" i="28"/>
  <c r="G155" i="28"/>
  <c r="H155" i="28"/>
  <c r="G156" i="28"/>
  <c r="F156" i="28" s="1"/>
  <c r="H156" i="28"/>
  <c r="F157" i="28"/>
  <c r="G157" i="28"/>
  <c r="H157" i="28"/>
  <c r="G158" i="28"/>
  <c r="F158" i="28" s="1"/>
  <c r="H158" i="28"/>
  <c r="F159" i="28"/>
  <c r="G159" i="28"/>
  <c r="H159" i="28"/>
  <c r="G160" i="28"/>
  <c r="F160" i="28" s="1"/>
  <c r="H160" i="28"/>
  <c r="F161" i="28"/>
  <c r="G161" i="28"/>
  <c r="H161" i="28"/>
  <c r="G162" i="28"/>
  <c r="F162" i="28" s="1"/>
  <c r="H162" i="28"/>
  <c r="F163" i="28"/>
  <c r="G163" i="28"/>
  <c r="H163" i="28"/>
  <c r="G164" i="28"/>
  <c r="F164" i="28" s="1"/>
  <c r="H164" i="28"/>
  <c r="F165" i="28"/>
  <c r="G165" i="28"/>
  <c r="H165" i="28"/>
  <c r="G166" i="28"/>
  <c r="F166" i="28" s="1"/>
  <c r="H166" i="28"/>
  <c r="F167" i="28"/>
  <c r="G167" i="28"/>
  <c r="H167" i="28"/>
  <c r="G168" i="28"/>
  <c r="F168" i="28" s="1"/>
  <c r="H168" i="28"/>
  <c r="F169" i="28"/>
  <c r="G169" i="28"/>
  <c r="H169" i="28"/>
  <c r="G170" i="28"/>
  <c r="F170" i="28" s="1"/>
  <c r="H170" i="28"/>
  <c r="F171" i="28"/>
  <c r="G171" i="28"/>
  <c r="H171" i="28"/>
  <c r="G172" i="28"/>
  <c r="F172" i="28" s="1"/>
  <c r="H172" i="28"/>
  <c r="F173" i="28"/>
  <c r="G173" i="28"/>
  <c r="H173" i="28"/>
  <c r="G174" i="28"/>
  <c r="F174" i="28" s="1"/>
  <c r="H174" i="28"/>
  <c r="F175" i="28"/>
  <c r="G175" i="28"/>
  <c r="H175" i="28"/>
  <c r="G176" i="28"/>
  <c r="F176" i="28" s="1"/>
  <c r="H176" i="28"/>
  <c r="F177" i="28"/>
  <c r="G177" i="28"/>
  <c r="H177" i="28"/>
  <c r="G178" i="28"/>
  <c r="F178" i="28" s="1"/>
  <c r="H178" i="28"/>
  <c r="F179" i="28"/>
  <c r="G179" i="28"/>
  <c r="H179" i="28"/>
  <c r="G180" i="28"/>
  <c r="F180" i="28" s="1"/>
  <c r="H180" i="28"/>
  <c r="F181" i="28"/>
  <c r="G181" i="28"/>
  <c r="H181" i="28"/>
  <c r="G182" i="28"/>
  <c r="F182" i="28" s="1"/>
  <c r="H182" i="28"/>
  <c r="F183" i="28"/>
  <c r="G183" i="28"/>
  <c r="H183" i="28"/>
  <c r="G184" i="28"/>
  <c r="F184" i="28" s="1"/>
  <c r="H184" i="28"/>
  <c r="F185" i="28"/>
  <c r="G185" i="28"/>
  <c r="H185" i="28"/>
  <c r="G186" i="28"/>
  <c r="F186" i="28" s="1"/>
  <c r="H186" i="28"/>
  <c r="F187" i="28"/>
  <c r="G187" i="28"/>
  <c r="H187" i="28"/>
  <c r="G188" i="28"/>
  <c r="F188" i="28" s="1"/>
  <c r="H188" i="28"/>
  <c r="F189" i="28"/>
  <c r="G189" i="28"/>
  <c r="H189" i="28"/>
  <c r="G190" i="28"/>
  <c r="F190" i="28" s="1"/>
  <c r="H190" i="28"/>
  <c r="F191" i="28"/>
  <c r="G191" i="28"/>
  <c r="H191" i="28"/>
  <c r="G192" i="28"/>
  <c r="F192" i="28" s="1"/>
  <c r="H192" i="28"/>
  <c r="F193" i="28"/>
  <c r="G193" i="28"/>
  <c r="H193" i="28"/>
  <c r="G194" i="28"/>
  <c r="F194" i="28" s="1"/>
  <c r="H194" i="28"/>
  <c r="F195" i="28"/>
  <c r="G195" i="28"/>
  <c r="H195" i="28"/>
  <c r="G196" i="28"/>
  <c r="F196" i="28" s="1"/>
  <c r="H196" i="28"/>
  <c r="F197" i="28"/>
  <c r="G197" i="28"/>
  <c r="H197" i="28"/>
  <c r="G198" i="28"/>
  <c r="F198" i="28" s="1"/>
  <c r="H198" i="28"/>
  <c r="F199" i="28"/>
  <c r="G199" i="28"/>
  <c r="H199" i="28"/>
  <c r="G200" i="28"/>
  <c r="F200" i="28" s="1"/>
  <c r="H200" i="28"/>
  <c r="F201" i="28"/>
  <c r="G201" i="28"/>
  <c r="H201" i="28"/>
  <c r="G202" i="28"/>
  <c r="F202" i="28" s="1"/>
  <c r="H202" i="28"/>
  <c r="F203" i="28"/>
  <c r="G203" i="28"/>
  <c r="H203" i="28"/>
  <c r="G204" i="28"/>
  <c r="F204" i="28" s="1"/>
  <c r="H204" i="28"/>
  <c r="F205" i="28"/>
  <c r="G205" i="28"/>
  <c r="H205" i="28"/>
  <c r="G206" i="28"/>
  <c r="F206" i="28" s="1"/>
  <c r="H206" i="28"/>
  <c r="F207" i="28"/>
  <c r="G207" i="28"/>
  <c r="H207" i="28"/>
  <c r="G208" i="28"/>
  <c r="F208" i="28" s="1"/>
  <c r="H208" i="28"/>
  <c r="F209" i="28"/>
  <c r="G209" i="28"/>
  <c r="H209" i="28"/>
  <c r="G210" i="28"/>
  <c r="F210" i="28" s="1"/>
  <c r="H210" i="28"/>
  <c r="F211" i="28"/>
  <c r="G211" i="28"/>
  <c r="H211" i="28"/>
  <c r="G212" i="28"/>
  <c r="F212" i="28" s="1"/>
  <c r="H212" i="28"/>
  <c r="F213" i="28"/>
  <c r="G213" i="28"/>
  <c r="H213" i="28"/>
  <c r="G214" i="28"/>
  <c r="F214" i="28" s="1"/>
  <c r="H214" i="28"/>
  <c r="F215" i="28"/>
  <c r="G215" i="28"/>
  <c r="H215" i="28"/>
  <c r="G216" i="28"/>
  <c r="F216" i="28" s="1"/>
  <c r="H216" i="28"/>
  <c r="F217" i="28"/>
  <c r="G217" i="28"/>
  <c r="H217" i="28"/>
  <c r="G218" i="28"/>
  <c r="F218" i="28" s="1"/>
  <c r="H218" i="28"/>
  <c r="F219" i="28"/>
  <c r="G219" i="28"/>
  <c r="H219" i="28"/>
  <c r="G220" i="28"/>
  <c r="F220" i="28" s="1"/>
  <c r="H220" i="28"/>
  <c r="F221" i="28"/>
  <c r="G221" i="28"/>
  <c r="H221" i="28"/>
  <c r="G222" i="28"/>
  <c r="F222" i="28" s="1"/>
  <c r="H222" i="28"/>
  <c r="F223" i="28"/>
  <c r="G223" i="28"/>
  <c r="H223" i="28"/>
  <c r="G224" i="28"/>
  <c r="F224" i="28" s="1"/>
  <c r="H224" i="28"/>
  <c r="F225" i="28"/>
  <c r="G225" i="28"/>
  <c r="H225" i="28"/>
  <c r="G226" i="28"/>
  <c r="F226" i="28" s="1"/>
  <c r="H226" i="28"/>
  <c r="F227" i="28"/>
  <c r="G227" i="28"/>
  <c r="H227" i="28"/>
  <c r="G228" i="28"/>
  <c r="F228" i="28" s="1"/>
  <c r="H228" i="28"/>
  <c r="F229" i="28"/>
  <c r="G229" i="28"/>
  <c r="H229" i="28"/>
  <c r="G230" i="28"/>
  <c r="F230" i="28" s="1"/>
  <c r="H230" i="28"/>
  <c r="F231" i="28"/>
  <c r="G231" i="28"/>
  <c r="H231" i="28"/>
  <c r="G232" i="28"/>
  <c r="F232" i="28" s="1"/>
  <c r="H232" i="28"/>
  <c r="F233" i="28"/>
  <c r="G233" i="28"/>
  <c r="H233" i="28"/>
  <c r="G234" i="28"/>
  <c r="F234" i="28" s="1"/>
  <c r="H234" i="28"/>
  <c r="F235" i="28"/>
  <c r="G235" i="28"/>
  <c r="H235" i="28"/>
  <c r="G236" i="28"/>
  <c r="F236" i="28" s="1"/>
  <c r="H236" i="28"/>
  <c r="F237" i="28"/>
  <c r="G237" i="28"/>
  <c r="H237" i="28"/>
  <c r="G238" i="28"/>
  <c r="F238" i="28" s="1"/>
  <c r="H238" i="28"/>
  <c r="F239" i="28"/>
  <c r="G239" i="28"/>
  <c r="H239" i="28"/>
  <c r="G240" i="28"/>
  <c r="F240" i="28" s="1"/>
  <c r="H240" i="28"/>
  <c r="F241" i="28"/>
  <c r="G241" i="28"/>
  <c r="H241" i="28"/>
  <c r="G242" i="28"/>
  <c r="F242" i="28" s="1"/>
  <c r="H242" i="28"/>
  <c r="F243" i="28"/>
  <c r="G243" i="28"/>
  <c r="H243" i="28"/>
  <c r="G244" i="28"/>
  <c r="F244" i="28" s="1"/>
  <c r="H244" i="28"/>
  <c r="F245" i="28"/>
  <c r="G245" i="28"/>
  <c r="H245" i="28"/>
  <c r="G246" i="28"/>
  <c r="F246" i="28" s="1"/>
  <c r="H246" i="28"/>
  <c r="F247" i="28"/>
  <c r="G247" i="28"/>
  <c r="H247" i="28"/>
  <c r="G248" i="28"/>
  <c r="F248" i="28" s="1"/>
  <c r="H248" i="28"/>
  <c r="F249" i="28"/>
  <c r="G249" i="28"/>
  <c r="H249" i="28"/>
  <c r="G250" i="28"/>
  <c r="F250" i="28" s="1"/>
  <c r="H250" i="28"/>
  <c r="F251" i="28"/>
  <c r="G251" i="28"/>
  <c r="H251" i="28"/>
  <c r="G252" i="28"/>
  <c r="F252" i="28" s="1"/>
  <c r="H252" i="28"/>
  <c r="F253" i="28"/>
  <c r="G253" i="28"/>
  <c r="H253" i="28"/>
  <c r="G254" i="28"/>
  <c r="F254" i="28" s="1"/>
  <c r="H254" i="28"/>
  <c r="F255" i="28"/>
  <c r="G255" i="28"/>
  <c r="H255" i="28"/>
  <c r="G256" i="28"/>
  <c r="F256" i="28" s="1"/>
  <c r="H256" i="28"/>
  <c r="F257" i="28"/>
  <c r="G257" i="28"/>
  <c r="H257" i="28"/>
  <c r="G258" i="28"/>
  <c r="F258" i="28" s="1"/>
  <c r="H258" i="28"/>
  <c r="F259" i="28"/>
  <c r="G259" i="28"/>
  <c r="H259" i="28"/>
  <c r="G260" i="28"/>
  <c r="F260" i="28" s="1"/>
  <c r="H260" i="28"/>
  <c r="F261" i="28"/>
  <c r="G261" i="28"/>
  <c r="H261" i="28"/>
  <c r="G262" i="28"/>
  <c r="F262" i="28" s="1"/>
  <c r="H262" i="28"/>
  <c r="F263" i="28"/>
  <c r="G263" i="28"/>
  <c r="H263" i="28"/>
  <c r="G264" i="28"/>
  <c r="F264" i="28" s="1"/>
  <c r="H264" i="28"/>
  <c r="F265" i="28"/>
  <c r="G265" i="28"/>
  <c r="H265" i="28"/>
  <c r="G266" i="28"/>
  <c r="F266" i="28" s="1"/>
  <c r="H266" i="28"/>
  <c r="F267" i="28"/>
  <c r="G267" i="28"/>
  <c r="H267" i="28"/>
  <c r="G268" i="28"/>
  <c r="F268" i="28" s="1"/>
  <c r="H268" i="28"/>
  <c r="F269" i="28"/>
  <c r="G269" i="28"/>
  <c r="H269" i="28"/>
  <c r="G270" i="28"/>
  <c r="F270" i="28" s="1"/>
  <c r="H270" i="28"/>
  <c r="F271" i="28"/>
  <c r="G271" i="28"/>
  <c r="H271" i="28"/>
  <c r="G272" i="28"/>
  <c r="F272" i="28" s="1"/>
  <c r="H272" i="28"/>
  <c r="F273" i="28"/>
  <c r="G273" i="28"/>
  <c r="H273" i="28"/>
  <c r="G274" i="28"/>
  <c r="F274" i="28" s="1"/>
  <c r="H274" i="28"/>
  <c r="F275" i="28"/>
  <c r="G275" i="28"/>
  <c r="H275" i="28"/>
  <c r="G276" i="28"/>
  <c r="F276" i="28" s="1"/>
  <c r="H276" i="28"/>
  <c r="F277" i="28"/>
  <c r="G277" i="28"/>
  <c r="H277" i="28"/>
  <c r="G278" i="28"/>
  <c r="F278" i="28" s="1"/>
  <c r="H278" i="28"/>
  <c r="F279" i="28"/>
  <c r="G279" i="28"/>
  <c r="H279" i="28"/>
  <c r="G280" i="28"/>
  <c r="F280" i="28" s="1"/>
  <c r="H280" i="28"/>
  <c r="F281" i="28"/>
  <c r="G281" i="28"/>
  <c r="H281" i="28"/>
  <c r="G282" i="28"/>
  <c r="F282" i="28" s="1"/>
  <c r="H282" i="28"/>
  <c r="F283" i="28"/>
  <c r="G283" i="28"/>
  <c r="H283" i="28"/>
  <c r="G284" i="28"/>
  <c r="F284" i="28" s="1"/>
  <c r="H284" i="28"/>
  <c r="F285" i="28"/>
  <c r="G285" i="28"/>
  <c r="H285" i="28"/>
  <c r="G286" i="28"/>
  <c r="F286" i="28" s="1"/>
  <c r="H286" i="28"/>
  <c r="F287" i="28"/>
  <c r="G287" i="28"/>
  <c r="H287" i="28"/>
  <c r="G288" i="28"/>
  <c r="F288" i="28" s="1"/>
  <c r="H288" i="28"/>
  <c r="F289" i="28"/>
  <c r="G289" i="28"/>
  <c r="H289" i="28"/>
  <c r="G290" i="28"/>
  <c r="F290" i="28" s="1"/>
  <c r="H290" i="28"/>
  <c r="F291" i="28"/>
  <c r="G291" i="28"/>
  <c r="H291" i="28"/>
  <c r="G292" i="28"/>
  <c r="F292" i="28" s="1"/>
  <c r="H292" i="28"/>
  <c r="F293" i="28"/>
  <c r="G293" i="28"/>
  <c r="H293" i="28"/>
  <c r="G294" i="28"/>
  <c r="F294" i="28" s="1"/>
  <c r="H294" i="28"/>
  <c r="F295" i="28"/>
  <c r="G295" i="28"/>
  <c r="H295" i="28"/>
  <c r="G296" i="28"/>
  <c r="F296" i="28" s="1"/>
  <c r="H296" i="28"/>
  <c r="F297" i="28"/>
  <c r="G297" i="28"/>
  <c r="H297" i="28"/>
  <c r="G298" i="28"/>
  <c r="F298" i="28" s="1"/>
  <c r="H298" i="28"/>
  <c r="F299" i="28"/>
  <c r="G299" i="28"/>
  <c r="H299" i="28"/>
  <c r="G300" i="28"/>
  <c r="F300" i="28" s="1"/>
  <c r="H300" i="28"/>
  <c r="F301" i="28"/>
  <c r="G301" i="28"/>
  <c r="H301" i="28"/>
  <c r="G302" i="28"/>
  <c r="F302" i="28" s="1"/>
  <c r="H302" i="28"/>
  <c r="F303" i="28"/>
  <c r="G303" i="28"/>
  <c r="H303" i="28"/>
  <c r="G304" i="28"/>
  <c r="F304" i="28" s="1"/>
  <c r="H304" i="28"/>
  <c r="F305" i="28"/>
  <c r="G305" i="28"/>
  <c r="H305" i="28"/>
  <c r="G306" i="28"/>
  <c r="F306" i="28" s="1"/>
  <c r="H306" i="28"/>
  <c r="F307" i="28"/>
  <c r="G307" i="28"/>
  <c r="H307" i="28"/>
  <c r="G308" i="28"/>
  <c r="F308" i="28" s="1"/>
  <c r="H308" i="28"/>
  <c r="F309" i="28"/>
  <c r="G309" i="28"/>
  <c r="H309" i="28"/>
  <c r="G310" i="28"/>
  <c r="F310" i="28" s="1"/>
  <c r="H310" i="28"/>
  <c r="F311" i="28"/>
  <c r="G311" i="28"/>
  <c r="H311" i="28"/>
  <c r="G312" i="28"/>
  <c r="F312" i="28" s="1"/>
  <c r="H312" i="28"/>
  <c r="F313" i="28"/>
  <c r="G313" i="28"/>
  <c r="H313" i="28"/>
  <c r="G314" i="28"/>
  <c r="F314" i="28" s="1"/>
  <c r="H314" i="28"/>
  <c r="F315" i="28"/>
  <c r="G315" i="28"/>
  <c r="H315" i="28"/>
  <c r="G316" i="28"/>
  <c r="F316" i="28" s="1"/>
  <c r="H316" i="28"/>
  <c r="F317" i="28"/>
  <c r="G317" i="28"/>
  <c r="H317" i="28"/>
  <c r="G318" i="28"/>
  <c r="F318" i="28" s="1"/>
  <c r="H318" i="28"/>
  <c r="F319" i="28"/>
  <c r="G319" i="28"/>
  <c r="H319" i="28"/>
  <c r="G320" i="28"/>
  <c r="F320" i="28" s="1"/>
  <c r="H320" i="28"/>
  <c r="F321" i="28"/>
  <c r="G321" i="28"/>
  <c r="H321" i="28"/>
  <c r="G322" i="28"/>
  <c r="F322" i="28" s="1"/>
  <c r="H322" i="28"/>
  <c r="F323" i="28"/>
  <c r="G323" i="28"/>
  <c r="H323" i="28"/>
  <c r="G324" i="28"/>
  <c r="F324" i="28" s="1"/>
  <c r="H324" i="28"/>
  <c r="F325" i="28"/>
  <c r="G325" i="28"/>
  <c r="H325" i="28"/>
  <c r="G326" i="28"/>
  <c r="F326" i="28" s="1"/>
  <c r="H326" i="28"/>
  <c r="F327" i="28"/>
  <c r="G327" i="28"/>
  <c r="H327" i="28"/>
  <c r="G328" i="28"/>
  <c r="F328" i="28" s="1"/>
  <c r="H328" i="28"/>
  <c r="F329" i="28"/>
  <c r="G329" i="28"/>
  <c r="H329" i="28"/>
  <c r="G330" i="28"/>
  <c r="F330" i="28" s="1"/>
  <c r="H330" i="28"/>
  <c r="F331" i="28"/>
  <c r="G331" i="28"/>
  <c r="H331" i="28"/>
  <c r="G332" i="28"/>
  <c r="F332" i="28" s="1"/>
  <c r="H332" i="28"/>
  <c r="F333" i="28"/>
  <c r="G333" i="28"/>
  <c r="H333" i="28"/>
  <c r="G334" i="28"/>
  <c r="F334" i="28" s="1"/>
  <c r="H334" i="28"/>
  <c r="F335" i="28"/>
  <c r="G335" i="28"/>
  <c r="H335" i="28"/>
  <c r="G336" i="28"/>
  <c r="F336" i="28" s="1"/>
  <c r="H336" i="28"/>
  <c r="F337" i="28"/>
  <c r="G337" i="28"/>
  <c r="H337" i="28"/>
  <c r="G338" i="28"/>
  <c r="F338" i="28" s="1"/>
  <c r="H338" i="28"/>
  <c r="F339" i="28"/>
  <c r="G339" i="28"/>
  <c r="H339" i="28"/>
  <c r="G340" i="28"/>
  <c r="F340" i="28" s="1"/>
  <c r="H340" i="28"/>
  <c r="F341" i="28"/>
  <c r="G341" i="28"/>
  <c r="H341" i="28"/>
  <c r="G342" i="28"/>
  <c r="F342" i="28" s="1"/>
  <c r="H342" i="28"/>
  <c r="F343" i="28"/>
  <c r="G343" i="28"/>
  <c r="H343" i="28"/>
  <c r="G344" i="28"/>
  <c r="F344" i="28" s="1"/>
  <c r="H344" i="28"/>
  <c r="F345" i="28"/>
  <c r="G345" i="28"/>
  <c r="H345" i="28"/>
  <c r="G346" i="28"/>
  <c r="F346" i="28" s="1"/>
  <c r="H346" i="28"/>
  <c r="F347" i="28"/>
  <c r="G347" i="28"/>
  <c r="H347" i="28"/>
  <c r="G348" i="28"/>
  <c r="F348" i="28" s="1"/>
  <c r="H348" i="28"/>
  <c r="F349" i="28"/>
  <c r="G349" i="28"/>
  <c r="H349" i="28"/>
  <c r="G350" i="28"/>
  <c r="F350" i="28" s="1"/>
  <c r="H350" i="28"/>
  <c r="F351" i="28"/>
  <c r="G351" i="28"/>
  <c r="H351" i="28"/>
  <c r="G352" i="28"/>
  <c r="F352" i="28" s="1"/>
  <c r="H352" i="28"/>
  <c r="F353" i="28"/>
  <c r="G353" i="28"/>
  <c r="H353" i="28"/>
  <c r="G354" i="28"/>
  <c r="F354" i="28" s="1"/>
  <c r="H354" i="28"/>
  <c r="F355" i="28"/>
  <c r="G355" i="28"/>
  <c r="H355" i="28"/>
  <c r="G356" i="28"/>
  <c r="F356" i="28" s="1"/>
  <c r="H356" i="28"/>
  <c r="F357" i="28"/>
  <c r="G357" i="28"/>
  <c r="H357" i="28"/>
  <c r="G358" i="28"/>
  <c r="F358" i="28" s="1"/>
  <c r="H358" i="28"/>
  <c r="F359" i="28"/>
  <c r="G359" i="28"/>
  <c r="H359" i="28"/>
  <c r="G360" i="28"/>
  <c r="F360" i="28" s="1"/>
  <c r="H360" i="28"/>
  <c r="F361" i="28"/>
  <c r="G361" i="28"/>
  <c r="H361" i="28"/>
  <c r="G362" i="28"/>
  <c r="F362" i="28" s="1"/>
  <c r="H362" i="28"/>
  <c r="F363" i="28"/>
  <c r="G363" i="28"/>
  <c r="H363" i="28"/>
  <c r="G364" i="28"/>
  <c r="F364" i="28" s="1"/>
  <c r="H364" i="28"/>
  <c r="F365" i="28"/>
  <c r="G365" i="28"/>
  <c r="H365" i="28"/>
  <c r="G366" i="28"/>
  <c r="F366" i="28" s="1"/>
  <c r="H366" i="28"/>
  <c r="F367" i="28"/>
  <c r="G367" i="28"/>
  <c r="H367" i="28"/>
  <c r="G368" i="28"/>
  <c r="F368" i="28" s="1"/>
  <c r="H368" i="28"/>
  <c r="F369" i="28"/>
  <c r="G369" i="28"/>
  <c r="H369" i="28"/>
  <c r="G370" i="28"/>
  <c r="F370" i="28" s="1"/>
  <c r="H370" i="28"/>
  <c r="F371" i="28"/>
  <c r="G371" i="28"/>
  <c r="H371" i="28"/>
  <c r="G372" i="28"/>
  <c r="F372" i="28" s="1"/>
  <c r="H372" i="28"/>
  <c r="F373" i="28"/>
  <c r="G373" i="28"/>
  <c r="H373" i="28"/>
  <c r="G374" i="28"/>
  <c r="F374" i="28" s="1"/>
  <c r="H374" i="28"/>
  <c r="F375" i="28"/>
  <c r="G375" i="28"/>
  <c r="H375" i="28"/>
  <c r="G376" i="28"/>
  <c r="F376" i="28" s="1"/>
  <c r="H376" i="28"/>
  <c r="F377" i="28"/>
  <c r="G377" i="28"/>
  <c r="H377" i="28"/>
  <c r="G378" i="28"/>
  <c r="F378" i="28" s="1"/>
  <c r="H378" i="28"/>
  <c r="F379" i="28"/>
  <c r="G379" i="28"/>
  <c r="H379" i="28"/>
  <c r="G380" i="28"/>
  <c r="F380" i="28" s="1"/>
  <c r="H380" i="28"/>
  <c r="F381" i="28"/>
  <c r="G381" i="28"/>
  <c r="H381" i="28"/>
  <c r="G382" i="28"/>
  <c r="F382" i="28" s="1"/>
  <c r="H382" i="28"/>
  <c r="F383" i="28"/>
  <c r="G383" i="28"/>
  <c r="H383" i="28"/>
  <c r="G384" i="28"/>
  <c r="F384" i="28" s="1"/>
  <c r="H384" i="28"/>
  <c r="F385" i="28"/>
  <c r="G385" i="28"/>
  <c r="H385" i="28"/>
  <c r="G386" i="28"/>
  <c r="F386" i="28" s="1"/>
  <c r="H386" i="28"/>
  <c r="F387" i="28"/>
  <c r="G387" i="28"/>
  <c r="H387" i="28"/>
  <c r="G388" i="28"/>
  <c r="F388" i="28" s="1"/>
  <c r="H388" i="28"/>
  <c r="F389" i="28"/>
  <c r="G389" i="28"/>
  <c r="H389" i="28"/>
  <c r="G390" i="28"/>
  <c r="F390" i="28" s="1"/>
  <c r="H390" i="28"/>
  <c r="F391" i="28"/>
  <c r="G391" i="28"/>
  <c r="H391" i="28"/>
  <c r="G392" i="28"/>
  <c r="F392" i="28" s="1"/>
  <c r="H392" i="28"/>
  <c r="F393" i="28"/>
  <c r="G393" i="28"/>
  <c r="H393" i="28"/>
  <c r="G394" i="28"/>
  <c r="F394" i="28" s="1"/>
  <c r="H394" i="28"/>
  <c r="F395" i="28"/>
  <c r="G395" i="28"/>
  <c r="H395" i="28"/>
  <c r="G396" i="28"/>
  <c r="F396" i="28" s="1"/>
  <c r="H396" i="28"/>
  <c r="F397" i="28"/>
  <c r="G397" i="28"/>
  <c r="H397" i="28"/>
  <c r="G398" i="28"/>
  <c r="F398" i="28" s="1"/>
  <c r="H398" i="28"/>
  <c r="F399" i="28"/>
  <c r="G399" i="28"/>
  <c r="H399" i="28"/>
  <c r="G400" i="28"/>
  <c r="F400" i="28" s="1"/>
  <c r="H400" i="28"/>
  <c r="F401" i="28"/>
  <c r="G401" i="28"/>
  <c r="H401" i="28"/>
  <c r="G402" i="28"/>
  <c r="F402" i="28" s="1"/>
  <c r="H402" i="28"/>
  <c r="F403" i="28"/>
  <c r="G403" i="28"/>
  <c r="H403" i="28"/>
  <c r="G404" i="28"/>
  <c r="F404" i="28" s="1"/>
  <c r="H404" i="28"/>
  <c r="F405" i="28"/>
  <c r="G405" i="28"/>
  <c r="H405" i="28"/>
  <c r="G406" i="28"/>
  <c r="F406" i="28" s="1"/>
  <c r="H406" i="28"/>
  <c r="F407" i="28"/>
  <c r="G407" i="28"/>
  <c r="H407" i="28"/>
  <c r="G408" i="28"/>
  <c r="F408" i="28" s="1"/>
  <c r="H408" i="28"/>
  <c r="F409" i="28"/>
  <c r="G409" i="28"/>
  <c r="H409" i="28"/>
  <c r="G410" i="28"/>
  <c r="F410" i="28" s="1"/>
  <c r="H410" i="28"/>
  <c r="F411" i="28"/>
  <c r="G411" i="28"/>
  <c r="H411" i="28"/>
  <c r="G412" i="28"/>
  <c r="F412" i="28" s="1"/>
  <c r="H412" i="28"/>
  <c r="F413" i="28"/>
  <c r="G413" i="28"/>
  <c r="H413" i="28"/>
  <c r="G414" i="28"/>
  <c r="F414" i="28" s="1"/>
  <c r="H414" i="28"/>
  <c r="F415" i="28"/>
  <c r="G415" i="28"/>
  <c r="H415" i="28"/>
  <c r="G416" i="28"/>
  <c r="F416" i="28" s="1"/>
  <c r="H416" i="28"/>
  <c r="F417" i="28"/>
  <c r="G417" i="28"/>
  <c r="H417" i="28"/>
  <c r="G418" i="28"/>
  <c r="F418" i="28" s="1"/>
  <c r="H418" i="28"/>
  <c r="F419" i="28"/>
  <c r="G419" i="28"/>
  <c r="H419" i="28"/>
  <c r="G420" i="28"/>
  <c r="F420" i="28" s="1"/>
  <c r="H420" i="28"/>
  <c r="F421" i="28"/>
  <c r="G421" i="28"/>
  <c r="H421" i="28"/>
  <c r="G422" i="28"/>
  <c r="F422" i="28" s="1"/>
  <c r="H422" i="28"/>
  <c r="F423" i="28"/>
  <c r="G423" i="28"/>
  <c r="H423" i="28"/>
  <c r="G424" i="28"/>
  <c r="F424" i="28" s="1"/>
  <c r="H424" i="28"/>
  <c r="F425" i="28"/>
  <c r="G425" i="28"/>
  <c r="H425" i="28"/>
  <c r="G426" i="28"/>
  <c r="F426" i="28" s="1"/>
  <c r="H426" i="28"/>
  <c r="F427" i="28"/>
  <c r="G427" i="28"/>
  <c r="H427" i="28"/>
  <c r="G428" i="28"/>
  <c r="F428" i="28" s="1"/>
  <c r="H428" i="28"/>
  <c r="F429" i="28"/>
  <c r="G429" i="28"/>
  <c r="H429" i="28"/>
  <c r="G430" i="28"/>
  <c r="F430" i="28" s="1"/>
  <c r="H430" i="28"/>
  <c r="F431" i="28"/>
  <c r="G431" i="28"/>
  <c r="H431" i="28"/>
  <c r="G432" i="28"/>
  <c r="F432" i="28" s="1"/>
  <c r="H432" i="28"/>
  <c r="F433" i="28"/>
  <c r="G433" i="28"/>
  <c r="H433" i="28"/>
  <c r="G434" i="28"/>
  <c r="F434" i="28" s="1"/>
  <c r="H434" i="28"/>
  <c r="F435" i="28"/>
  <c r="G435" i="28"/>
  <c r="H435" i="28"/>
  <c r="G436" i="28"/>
  <c r="F436" i="28" s="1"/>
  <c r="H436" i="28"/>
  <c r="F437" i="28"/>
  <c r="G437" i="28"/>
  <c r="H437" i="28"/>
  <c r="G438" i="28"/>
  <c r="F438" i="28" s="1"/>
  <c r="H438" i="28"/>
  <c r="F439" i="28"/>
  <c r="G439" i="28"/>
  <c r="H439" i="28"/>
  <c r="G440" i="28"/>
  <c r="F440" i="28" s="1"/>
  <c r="H440" i="28"/>
  <c r="F441" i="28"/>
  <c r="G441" i="28"/>
  <c r="H441" i="28"/>
  <c r="G442" i="28"/>
  <c r="F442" i="28" s="1"/>
  <c r="H442" i="28"/>
  <c r="F443" i="28"/>
  <c r="G443" i="28"/>
  <c r="H443" i="28"/>
  <c r="G444" i="28"/>
  <c r="F444" i="28" s="1"/>
  <c r="H444" i="28"/>
  <c r="F445" i="28"/>
  <c r="G445" i="28"/>
  <c r="H445" i="28"/>
  <c r="G446" i="28"/>
  <c r="F446" i="28" s="1"/>
  <c r="H446" i="28"/>
  <c r="F447" i="28"/>
  <c r="G447" i="28"/>
  <c r="H447" i="28"/>
  <c r="G448" i="28"/>
  <c r="F448" i="28" s="1"/>
  <c r="H448" i="28"/>
  <c r="F449" i="28"/>
  <c r="G449" i="28"/>
  <c r="H449" i="28"/>
  <c r="G450" i="28"/>
  <c r="F450" i="28" s="1"/>
  <c r="H450" i="28"/>
  <c r="F451" i="28"/>
  <c r="G451" i="28"/>
  <c r="H451" i="28"/>
  <c r="G452" i="28"/>
  <c r="F452" i="28" s="1"/>
  <c r="H452" i="28"/>
  <c r="F453" i="28"/>
  <c r="G453" i="28"/>
  <c r="H453" i="28"/>
  <c r="G454" i="28"/>
  <c r="F454" i="28" s="1"/>
  <c r="H454" i="28"/>
  <c r="F455" i="28"/>
  <c r="G455" i="28"/>
  <c r="H455" i="28"/>
  <c r="G456" i="28"/>
  <c r="F456" i="28" s="1"/>
  <c r="H456" i="28"/>
  <c r="F457" i="28"/>
  <c r="G457" i="28"/>
  <c r="H457" i="28"/>
  <c r="G458" i="28"/>
  <c r="F458" i="28" s="1"/>
  <c r="H458" i="28"/>
  <c r="F459" i="28"/>
  <c r="G459" i="28"/>
  <c r="H459" i="28"/>
  <c r="G460" i="28"/>
  <c r="F460" i="28" s="1"/>
  <c r="H460" i="28"/>
  <c r="F461" i="28"/>
  <c r="G461" i="28"/>
  <c r="H461" i="28"/>
  <c r="G462" i="28"/>
  <c r="F462" i="28" s="1"/>
  <c r="H462" i="28"/>
  <c r="F463" i="28"/>
  <c r="G463" i="28"/>
  <c r="H463" i="28"/>
  <c r="G464" i="28"/>
  <c r="F464" i="28" s="1"/>
  <c r="H464" i="28"/>
  <c r="F465" i="28"/>
  <c r="G465" i="28"/>
  <c r="H465" i="28"/>
  <c r="G466" i="28"/>
  <c r="F466" i="28" s="1"/>
  <c r="H466" i="28"/>
  <c r="F467" i="28"/>
  <c r="G467" i="28"/>
  <c r="H467" i="28"/>
  <c r="G468" i="28"/>
  <c r="F468" i="28" s="1"/>
  <c r="H468" i="28"/>
  <c r="F469" i="28"/>
  <c r="G469" i="28"/>
  <c r="H469" i="28"/>
  <c r="F470" i="28"/>
  <c r="G470" i="28"/>
  <c r="H470" i="28"/>
  <c r="F471" i="28"/>
  <c r="G471" i="28"/>
  <c r="H471" i="28"/>
  <c r="G472" i="28"/>
  <c r="F472" i="28" s="1"/>
  <c r="H472" i="28"/>
  <c r="F473" i="28"/>
  <c r="G473" i="28"/>
  <c r="H473" i="28"/>
  <c r="G474" i="28"/>
  <c r="F474" i="28" s="1"/>
  <c r="H474" i="28"/>
  <c r="F475" i="28"/>
  <c r="G475" i="28"/>
  <c r="H475" i="28"/>
  <c r="G476" i="28"/>
  <c r="F476" i="28" s="1"/>
  <c r="H476" i="28"/>
  <c r="F477" i="28"/>
  <c r="G477" i="28"/>
  <c r="H477" i="28"/>
  <c r="G478" i="28"/>
  <c r="F478" i="28" s="1"/>
  <c r="H478" i="28"/>
  <c r="F479" i="28"/>
  <c r="G479" i="28"/>
  <c r="H479" i="28"/>
  <c r="G480" i="28"/>
  <c r="F480" i="28" s="1"/>
  <c r="H480" i="28"/>
  <c r="F481" i="28"/>
  <c r="G481" i="28"/>
  <c r="H481" i="28"/>
  <c r="G482" i="28"/>
  <c r="F482" i="28" s="1"/>
  <c r="H482" i="28"/>
  <c r="F483" i="28"/>
  <c r="G483" i="28"/>
  <c r="H483" i="28"/>
  <c r="G484" i="28"/>
  <c r="F484" i="28" s="1"/>
  <c r="H484" i="28"/>
  <c r="F485" i="28"/>
  <c r="G485" i="28"/>
  <c r="H485" i="28"/>
  <c r="G486" i="28"/>
  <c r="F486" i="28" s="1"/>
  <c r="H486" i="28"/>
  <c r="F487" i="28"/>
  <c r="G487" i="28"/>
  <c r="H487" i="28"/>
  <c r="G488" i="28"/>
  <c r="F488" i="28" s="1"/>
  <c r="H488" i="28"/>
  <c r="F489" i="28"/>
  <c r="G489" i="28"/>
  <c r="H489" i="28"/>
  <c r="G490" i="28"/>
  <c r="F490" i="28" s="1"/>
  <c r="H490" i="28"/>
  <c r="F491" i="28"/>
  <c r="G491" i="28"/>
  <c r="H491" i="28"/>
  <c r="G492" i="28"/>
  <c r="F492" i="28" s="1"/>
  <c r="H492" i="28"/>
  <c r="F493" i="28"/>
  <c r="G493" i="28"/>
  <c r="H493" i="28"/>
  <c r="G494" i="28"/>
  <c r="F494" i="28" s="1"/>
  <c r="H494" i="28"/>
  <c r="F495" i="28"/>
  <c r="G495" i="28"/>
  <c r="H495" i="28"/>
  <c r="G496" i="28"/>
  <c r="F496" i="28" s="1"/>
  <c r="H496" i="28"/>
  <c r="F497" i="28"/>
  <c r="G497" i="28"/>
  <c r="H497" i="28"/>
  <c r="G498" i="28"/>
  <c r="F498" i="28" s="1"/>
  <c r="H498" i="28"/>
  <c r="F499" i="28"/>
  <c r="G499" i="28"/>
  <c r="H499" i="28"/>
  <c r="G500" i="28"/>
  <c r="F500" i="28" s="1"/>
  <c r="H500" i="28"/>
  <c r="F501" i="28"/>
  <c r="G501" i="28"/>
  <c r="H501" i="28"/>
  <c r="G502" i="28"/>
  <c r="F502" i="28" s="1"/>
  <c r="H502" i="28"/>
  <c r="F503" i="28"/>
  <c r="G503" i="28"/>
  <c r="H503" i="28"/>
  <c r="G504" i="28"/>
  <c r="F504" i="28" s="1"/>
  <c r="H504" i="28"/>
  <c r="F505" i="28"/>
  <c r="G505" i="28"/>
  <c r="H505" i="28"/>
  <c r="G506" i="28"/>
  <c r="F506" i="28" s="1"/>
  <c r="H506" i="28"/>
  <c r="F507" i="28"/>
  <c r="G507" i="28"/>
  <c r="H507" i="28"/>
  <c r="G508" i="28"/>
  <c r="F508" i="28" s="1"/>
  <c r="H508" i="28"/>
  <c r="F509" i="28"/>
  <c r="G509" i="28"/>
  <c r="H509" i="28"/>
  <c r="G510" i="28"/>
  <c r="F510" i="28" s="1"/>
  <c r="H510" i="28"/>
  <c r="F511" i="28"/>
  <c r="G511" i="28"/>
  <c r="H511" i="28"/>
  <c r="G512" i="28"/>
  <c r="F512" i="28" s="1"/>
  <c r="H512" i="28"/>
  <c r="F513" i="28"/>
  <c r="G513" i="28"/>
  <c r="H513" i="28"/>
  <c r="G514" i="28"/>
  <c r="F514" i="28" s="1"/>
  <c r="H514" i="28"/>
  <c r="F515" i="28"/>
  <c r="G515" i="28"/>
  <c r="H515" i="28"/>
  <c r="G516" i="28"/>
  <c r="F516" i="28" s="1"/>
  <c r="H516" i="28"/>
  <c r="F517" i="28"/>
  <c r="G517" i="28"/>
  <c r="H517" i="28"/>
  <c r="G518" i="28"/>
  <c r="F518" i="28" s="1"/>
  <c r="H518" i="28"/>
  <c r="F519" i="28"/>
  <c r="G519" i="28"/>
  <c r="H519" i="28"/>
  <c r="G520" i="28"/>
  <c r="F520" i="28" s="1"/>
  <c r="H520" i="28"/>
  <c r="F521" i="28"/>
  <c r="G521" i="28"/>
  <c r="H521" i="28"/>
  <c r="G522" i="28"/>
  <c r="F522" i="28" s="1"/>
  <c r="H522" i="28"/>
  <c r="F523" i="28"/>
  <c r="G523" i="28"/>
  <c r="H523" i="28"/>
  <c r="G524" i="28"/>
  <c r="F524" i="28" s="1"/>
  <c r="H524" i="28"/>
  <c r="F525" i="28"/>
  <c r="G525" i="28"/>
  <c r="H525" i="28"/>
  <c r="G526" i="28"/>
  <c r="F526" i="28" s="1"/>
  <c r="H526" i="28"/>
  <c r="F527" i="28"/>
  <c r="G527" i="28"/>
  <c r="H527" i="28"/>
  <c r="G528" i="28"/>
  <c r="F528" i="28" s="1"/>
  <c r="H528" i="28"/>
  <c r="F529" i="28"/>
  <c r="G529" i="28"/>
  <c r="H529" i="28"/>
  <c r="G530" i="28"/>
  <c r="F530" i="28" s="1"/>
  <c r="H530" i="28"/>
  <c r="F531" i="28"/>
  <c r="G531" i="28"/>
  <c r="H531" i="28"/>
  <c r="G532" i="28"/>
  <c r="F532" i="28" s="1"/>
  <c r="H532" i="28"/>
  <c r="F533" i="28"/>
  <c r="G533" i="28"/>
  <c r="H533" i="28"/>
  <c r="G534" i="28"/>
  <c r="F534" i="28" s="1"/>
  <c r="H534" i="28"/>
  <c r="F535" i="28"/>
  <c r="G535" i="28"/>
  <c r="H535" i="28"/>
  <c r="G536" i="28"/>
  <c r="F536" i="28" s="1"/>
  <c r="H536" i="28"/>
  <c r="F537" i="28"/>
  <c r="G537" i="28"/>
  <c r="H537" i="28"/>
  <c r="G538" i="28"/>
  <c r="F538" i="28" s="1"/>
  <c r="H538" i="28"/>
  <c r="F539" i="28"/>
  <c r="G539" i="28"/>
  <c r="H539" i="28"/>
  <c r="G540" i="28"/>
  <c r="F540" i="28" s="1"/>
  <c r="H540" i="28"/>
  <c r="F541" i="28"/>
  <c r="G541" i="28"/>
  <c r="H541" i="28"/>
  <c r="G542" i="28"/>
  <c r="F542" i="28" s="1"/>
  <c r="H542" i="28"/>
  <c r="F543" i="28"/>
  <c r="G543" i="28"/>
  <c r="H543" i="28"/>
  <c r="G544" i="28"/>
  <c r="F544" i="28" s="1"/>
  <c r="H544" i="28"/>
  <c r="F545" i="28"/>
  <c r="G545" i="28"/>
  <c r="H545" i="28"/>
  <c r="G546" i="28"/>
  <c r="F546" i="28" s="1"/>
  <c r="H546" i="28"/>
  <c r="F547" i="28"/>
  <c r="G547" i="28"/>
  <c r="H547" i="28"/>
  <c r="G548" i="28"/>
  <c r="F548" i="28" s="1"/>
  <c r="H548" i="28"/>
  <c r="F549" i="28"/>
  <c r="G549" i="28"/>
  <c r="H549" i="28"/>
  <c r="G550" i="28"/>
  <c r="F550" i="28" s="1"/>
  <c r="H550" i="28"/>
  <c r="F551" i="28"/>
  <c r="G551" i="28"/>
  <c r="H551" i="28"/>
  <c r="G552" i="28"/>
  <c r="F552" i="28" s="1"/>
  <c r="H552" i="28"/>
  <c r="F553" i="28"/>
  <c r="G553" i="28"/>
  <c r="H553" i="28"/>
  <c r="G554" i="28"/>
  <c r="F554" i="28" s="1"/>
  <c r="H554" i="28"/>
  <c r="F555" i="28"/>
  <c r="G555" i="28"/>
  <c r="H555" i="28"/>
  <c r="G556" i="28"/>
  <c r="F556" i="28" s="1"/>
  <c r="H556" i="28"/>
  <c r="F557" i="28"/>
  <c r="G557" i="28"/>
  <c r="H557" i="28"/>
  <c r="G558" i="28"/>
  <c r="F558" i="28" s="1"/>
  <c r="H558" i="28"/>
  <c r="F559" i="28"/>
  <c r="G559" i="28"/>
  <c r="H559" i="28"/>
  <c r="G560" i="28"/>
  <c r="F560" i="28" s="1"/>
  <c r="H560" i="28"/>
  <c r="F561" i="28"/>
  <c r="G561" i="28"/>
  <c r="H561" i="28"/>
  <c r="G562" i="28"/>
  <c r="F562" i="28" s="1"/>
  <c r="H562" i="28"/>
  <c r="F563" i="28"/>
  <c r="G563" i="28"/>
  <c r="H563" i="28"/>
  <c r="G564" i="28"/>
  <c r="F564" i="28" s="1"/>
  <c r="H564" i="28"/>
  <c r="F565" i="28"/>
  <c r="G565" i="28"/>
  <c r="H565" i="28"/>
  <c r="G566" i="28"/>
  <c r="F566" i="28" s="1"/>
  <c r="H566" i="28"/>
  <c r="F567" i="28"/>
  <c r="G567" i="28"/>
  <c r="H567" i="28"/>
  <c r="G568" i="28"/>
  <c r="F568" i="28" s="1"/>
  <c r="H568" i="28"/>
  <c r="F569" i="28"/>
  <c r="G569" i="28"/>
  <c r="H569" i="28"/>
  <c r="G570" i="28"/>
  <c r="F570" i="28" s="1"/>
  <c r="H570" i="28"/>
  <c r="F571" i="28"/>
  <c r="G571" i="28"/>
  <c r="H571" i="28"/>
  <c r="G572" i="28"/>
  <c r="F572" i="28" s="1"/>
  <c r="H572" i="28"/>
  <c r="F573" i="28"/>
  <c r="G573" i="28"/>
  <c r="H573" i="28"/>
  <c r="G574" i="28"/>
  <c r="F574" i="28" s="1"/>
  <c r="H574" i="28"/>
  <c r="F575" i="28"/>
  <c r="G575" i="28"/>
  <c r="H575" i="28"/>
  <c r="G576" i="28"/>
  <c r="F576" i="28" s="1"/>
  <c r="H576" i="28"/>
  <c r="F577" i="28"/>
  <c r="G577" i="28"/>
  <c r="H577" i="28"/>
  <c r="G578" i="28"/>
  <c r="F578" i="28" s="1"/>
  <c r="H578" i="28"/>
  <c r="F579" i="28"/>
  <c r="G579" i="28"/>
  <c r="H579" i="28"/>
  <c r="G580" i="28"/>
  <c r="F580" i="28" s="1"/>
  <c r="H580" i="28"/>
  <c r="F581" i="28"/>
  <c r="G581" i="28"/>
  <c r="H581" i="28"/>
  <c r="G582" i="28"/>
  <c r="F582" i="28" s="1"/>
  <c r="H582" i="28"/>
  <c r="F583" i="28"/>
  <c r="G583" i="28"/>
  <c r="H583" i="28"/>
  <c r="G584" i="28"/>
  <c r="F584" i="28" s="1"/>
  <c r="H584" i="28"/>
  <c r="F585" i="28"/>
  <c r="G585" i="28"/>
  <c r="H585" i="28"/>
  <c r="G586" i="28"/>
  <c r="F586" i="28" s="1"/>
  <c r="H586" i="28"/>
  <c r="F587" i="28"/>
  <c r="G587" i="28"/>
  <c r="H587" i="28"/>
  <c r="G588" i="28"/>
  <c r="F588" i="28" s="1"/>
  <c r="H588" i="28"/>
  <c r="F589" i="28"/>
  <c r="G589" i="28"/>
  <c r="H589" i="28"/>
  <c r="G590" i="28"/>
  <c r="F590" i="28" s="1"/>
  <c r="H590" i="28"/>
  <c r="F591" i="28"/>
  <c r="G591" i="28"/>
  <c r="H591" i="28"/>
  <c r="G592" i="28"/>
  <c r="F592" i="28" s="1"/>
  <c r="H592" i="28"/>
  <c r="F593" i="28"/>
  <c r="G593" i="28"/>
  <c r="H593" i="28"/>
  <c r="G594" i="28"/>
  <c r="F594" i="28" s="1"/>
  <c r="H594" i="28"/>
  <c r="F595" i="28"/>
  <c r="G595" i="28"/>
  <c r="H595" i="28"/>
  <c r="G596" i="28"/>
  <c r="F596" i="28" s="1"/>
  <c r="H596" i="28"/>
  <c r="F597" i="28"/>
  <c r="G597" i="28"/>
  <c r="H597" i="28"/>
  <c r="G598" i="28"/>
  <c r="F598" i="28" s="1"/>
  <c r="H598" i="28"/>
  <c r="F599" i="28"/>
  <c r="G599" i="28"/>
  <c r="H599" i="28"/>
  <c r="G600" i="28"/>
  <c r="F600" i="28" s="1"/>
  <c r="H600" i="28"/>
  <c r="F601" i="28"/>
  <c r="G601" i="28"/>
  <c r="H601" i="28"/>
  <c r="G602" i="28"/>
  <c r="F602" i="28" s="1"/>
  <c r="H602" i="28"/>
  <c r="F603" i="28"/>
  <c r="G603" i="28"/>
  <c r="H603" i="28"/>
  <c r="G604" i="28"/>
  <c r="F604" i="28" s="1"/>
  <c r="H604" i="28"/>
  <c r="F605" i="28"/>
  <c r="G605" i="28"/>
  <c r="H605" i="28"/>
  <c r="G606" i="28"/>
  <c r="F606" i="28" s="1"/>
  <c r="H606" i="28"/>
  <c r="F607" i="28"/>
  <c r="G607" i="28"/>
  <c r="H607" i="28"/>
  <c r="G608" i="28"/>
  <c r="F608" i="28" s="1"/>
  <c r="H608" i="28"/>
  <c r="F609" i="28"/>
  <c r="G609" i="28"/>
  <c r="H609" i="28"/>
  <c r="G610" i="28"/>
  <c r="F610" i="28" s="1"/>
  <c r="H610" i="28"/>
  <c r="F611" i="28"/>
  <c r="G611" i="28"/>
  <c r="H611" i="28"/>
  <c r="G612" i="28"/>
  <c r="F612" i="28" s="1"/>
  <c r="H612" i="28"/>
  <c r="F613" i="28"/>
  <c r="G613" i="28"/>
  <c r="H613" i="28"/>
  <c r="G614" i="28"/>
  <c r="F614" i="28" s="1"/>
  <c r="H614" i="28"/>
  <c r="F615" i="28"/>
  <c r="G615" i="28"/>
  <c r="H615" i="28"/>
  <c r="G616" i="28"/>
  <c r="F616" i="28" s="1"/>
  <c r="H616" i="28"/>
  <c r="F617" i="28"/>
  <c r="G617" i="28"/>
  <c r="H617" i="28"/>
  <c r="G618" i="28"/>
  <c r="F618" i="28" s="1"/>
  <c r="H618" i="28"/>
  <c r="F619" i="28"/>
  <c r="G619" i="28"/>
  <c r="H619" i="28"/>
  <c r="G620" i="28"/>
  <c r="F620" i="28" s="1"/>
  <c r="H620" i="28"/>
  <c r="F621" i="28"/>
  <c r="G621" i="28"/>
  <c r="H621" i="28"/>
  <c r="G622" i="28"/>
  <c r="F622" i="28" s="1"/>
  <c r="H622" i="28"/>
  <c r="F623" i="28"/>
  <c r="G623" i="28"/>
  <c r="H623" i="28"/>
  <c r="G624" i="28"/>
  <c r="F624" i="28" s="1"/>
  <c r="H624" i="28"/>
  <c r="F625" i="28"/>
  <c r="G625" i="28"/>
  <c r="H625" i="28"/>
  <c r="G626" i="28"/>
  <c r="F626" i="28" s="1"/>
  <c r="H626" i="28"/>
  <c r="F627" i="28"/>
  <c r="G627" i="28"/>
  <c r="H627" i="28"/>
  <c r="G628" i="28"/>
  <c r="F628" i="28" s="1"/>
  <c r="H628" i="28"/>
  <c r="F629" i="28"/>
  <c r="G629" i="28"/>
  <c r="H629" i="28"/>
  <c r="G630" i="28"/>
  <c r="F630" i="28" s="1"/>
  <c r="H630" i="28"/>
  <c r="F631" i="28"/>
  <c r="G631" i="28"/>
  <c r="H631" i="28"/>
  <c r="G632" i="28"/>
  <c r="F632" i="28" s="1"/>
  <c r="H632" i="28"/>
  <c r="F633" i="28"/>
  <c r="G633" i="28"/>
  <c r="H633" i="28"/>
  <c r="G634" i="28"/>
  <c r="F634" i="28" s="1"/>
  <c r="H634" i="28"/>
  <c r="F635" i="28"/>
  <c r="G635" i="28"/>
  <c r="H635" i="28"/>
  <c r="G636" i="28"/>
  <c r="F636" i="28" s="1"/>
  <c r="H636" i="28"/>
  <c r="F637" i="28"/>
  <c r="G637" i="28"/>
  <c r="H637" i="28"/>
  <c r="G638" i="28"/>
  <c r="F638" i="28" s="1"/>
  <c r="H638" i="28"/>
  <c r="F639" i="28"/>
  <c r="G639" i="28"/>
  <c r="H639" i="28"/>
  <c r="G640" i="28"/>
  <c r="F640" i="28" s="1"/>
  <c r="H640" i="28"/>
  <c r="F641" i="28"/>
  <c r="G641" i="28"/>
  <c r="H641" i="28"/>
  <c r="G642" i="28"/>
  <c r="F642" i="28" s="1"/>
  <c r="H642" i="28"/>
  <c r="F643" i="28"/>
  <c r="G643" i="28"/>
  <c r="H643" i="28"/>
  <c r="G644" i="28"/>
  <c r="F644" i="28" s="1"/>
  <c r="H644" i="28"/>
  <c r="F645" i="28"/>
  <c r="G645" i="28"/>
  <c r="H645" i="28"/>
  <c r="G646" i="28"/>
  <c r="F646" i="28" s="1"/>
  <c r="H646" i="28"/>
  <c r="F647" i="28"/>
  <c r="G647" i="28"/>
  <c r="H647" i="28"/>
  <c r="G648" i="28"/>
  <c r="F648" i="28" s="1"/>
  <c r="H648" i="28"/>
  <c r="F649" i="28"/>
  <c r="G649" i="28"/>
  <c r="H649" i="28"/>
  <c r="G650" i="28"/>
  <c r="F650" i="28" s="1"/>
  <c r="H650" i="28"/>
  <c r="F651" i="28"/>
  <c r="G651" i="28"/>
  <c r="H651" i="28"/>
  <c r="G652" i="28"/>
  <c r="F652" i="28" s="1"/>
  <c r="H652" i="28"/>
  <c r="F653" i="28"/>
  <c r="G653" i="28"/>
  <c r="H653" i="28"/>
  <c r="G654" i="28"/>
  <c r="F654" i="28" s="1"/>
  <c r="H654" i="28"/>
  <c r="F655" i="28"/>
  <c r="G655" i="28"/>
  <c r="H655" i="28"/>
  <c r="G656" i="28"/>
  <c r="F656" i="28" s="1"/>
  <c r="H656" i="28"/>
  <c r="F657" i="28"/>
  <c r="G657" i="28"/>
  <c r="H657" i="28"/>
  <c r="G658" i="28"/>
  <c r="F658" i="28" s="1"/>
  <c r="H658" i="28"/>
  <c r="F659" i="28"/>
  <c r="G659" i="28"/>
  <c r="H659" i="28"/>
  <c r="G660" i="28"/>
  <c r="F660" i="28" s="1"/>
  <c r="H660" i="28"/>
  <c r="F661" i="28"/>
  <c r="G661" i="28"/>
  <c r="H661" i="28"/>
  <c r="G662" i="28"/>
  <c r="F662" i="28" s="1"/>
  <c r="H662" i="28"/>
  <c r="F663" i="28"/>
  <c r="G663" i="28"/>
  <c r="H663" i="28"/>
  <c r="G664" i="28"/>
  <c r="F664" i="28" s="1"/>
  <c r="H664" i="28"/>
  <c r="F665" i="28"/>
  <c r="G665" i="28"/>
  <c r="H665" i="28"/>
  <c r="G666" i="28"/>
  <c r="F666" i="28" s="1"/>
  <c r="H666" i="28"/>
  <c r="F667" i="28"/>
  <c r="G667" i="28"/>
  <c r="H667" i="28"/>
  <c r="G668" i="28"/>
  <c r="F668" i="28" s="1"/>
  <c r="H668" i="28"/>
  <c r="F669" i="28"/>
  <c r="G669" i="28"/>
  <c r="H669" i="28"/>
  <c r="G670" i="28"/>
  <c r="F670" i="28" s="1"/>
  <c r="H670" i="28"/>
  <c r="F671" i="28"/>
  <c r="G671" i="28"/>
  <c r="H671" i="28"/>
  <c r="G672" i="28"/>
  <c r="F672" i="28" s="1"/>
  <c r="H672" i="28"/>
  <c r="F673" i="28"/>
  <c r="G673" i="28"/>
  <c r="H673" i="28"/>
  <c r="G674" i="28"/>
  <c r="F674" i="28" s="1"/>
  <c r="H674" i="28"/>
  <c r="F675" i="28"/>
  <c r="G675" i="28"/>
  <c r="H675" i="28"/>
  <c r="G676" i="28"/>
  <c r="F676" i="28" s="1"/>
  <c r="H676" i="28"/>
  <c r="F677" i="28"/>
  <c r="G677" i="28"/>
  <c r="H677" i="28"/>
  <c r="G678" i="28"/>
  <c r="F678" i="28" s="1"/>
  <c r="H678" i="28"/>
  <c r="F679" i="28"/>
  <c r="G679" i="28"/>
  <c r="H679" i="28"/>
  <c r="G680" i="28"/>
  <c r="F680" i="28" s="1"/>
  <c r="H680" i="28"/>
  <c r="F681" i="28"/>
  <c r="G681" i="28"/>
  <c r="H681" i="28"/>
  <c r="G682" i="28"/>
  <c r="F682" i="28" s="1"/>
  <c r="H682" i="28"/>
  <c r="F683" i="28"/>
  <c r="G683" i="28"/>
  <c r="H683" i="28"/>
  <c r="G684" i="28"/>
  <c r="F684" i="28" s="1"/>
  <c r="H684" i="28"/>
  <c r="F685" i="28"/>
  <c r="G685" i="28"/>
  <c r="H685" i="28"/>
  <c r="G686" i="28"/>
  <c r="F686" i="28" s="1"/>
  <c r="H686" i="28"/>
  <c r="F687" i="28"/>
  <c r="G687" i="28"/>
  <c r="H687" i="28"/>
  <c r="G688" i="28"/>
  <c r="F688" i="28" s="1"/>
  <c r="H688" i="28"/>
  <c r="F689" i="28"/>
  <c r="G689" i="28"/>
  <c r="H689" i="28"/>
  <c r="G690" i="28"/>
  <c r="F690" i="28" s="1"/>
  <c r="H690" i="28"/>
  <c r="F691" i="28"/>
  <c r="G691" i="28"/>
  <c r="H691" i="28"/>
  <c r="G692" i="28"/>
  <c r="F692" i="28" s="1"/>
  <c r="H692" i="28"/>
  <c r="F693" i="28"/>
  <c r="G693" i="28"/>
  <c r="H693" i="28"/>
  <c r="G694" i="28"/>
  <c r="F694" i="28" s="1"/>
  <c r="H694" i="28"/>
  <c r="F695" i="28"/>
  <c r="G695" i="28"/>
  <c r="H695" i="28"/>
  <c r="G696" i="28"/>
  <c r="F696" i="28" s="1"/>
  <c r="H696" i="28"/>
  <c r="F697" i="28"/>
  <c r="G697" i="28"/>
  <c r="H697" i="28"/>
  <c r="G698" i="28"/>
  <c r="F698" i="28" s="1"/>
  <c r="H698" i="28"/>
  <c r="F699" i="28"/>
  <c r="G699" i="28"/>
  <c r="H699" i="28"/>
  <c r="G700" i="28"/>
  <c r="F700" i="28" s="1"/>
  <c r="H700" i="28"/>
  <c r="F701" i="28"/>
  <c r="G701" i="28"/>
  <c r="H701" i="28"/>
  <c r="G702" i="28"/>
  <c r="F702" i="28" s="1"/>
  <c r="H702" i="28"/>
  <c r="F703" i="28"/>
  <c r="G703" i="28"/>
  <c r="H703" i="28"/>
  <c r="G704" i="28"/>
  <c r="F704" i="28" s="1"/>
  <c r="H704" i="28"/>
  <c r="F705" i="28"/>
  <c r="G705" i="28"/>
  <c r="H705" i="28"/>
  <c r="G706" i="28"/>
  <c r="F706" i="28" s="1"/>
  <c r="H706" i="28"/>
  <c r="F707" i="28"/>
  <c r="G707" i="28"/>
  <c r="H707" i="28"/>
  <c r="G708" i="28"/>
  <c r="F708" i="28" s="1"/>
  <c r="H708" i="28"/>
  <c r="F709" i="28"/>
  <c r="G709" i="28"/>
  <c r="H709" i="28"/>
  <c r="G710" i="28"/>
  <c r="F710" i="28" s="1"/>
  <c r="H710" i="28"/>
  <c r="F711" i="28"/>
  <c r="G711" i="28"/>
  <c r="H711" i="28"/>
  <c r="G712" i="28"/>
  <c r="F712" i="28" s="1"/>
  <c r="H712" i="28"/>
  <c r="F713" i="28"/>
  <c r="G713" i="28"/>
  <c r="H713" i="28"/>
  <c r="G714" i="28"/>
  <c r="F714" i="28" s="1"/>
  <c r="H714" i="28"/>
  <c r="F715" i="28"/>
  <c r="G715" i="28"/>
  <c r="H715" i="28"/>
  <c r="G716" i="28"/>
  <c r="F716" i="28" s="1"/>
  <c r="H716" i="28"/>
  <c r="F717" i="28"/>
  <c r="G717" i="28"/>
  <c r="H717" i="28"/>
  <c r="G718" i="28"/>
  <c r="F718" i="28" s="1"/>
  <c r="H718" i="28"/>
  <c r="F719" i="28"/>
  <c r="G719" i="28"/>
  <c r="H719" i="28"/>
  <c r="G720" i="28"/>
  <c r="F720" i="28" s="1"/>
  <c r="H720" i="28"/>
  <c r="F721" i="28"/>
  <c r="G721" i="28"/>
  <c r="H721" i="28"/>
  <c r="G722" i="28"/>
  <c r="F722" i="28" s="1"/>
  <c r="H722" i="28"/>
  <c r="F723" i="28"/>
  <c r="G723" i="28"/>
  <c r="H723" i="28"/>
  <c r="G724" i="28"/>
  <c r="F724" i="28" s="1"/>
  <c r="H724" i="28"/>
  <c r="F725" i="28"/>
  <c r="G725" i="28"/>
  <c r="H725" i="28"/>
  <c r="G726" i="28"/>
  <c r="F726" i="28" s="1"/>
  <c r="H726" i="28"/>
  <c r="F727" i="28"/>
  <c r="G727" i="28"/>
  <c r="H727" i="28"/>
  <c r="G728" i="28"/>
  <c r="F728" i="28" s="1"/>
  <c r="H728" i="28"/>
  <c r="F729" i="28"/>
  <c r="G729" i="28"/>
  <c r="H729" i="28"/>
  <c r="G730" i="28"/>
  <c r="F730" i="28" s="1"/>
  <c r="H730" i="28"/>
  <c r="F731" i="28"/>
  <c r="G731" i="28"/>
  <c r="H731" i="28"/>
  <c r="G732" i="28"/>
  <c r="F732" i="28" s="1"/>
  <c r="H732" i="28"/>
  <c r="F733" i="28"/>
  <c r="G733" i="28"/>
  <c r="H733" i="28"/>
  <c r="G734" i="28"/>
  <c r="F734" i="28" s="1"/>
  <c r="H734" i="28"/>
  <c r="F735" i="28"/>
  <c r="G735" i="28"/>
  <c r="H735" i="28"/>
  <c r="G736" i="28"/>
  <c r="F736" i="28" s="1"/>
  <c r="H736" i="28"/>
  <c r="F737" i="28"/>
  <c r="G737" i="28"/>
  <c r="H737" i="28"/>
  <c r="G738" i="28"/>
  <c r="F738" i="28" s="1"/>
  <c r="H738" i="28"/>
  <c r="F2" i="28"/>
  <c r="G2" i="28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C1" i="28"/>
  <c r="D1" i="28"/>
  <c r="E1" i="28"/>
  <c r="B1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O50" i="28" l="1"/>
  <c r="O66" i="28"/>
  <c r="O210" i="28"/>
  <c r="O211" i="28"/>
  <c r="O226" i="28"/>
  <c r="O227" i="28"/>
  <c r="O242" i="28"/>
  <c r="O243" i="28"/>
  <c r="O258" i="28"/>
  <c r="O259" i="28"/>
  <c r="O274" i="28"/>
  <c r="O275" i="28"/>
  <c r="O290" i="28"/>
  <c r="O291" i="28"/>
  <c r="O306" i="28"/>
  <c r="O307" i="28"/>
  <c r="O322" i="28"/>
  <c r="O323" i="28"/>
  <c r="O338" i="28"/>
  <c r="O339" i="28"/>
  <c r="O354" i="28"/>
  <c r="O355" i="28"/>
  <c r="O370" i="28"/>
  <c r="O371" i="28"/>
  <c r="O83" i="28"/>
  <c r="O99" i="28"/>
  <c r="O115" i="28"/>
  <c r="O131" i="28"/>
  <c r="O147" i="28"/>
  <c r="O163" i="28"/>
  <c r="O179" i="28"/>
  <c r="O195" i="28"/>
  <c r="O46" i="28"/>
  <c r="O206" i="28"/>
  <c r="O207" i="28"/>
  <c r="O222" i="28"/>
  <c r="O223" i="28"/>
  <c r="O238" i="28"/>
  <c r="O239" i="28"/>
  <c r="O254" i="28"/>
  <c r="O255" i="28"/>
  <c r="O270" i="28"/>
  <c r="O271" i="28"/>
  <c r="O286" i="28"/>
  <c r="O287" i="28"/>
  <c r="O302" i="28"/>
  <c r="O303" i="28"/>
  <c r="O318" i="28"/>
  <c r="O319" i="28"/>
  <c r="O334" i="28"/>
  <c r="O335" i="28"/>
  <c r="O350" i="28"/>
  <c r="O351" i="28"/>
  <c r="O366" i="28"/>
  <c r="O367" i="28"/>
  <c r="O95" i="28"/>
  <c r="O111" i="28"/>
  <c r="O127" i="28"/>
  <c r="O143" i="28"/>
  <c r="O159" i="28"/>
  <c r="O175" i="28"/>
  <c r="O191" i="28"/>
  <c r="O196" i="28"/>
  <c r="O212" i="28"/>
  <c r="O228" i="28"/>
  <c r="O244" i="28"/>
  <c r="O260" i="28"/>
  <c r="O276" i="28"/>
  <c r="O292" i="28"/>
  <c r="O308" i="28"/>
  <c r="O324" i="28"/>
  <c r="O74" i="28"/>
  <c r="O202" i="28"/>
  <c r="O203" i="28"/>
  <c r="O218" i="28"/>
  <c r="O219" i="28"/>
  <c r="O234" i="28"/>
  <c r="O235" i="28"/>
  <c r="O250" i="28"/>
  <c r="O251" i="28"/>
  <c r="O266" i="28"/>
  <c r="O267" i="28"/>
  <c r="O282" i="28"/>
  <c r="O283" i="28"/>
  <c r="O298" i="28"/>
  <c r="O299" i="28"/>
  <c r="O314" i="28"/>
  <c r="O315" i="28"/>
  <c r="O330" i="28"/>
  <c r="O331" i="28"/>
  <c r="O346" i="28"/>
  <c r="O347" i="28"/>
  <c r="O362" i="28"/>
  <c r="O363" i="28"/>
  <c r="O48" i="28"/>
  <c r="O64" i="28"/>
  <c r="O80" i="28"/>
  <c r="O91" i="28"/>
  <c r="O107" i="28"/>
  <c r="O123" i="28"/>
  <c r="O139" i="28"/>
  <c r="O155" i="28"/>
  <c r="O171" i="28"/>
  <c r="O187" i="28"/>
  <c r="O192" i="28"/>
  <c r="O208" i="28"/>
  <c r="O224" i="28"/>
  <c r="O240" i="28"/>
  <c r="O256" i="28"/>
  <c r="O272" i="28"/>
  <c r="O288" i="28"/>
  <c r="O304" i="28"/>
  <c r="O320" i="28"/>
  <c r="O336" i="28"/>
  <c r="O86" i="28"/>
  <c r="O102" i="28"/>
  <c r="O118" i="28"/>
  <c r="O134" i="28"/>
  <c r="O150" i="28"/>
  <c r="O166" i="28"/>
  <c r="O182" i="28"/>
  <c r="O214" i="28"/>
  <c r="O215" i="28"/>
  <c r="O230" i="28"/>
  <c r="O231" i="28"/>
  <c r="O246" i="28"/>
  <c r="O247" i="28"/>
  <c r="O262" i="28"/>
  <c r="O263" i="28"/>
  <c r="O278" i="28"/>
  <c r="O279" i="28"/>
  <c r="O294" i="28"/>
  <c r="O295" i="28"/>
  <c r="O310" i="28"/>
  <c r="O311" i="28"/>
  <c r="O326" i="28"/>
  <c r="O327" i="28"/>
  <c r="O342" i="28"/>
  <c r="O343" i="28"/>
  <c r="O358" i="28"/>
  <c r="O359" i="28"/>
  <c r="O374" i="28"/>
  <c r="O375" i="28"/>
  <c r="O55" i="28"/>
  <c r="O71" i="28"/>
  <c r="O103" i="28"/>
  <c r="O119" i="28"/>
  <c r="O135" i="28"/>
  <c r="O151" i="28"/>
  <c r="O167" i="28"/>
  <c r="O379" i="28"/>
  <c r="M140" i="38"/>
  <c r="Q140" i="38" s="1"/>
  <c r="M223" i="38"/>
  <c r="Q223" i="38" s="1"/>
  <c r="M288" i="38"/>
  <c r="Q288" i="38" s="1"/>
  <c r="R185" i="38"/>
  <c r="R186" i="38"/>
  <c r="M327" i="38"/>
  <c r="Q327" i="38" s="1"/>
  <c r="M246" i="38"/>
  <c r="Q246" i="38" s="1"/>
  <c r="M406" i="38"/>
  <c r="Q406" i="38" s="1"/>
  <c r="M443" i="38"/>
  <c r="Q443" i="38" s="1"/>
  <c r="M444" i="38"/>
  <c r="Q444" i="38" s="1"/>
  <c r="M132" i="38"/>
  <c r="Q132" i="38" s="1"/>
  <c r="M178" i="38"/>
  <c r="Q178" i="38" s="1"/>
  <c r="R110" i="38"/>
  <c r="R111" i="38"/>
  <c r="M135" i="38"/>
  <c r="Q135" i="38" s="1"/>
  <c r="M153" i="38"/>
  <c r="Q153" i="38" s="1"/>
  <c r="M158" i="38"/>
  <c r="Q158" i="38" s="1"/>
  <c r="M291" i="38"/>
  <c r="Q291" i="38" s="1"/>
  <c r="M509" i="38"/>
  <c r="Q509" i="38" s="1"/>
  <c r="M214" i="38"/>
  <c r="Q214" i="38" s="1"/>
  <c r="R112" i="38"/>
  <c r="R113" i="38"/>
  <c r="M236" i="38"/>
  <c r="Q236" i="38" s="1"/>
  <c r="M282" i="38"/>
  <c r="Q282" i="38" s="1"/>
  <c r="M275" i="38"/>
  <c r="Q275" i="38" s="1"/>
  <c r="M272" i="38"/>
  <c r="Q272" i="38" s="1"/>
  <c r="M253" i="38"/>
  <c r="Q253" i="38" s="1"/>
  <c r="R163" i="38"/>
  <c r="R164" i="38"/>
  <c r="M287" i="38"/>
  <c r="Q287" i="38" s="1"/>
  <c r="M285" i="38"/>
  <c r="Q285" i="38" s="1"/>
  <c r="M174" i="38"/>
  <c r="Q174" i="38" s="1"/>
  <c r="M184" i="38"/>
  <c r="Q184" i="38" s="1"/>
  <c r="M332" i="38"/>
  <c r="Q332" i="38" s="1"/>
  <c r="M331" i="38"/>
  <c r="Q331" i="38" s="1"/>
  <c r="M224" i="38"/>
  <c r="Q224" i="38" s="1"/>
  <c r="M281" i="38"/>
  <c r="Q281" i="38" s="1"/>
  <c r="R289" i="38"/>
  <c r="M456" i="38"/>
  <c r="Q456" i="38" s="1"/>
  <c r="M149" i="38"/>
  <c r="Q149" i="38" s="1"/>
  <c r="R31" i="38"/>
  <c r="R30" i="38"/>
  <c r="M250" i="38"/>
  <c r="Q250" i="38" s="1"/>
  <c r="M249" i="38"/>
  <c r="Q249" i="38" s="1"/>
  <c r="M245" i="38"/>
  <c r="Q245" i="38" s="1"/>
  <c r="M244" i="38"/>
  <c r="Q244" i="38" s="1"/>
  <c r="M171" i="38"/>
  <c r="Q171" i="38" s="1"/>
  <c r="M197" i="38"/>
  <c r="Q197" i="38" s="1"/>
  <c r="M399" i="38"/>
  <c r="Q399" i="38" s="1"/>
  <c r="R317" i="38"/>
  <c r="R316" i="38"/>
  <c r="M154" i="38"/>
  <c r="Q154" i="38" s="1"/>
  <c r="M207" i="38"/>
  <c r="Q207" i="38" s="1"/>
  <c r="M206" i="38"/>
  <c r="Q206" i="38" s="1"/>
  <c r="M139" i="38"/>
  <c r="Q139" i="38" s="1"/>
  <c r="M144" i="38"/>
  <c r="Q144" i="38" s="1"/>
  <c r="M162" i="38"/>
  <c r="Q162" i="38" s="1"/>
  <c r="M177" i="38"/>
  <c r="Q177" i="38" s="1"/>
  <c r="M310" i="38"/>
  <c r="Q310" i="38" s="1"/>
  <c r="M201" i="38"/>
  <c r="Q201" i="38" s="1"/>
  <c r="M322" i="38"/>
  <c r="Q322" i="38" s="1"/>
  <c r="M339" i="38"/>
  <c r="Q339" i="38" s="1"/>
  <c r="M337" i="38"/>
  <c r="Q337" i="38" s="1"/>
  <c r="M519" i="38"/>
  <c r="Q519" i="38" s="1"/>
  <c r="M148" i="38"/>
  <c r="Q148" i="38" s="1"/>
  <c r="M193" i="38"/>
  <c r="Q193" i="38" s="1"/>
  <c r="M215" i="38"/>
  <c r="Q215" i="38" s="1"/>
  <c r="M216" i="38"/>
  <c r="Q216" i="38" s="1"/>
  <c r="M136" i="38"/>
  <c r="Q136" i="38" s="1"/>
  <c r="M289" i="38"/>
  <c r="Q289" i="38" s="1"/>
  <c r="M316" i="38"/>
  <c r="Q316" i="38" s="1"/>
  <c r="M320" i="38"/>
  <c r="Q320" i="38" s="1"/>
  <c r="M318" i="38"/>
  <c r="Q318" i="38" s="1"/>
  <c r="R202" i="38"/>
  <c r="R201" i="38"/>
  <c r="M362" i="38"/>
  <c r="Q362" i="38" s="1"/>
  <c r="R280" i="38"/>
  <c r="R279" i="38"/>
  <c r="M325" i="38"/>
  <c r="Q325" i="38" s="1"/>
  <c r="M383" i="38"/>
  <c r="Q383" i="38" s="1"/>
  <c r="J11" i="38"/>
  <c r="M169" i="38"/>
  <c r="Q169" i="38" s="1"/>
  <c r="M237" i="38"/>
  <c r="Q237" i="38" s="1"/>
  <c r="M238" i="38"/>
  <c r="Q238" i="38" s="1"/>
  <c r="M228" i="38"/>
  <c r="Q228" i="38" s="1"/>
  <c r="Q133" i="38"/>
  <c r="R143" i="38"/>
  <c r="M179" i="38"/>
  <c r="Q179" i="38" s="1"/>
  <c r="M202" i="38"/>
  <c r="Q202" i="38" s="1"/>
  <c r="M354" i="38"/>
  <c r="Q354" i="38" s="1"/>
  <c r="M353" i="38"/>
  <c r="Q353" i="38" s="1"/>
  <c r="M266" i="38"/>
  <c r="Q266" i="38" s="1"/>
  <c r="M437" i="38"/>
  <c r="Q437" i="38" s="1"/>
  <c r="M342" i="38"/>
  <c r="Q342" i="38" s="1"/>
  <c r="L10" i="38"/>
  <c r="R39" i="38"/>
  <c r="R38" i="38"/>
  <c r="M186" i="38"/>
  <c r="Q186" i="38" s="1"/>
  <c r="M187" i="38"/>
  <c r="Q187" i="38" s="1"/>
  <c r="M194" i="38"/>
  <c r="Q194" i="38" s="1"/>
  <c r="M256" i="38"/>
  <c r="Q256" i="38" s="1"/>
  <c r="M175" i="38"/>
  <c r="Q175" i="38" s="1"/>
  <c r="M200" i="38"/>
  <c r="Q200" i="38" s="1"/>
  <c r="M213" i="38"/>
  <c r="Q213" i="38" s="1"/>
  <c r="M257" i="38"/>
  <c r="Q257" i="38" s="1"/>
  <c r="M378" i="38"/>
  <c r="Q378" i="38" s="1"/>
  <c r="M377" i="38"/>
  <c r="Q377" i="38" s="1"/>
  <c r="M376" i="38"/>
  <c r="Q376" i="38" s="1"/>
  <c r="M303" i="38"/>
  <c r="Q303" i="38" s="1"/>
  <c r="M313" i="38"/>
  <c r="Q313" i="38" s="1"/>
  <c r="M450" i="38"/>
  <c r="Q450" i="38" s="1"/>
  <c r="M439" i="38"/>
  <c r="Q439" i="38" s="1"/>
  <c r="R10" i="38"/>
  <c r="S11" i="38" s="1"/>
  <c r="S12" i="38" s="1"/>
  <c r="R11" i="38"/>
  <c r="R22" i="38"/>
  <c r="M163" i="38"/>
  <c r="Q163" i="38" s="1"/>
  <c r="M164" i="38"/>
  <c r="Q164" i="38" s="1"/>
  <c r="M185" i="38"/>
  <c r="Q185" i="38" s="1"/>
  <c r="M191" i="38"/>
  <c r="Q191" i="38" s="1"/>
  <c r="M159" i="38"/>
  <c r="Q159" i="38" s="1"/>
  <c r="M278" i="38"/>
  <c r="Q278" i="38" s="1"/>
  <c r="M176" i="38"/>
  <c r="Q176" i="38" s="1"/>
  <c r="M181" i="38"/>
  <c r="Q181" i="38" s="1"/>
  <c r="M312" i="38"/>
  <c r="Q312" i="38" s="1"/>
  <c r="M198" i="38"/>
  <c r="Q198" i="38" s="1"/>
  <c r="R207" i="38"/>
  <c r="R208" i="38"/>
  <c r="M333" i="38"/>
  <c r="Q333" i="38" s="1"/>
  <c r="M222" i="38"/>
  <c r="Q222" i="38" s="1"/>
  <c r="R229" i="38"/>
  <c r="R230" i="38"/>
  <c r="M247" i="38"/>
  <c r="Q247" i="38" s="1"/>
  <c r="M252" i="38"/>
  <c r="Q252" i="38" s="1"/>
  <c r="M276" i="38"/>
  <c r="Q276" i="38" s="1"/>
  <c r="M397" i="38"/>
  <c r="Q397" i="38" s="1"/>
  <c r="M314" i="38"/>
  <c r="Q314" i="38" s="1"/>
  <c r="M349" i="38"/>
  <c r="Q349" i="38" s="1"/>
  <c r="M510" i="38"/>
  <c r="Q510" i="38" s="1"/>
  <c r="M396" i="38"/>
  <c r="Q396" i="38" s="1"/>
  <c r="M401" i="38"/>
  <c r="Q401" i="38" s="1"/>
  <c r="M405" i="38"/>
  <c r="Q405" i="38" s="1"/>
  <c r="M418" i="38"/>
  <c r="Q418" i="38" s="1"/>
  <c r="M423" i="38"/>
  <c r="Q423" i="38" s="1"/>
  <c r="M440" i="38"/>
  <c r="Q440" i="38" s="1"/>
  <c r="M560" i="38"/>
  <c r="Q560" i="38" s="1"/>
  <c r="M559" i="38"/>
  <c r="Q559" i="38" s="1"/>
  <c r="M557" i="38"/>
  <c r="Q557" i="38" s="1"/>
  <c r="M556" i="38"/>
  <c r="Q556" i="38" s="1"/>
  <c r="R498" i="38"/>
  <c r="R214" i="38"/>
  <c r="R215" i="38"/>
  <c r="M340" i="38"/>
  <c r="Q340" i="38" s="1"/>
  <c r="M355" i="38"/>
  <c r="Q355" i="38" s="1"/>
  <c r="M261" i="38"/>
  <c r="Q261" i="38" s="1"/>
  <c r="M385" i="38"/>
  <c r="Q385" i="38" s="1"/>
  <c r="M268" i="38"/>
  <c r="Q268" i="38" s="1"/>
  <c r="M451" i="38"/>
  <c r="Q451" i="38" s="1"/>
  <c r="M459" i="38"/>
  <c r="Q459" i="38" s="1"/>
  <c r="M465" i="38"/>
  <c r="Q465" i="38" s="1"/>
  <c r="M472" i="38"/>
  <c r="Q472" i="38" s="1"/>
  <c r="M487" i="38"/>
  <c r="Q487" i="38" s="1"/>
  <c r="M482" i="38"/>
  <c r="Q482" i="38" s="1"/>
  <c r="M373" i="38"/>
  <c r="Q373" i="38" s="1"/>
  <c r="M503" i="38"/>
  <c r="Q503" i="38" s="1"/>
  <c r="M501" i="38"/>
  <c r="Q501" i="38" s="1"/>
  <c r="M495" i="38"/>
  <c r="Q495" i="38" s="1"/>
  <c r="M494" i="38"/>
  <c r="Q494" i="38" s="1"/>
  <c r="M488" i="38"/>
  <c r="Q488" i="38" s="1"/>
  <c r="M467" i="38"/>
  <c r="Q467" i="38" s="1"/>
  <c r="M589" i="38"/>
  <c r="Q589" i="38" s="1"/>
  <c r="R537" i="38"/>
  <c r="R538" i="38"/>
  <c r="M561" i="38"/>
  <c r="Q561" i="38" s="1"/>
  <c r="M622" i="38"/>
  <c r="Q622" i="38" s="1"/>
  <c r="R55" i="38"/>
  <c r="R135" i="38"/>
  <c r="M138" i="38"/>
  <c r="Q138" i="38" s="1"/>
  <c r="M155" i="38"/>
  <c r="Q155" i="38" s="1"/>
  <c r="M156" i="38"/>
  <c r="Q156" i="38" s="1"/>
  <c r="M180" i="38"/>
  <c r="Q180" i="38" s="1"/>
  <c r="R192" i="38"/>
  <c r="R193" i="38"/>
  <c r="M205" i="38"/>
  <c r="Q205" i="38" s="1"/>
  <c r="M338" i="38"/>
  <c r="Q338" i="38" s="1"/>
  <c r="M227" i="38"/>
  <c r="Q227" i="38" s="1"/>
  <c r="M361" i="38"/>
  <c r="Q361" i="38" s="1"/>
  <c r="R259" i="38"/>
  <c r="M267" i="38"/>
  <c r="Q267" i="38" s="1"/>
  <c r="M286" i="38"/>
  <c r="Q286" i="38" s="1"/>
  <c r="M290" i="38"/>
  <c r="Q290" i="38" s="1"/>
  <c r="R302" i="38"/>
  <c r="R301" i="38"/>
  <c r="M305" i="38"/>
  <c r="Q305" i="38" s="1"/>
  <c r="M442" i="38"/>
  <c r="Q442" i="38" s="1"/>
  <c r="M474" i="38"/>
  <c r="Q474" i="38" s="1"/>
  <c r="M473" i="38"/>
  <c r="Q473" i="38" s="1"/>
  <c r="R357" i="38"/>
  <c r="R358" i="38"/>
  <c r="M372" i="38"/>
  <c r="Q372" i="38" s="1"/>
  <c r="R384" i="38"/>
  <c r="M402" i="38"/>
  <c r="Q402" i="38" s="1"/>
  <c r="M533" i="38"/>
  <c r="Q533" i="38" s="1"/>
  <c r="M424" i="38"/>
  <c r="Q424" i="38" s="1"/>
  <c r="R429" i="38"/>
  <c r="R430" i="38"/>
  <c r="M448" i="38"/>
  <c r="Q448" i="38" s="1"/>
  <c r="M461" i="38"/>
  <c r="Q461" i="38" s="1"/>
  <c r="M553" i="38"/>
  <c r="Q553" i="38" s="1"/>
  <c r="R43" i="38"/>
  <c r="R42" i="38"/>
  <c r="M192" i="38"/>
  <c r="Q192" i="38" s="1"/>
  <c r="R108" i="38"/>
  <c r="R109" i="38"/>
  <c r="M231" i="38"/>
  <c r="Q231" i="38" s="1"/>
  <c r="M259" i="38"/>
  <c r="Q259" i="38" s="1"/>
  <c r="M143" i="38"/>
  <c r="Q143" i="38" s="1"/>
  <c r="M152" i="38"/>
  <c r="Q152" i="38" s="1"/>
  <c r="M269" i="38"/>
  <c r="Q269" i="38" s="1"/>
  <c r="R157" i="38"/>
  <c r="M173" i="38"/>
  <c r="Q173" i="38" s="1"/>
  <c r="M183" i="38"/>
  <c r="Q183" i="38" s="1"/>
  <c r="M317" i="38"/>
  <c r="Q317" i="38" s="1"/>
  <c r="M204" i="38"/>
  <c r="Q204" i="38" s="1"/>
  <c r="M226" i="38"/>
  <c r="Q226" i="38" s="1"/>
  <c r="M248" i="38"/>
  <c r="Q248" i="38" s="1"/>
  <c r="M271" i="38"/>
  <c r="Q271" i="38" s="1"/>
  <c r="M393" i="38"/>
  <c r="Q393" i="38" s="1"/>
  <c r="M277" i="38"/>
  <c r="Q277" i="38" s="1"/>
  <c r="M407" i="38"/>
  <c r="Q407" i="38" s="1"/>
  <c r="M413" i="38"/>
  <c r="Q413" i="38" s="1"/>
  <c r="M414" i="38"/>
  <c r="Q414" i="38" s="1"/>
  <c r="M419" i="38"/>
  <c r="Q419" i="38" s="1"/>
  <c r="M416" i="38"/>
  <c r="Q416" i="38" s="1"/>
  <c r="M308" i="38"/>
  <c r="Q308" i="38" s="1"/>
  <c r="R310" i="38"/>
  <c r="M315" i="38"/>
  <c r="Q315" i="38" s="1"/>
  <c r="M334" i="38"/>
  <c r="Q334" i="38" s="1"/>
  <c r="M458" i="38"/>
  <c r="Q458" i="38" s="1"/>
  <c r="M460" i="38"/>
  <c r="Q460" i="38" s="1"/>
  <c r="M379" i="38"/>
  <c r="Q379" i="38" s="1"/>
  <c r="M392" i="38"/>
  <c r="Q392" i="38" s="1"/>
  <c r="M511" i="38"/>
  <c r="Q511" i="38" s="1"/>
  <c r="M518" i="38"/>
  <c r="Q518" i="38" s="1"/>
  <c r="M512" i="38"/>
  <c r="Q512" i="38" s="1"/>
  <c r="M541" i="38"/>
  <c r="Q541" i="38" s="1"/>
  <c r="M430" i="38"/>
  <c r="Q430" i="38" s="1"/>
  <c r="M571" i="38"/>
  <c r="Q571" i="38" s="1"/>
  <c r="M468" i="38"/>
  <c r="Q468" i="38" s="1"/>
  <c r="M593" i="38"/>
  <c r="Q593" i="38" s="1"/>
  <c r="R12" i="38"/>
  <c r="M221" i="38"/>
  <c r="Q221" i="38" s="1"/>
  <c r="M243" i="38"/>
  <c r="Q243" i="38" s="1"/>
  <c r="M137" i="38"/>
  <c r="Q137" i="38" s="1"/>
  <c r="M260" i="38"/>
  <c r="Q260" i="38" s="1"/>
  <c r="M157" i="38"/>
  <c r="Q157" i="38" s="1"/>
  <c r="M160" i="38"/>
  <c r="Q160" i="38" s="1"/>
  <c r="R179" i="38"/>
  <c r="M182" i="38"/>
  <c r="Q182" i="38" s="1"/>
  <c r="M220" i="38"/>
  <c r="Q220" i="38" s="1"/>
  <c r="M225" i="38"/>
  <c r="Q225" i="38" s="1"/>
  <c r="M347" i="38"/>
  <c r="Q347" i="38" s="1"/>
  <c r="M348" i="38"/>
  <c r="Q348" i="38" s="1"/>
  <c r="M251" i="38"/>
  <c r="Q251" i="38" s="1"/>
  <c r="R288" i="38"/>
  <c r="M296" i="38"/>
  <c r="Q296" i="38" s="1"/>
  <c r="M298" i="38"/>
  <c r="Q298" i="38" s="1"/>
  <c r="R311" i="38"/>
  <c r="M438" i="38"/>
  <c r="Q438" i="38" s="1"/>
  <c r="M457" i="38"/>
  <c r="Q457" i="38" s="1"/>
  <c r="M352" i="38"/>
  <c r="Q352" i="38" s="1"/>
  <c r="M489" i="38"/>
  <c r="Q489" i="38" s="1"/>
  <c r="M408" i="38"/>
  <c r="Q408" i="38" s="1"/>
  <c r="M548" i="38"/>
  <c r="Q548" i="38" s="1"/>
  <c r="M552" i="38"/>
  <c r="Q552" i="38" s="1"/>
  <c r="M550" i="38"/>
  <c r="Q550" i="38" s="1"/>
  <c r="M445" i="38"/>
  <c r="Q445" i="38" s="1"/>
  <c r="M466" i="38"/>
  <c r="Q466" i="38" s="1"/>
  <c r="M470" i="38"/>
  <c r="Q470" i="38" s="1"/>
  <c r="R25" i="38"/>
  <c r="M170" i="38"/>
  <c r="Q170" i="38" s="1"/>
  <c r="M208" i="38"/>
  <c r="Q208" i="38" s="1"/>
  <c r="M209" i="38"/>
  <c r="Q209" i="38" s="1"/>
  <c r="R106" i="38"/>
  <c r="R107" i="38"/>
  <c r="M230" i="38"/>
  <c r="Q230" i="38" s="1"/>
  <c r="R114" i="38"/>
  <c r="R115" i="38"/>
  <c r="M142" i="38"/>
  <c r="Q142" i="38" s="1"/>
  <c r="M151" i="38"/>
  <c r="Q151" i="38" s="1"/>
  <c r="M304" i="38"/>
  <c r="Q304" i="38" s="1"/>
  <c r="M203" i="38"/>
  <c r="Q203" i="38" s="1"/>
  <c r="M345" i="38"/>
  <c r="Q345" i="38" s="1"/>
  <c r="M356" i="38"/>
  <c r="Q356" i="38" s="1"/>
  <c r="M242" i="38"/>
  <c r="Q242" i="38" s="1"/>
  <c r="R247" i="38"/>
  <c r="R250" i="38"/>
  <c r="R249" i="38"/>
  <c r="M371" i="38"/>
  <c r="Q371" i="38" s="1"/>
  <c r="M375" i="38"/>
  <c r="Q375" i="38" s="1"/>
  <c r="M270" i="38"/>
  <c r="Q270" i="38" s="1"/>
  <c r="M279" i="38"/>
  <c r="Q279" i="38" s="1"/>
  <c r="M311" i="38"/>
  <c r="Q311" i="38" s="1"/>
  <c r="M452" i="38"/>
  <c r="Q452" i="38" s="1"/>
  <c r="M336" i="38"/>
  <c r="Q336" i="38" s="1"/>
  <c r="R349" i="38"/>
  <c r="M364" i="38"/>
  <c r="Q364" i="38" s="1"/>
  <c r="M398" i="38"/>
  <c r="Q398" i="38" s="1"/>
  <c r="R401" i="38"/>
  <c r="M529" i="38"/>
  <c r="Q529" i="38" s="1"/>
  <c r="M420" i="38"/>
  <c r="Q420" i="38" s="1"/>
  <c r="M421" i="38"/>
  <c r="Q421" i="38" s="1"/>
  <c r="R423" i="38"/>
  <c r="M601" i="38"/>
  <c r="Q601" i="38" s="1"/>
  <c r="M514" i="38"/>
  <c r="Q514" i="38" s="1"/>
  <c r="R51" i="38"/>
  <c r="M309" i="38"/>
  <c r="Q309" i="38" s="1"/>
  <c r="M195" i="38"/>
  <c r="Q195" i="38" s="1"/>
  <c r="M196" i="38"/>
  <c r="Q196" i="38" s="1"/>
  <c r="M219" i="38"/>
  <c r="Q219" i="38" s="1"/>
  <c r="M235" i="38"/>
  <c r="Q235" i="38" s="1"/>
  <c r="M241" i="38"/>
  <c r="Q241" i="38" s="1"/>
  <c r="M384" i="38"/>
  <c r="Q384" i="38" s="1"/>
  <c r="M283" i="38"/>
  <c r="Q283" i="38" s="1"/>
  <c r="M284" i="38"/>
  <c r="Q284" i="38" s="1"/>
  <c r="M300" i="38"/>
  <c r="Q300" i="38" s="1"/>
  <c r="M326" i="38"/>
  <c r="Q326" i="38" s="1"/>
  <c r="M328" i="38"/>
  <c r="Q328" i="38" s="1"/>
  <c r="R332" i="38"/>
  <c r="R331" i="38"/>
  <c r="M370" i="38"/>
  <c r="Q370" i="38" s="1"/>
  <c r="M502" i="38"/>
  <c r="Q502" i="38" s="1"/>
  <c r="M520" i="38"/>
  <c r="Q520" i="38" s="1"/>
  <c r="M403" i="38"/>
  <c r="Q403" i="38" s="1"/>
  <c r="M525" i="38"/>
  <c r="Q525" i="38" s="1"/>
  <c r="M526" i="38"/>
  <c r="Q526" i="38" s="1"/>
  <c r="M425" i="38"/>
  <c r="Q425" i="38" s="1"/>
  <c r="M446" i="38"/>
  <c r="Q446" i="38" s="1"/>
  <c r="M573" i="38"/>
  <c r="Q573" i="38" s="1"/>
  <c r="M462" i="38"/>
  <c r="Q462" i="38" s="1"/>
  <c r="R468" i="38"/>
  <c r="M490" i="38"/>
  <c r="Q490" i="38" s="1"/>
  <c r="M616" i="38"/>
  <c r="Q616" i="38" s="1"/>
  <c r="M638" i="38"/>
  <c r="Q638" i="38" s="1"/>
  <c r="M521" i="38"/>
  <c r="Q521" i="38" s="1"/>
  <c r="M524" i="38"/>
  <c r="Q524" i="38" s="1"/>
  <c r="R526" i="38"/>
  <c r="M530" i="38"/>
  <c r="Q530" i="38" s="1"/>
  <c r="R566" i="38"/>
  <c r="R565" i="38"/>
  <c r="M698" i="38"/>
  <c r="Q698" i="38" s="1"/>
  <c r="M626" i="38"/>
  <c r="Q626" i="38" s="1"/>
  <c r="M750" i="38"/>
  <c r="Q750" i="38" s="1"/>
  <c r="M639" i="38"/>
  <c r="Q639" i="38" s="1"/>
  <c r="M640" i="38"/>
  <c r="Q640" i="38" s="1"/>
  <c r="M650" i="38"/>
  <c r="Q650" i="38" s="1"/>
  <c r="M777" i="38"/>
  <c r="Q777" i="38" s="1"/>
  <c r="R693" i="38"/>
  <c r="M838" i="38"/>
  <c r="Q838" i="38" s="1"/>
  <c r="M835" i="38"/>
  <c r="Q835" i="38" s="1"/>
  <c r="R720" i="38"/>
  <c r="R721" i="38"/>
  <c r="R735" i="38"/>
  <c r="R736" i="38"/>
  <c r="M889" i="38"/>
  <c r="Q889" i="38" s="1"/>
  <c r="M887" i="38"/>
  <c r="Q887" i="38" s="1"/>
  <c r="M783" i="38"/>
  <c r="Q783" i="38" s="1"/>
  <c r="M794" i="38"/>
  <c r="Q794" i="38" s="1"/>
  <c r="M916" i="38"/>
  <c r="Q916" i="38" s="1"/>
  <c r="M806" i="38"/>
  <c r="Q806" i="38" s="1"/>
  <c r="M808" i="38"/>
  <c r="Q808" i="38" s="1"/>
  <c r="M577" i="38"/>
  <c r="Q577" i="38" s="1"/>
  <c r="M588" i="38"/>
  <c r="Q588" i="38" s="1"/>
  <c r="M749" i="38"/>
  <c r="Q749" i="38" s="1"/>
  <c r="M757" i="38"/>
  <c r="Q757" i="38" s="1"/>
  <c r="M644" i="38"/>
  <c r="Q644" i="38" s="1"/>
  <c r="M671" i="38"/>
  <c r="Q671" i="38" s="1"/>
  <c r="M683" i="38"/>
  <c r="Q683" i="38" s="1"/>
  <c r="M684" i="38"/>
  <c r="Q684" i="38" s="1"/>
  <c r="M686" i="38"/>
  <c r="Q686" i="38" s="1"/>
  <c r="M845" i="38"/>
  <c r="Q845" i="38" s="1"/>
  <c r="M843" i="38"/>
  <c r="Q843" i="38" s="1"/>
  <c r="M841" i="38"/>
  <c r="Q841" i="38" s="1"/>
  <c r="M731" i="38"/>
  <c r="Q731" i="38" s="1"/>
  <c r="M741" i="38"/>
  <c r="Q741" i="38" s="1"/>
  <c r="M866" i="38"/>
  <c r="Q866" i="38" s="1"/>
  <c r="M864" i="38"/>
  <c r="Q864" i="38" s="1"/>
  <c r="M775" i="38"/>
  <c r="Q775" i="38" s="1"/>
  <c r="M778" i="38"/>
  <c r="Q778" i="38" s="1"/>
  <c r="R790" i="38"/>
  <c r="R789" i="38"/>
  <c r="M805" i="38"/>
  <c r="Q805" i="38" s="1"/>
  <c r="M848" i="38"/>
  <c r="Q848" i="38" s="1"/>
  <c r="M492" i="38"/>
  <c r="Q492" i="38" s="1"/>
  <c r="M615" i="38"/>
  <c r="Q615" i="38" s="1"/>
  <c r="R598" i="38"/>
  <c r="R597" i="38"/>
  <c r="M722" i="38"/>
  <c r="Q722" i="38" s="1"/>
  <c r="M729" i="38"/>
  <c r="Q729" i="38" s="1"/>
  <c r="M623" i="38"/>
  <c r="Q623" i="38" s="1"/>
  <c r="M641" i="38"/>
  <c r="Q641" i="38" s="1"/>
  <c r="M665" i="38"/>
  <c r="Q665" i="38" s="1"/>
  <c r="M815" i="38"/>
  <c r="Q815" i="38" s="1"/>
  <c r="M708" i="38"/>
  <c r="Q708" i="38" s="1"/>
  <c r="M860" i="38"/>
  <c r="Q860" i="38" s="1"/>
  <c r="M858" i="38"/>
  <c r="Q858" i="38" s="1"/>
  <c r="M773" i="38"/>
  <c r="Q773" i="38" s="1"/>
  <c r="M786" i="38"/>
  <c r="Q786" i="38" s="1"/>
  <c r="M788" i="38"/>
  <c r="Q788" i="38" s="1"/>
  <c r="M940" i="38"/>
  <c r="Q940" i="38" s="1"/>
  <c r="M924" i="38"/>
  <c r="Q924" i="38" s="1"/>
  <c r="M925" i="38"/>
  <c r="Q925" i="38" s="1"/>
  <c r="M513" i="38"/>
  <c r="Q513" i="38" s="1"/>
  <c r="M523" i="38"/>
  <c r="Q523" i="38" s="1"/>
  <c r="M653" i="38"/>
  <c r="Q653" i="38" s="1"/>
  <c r="M545" i="38"/>
  <c r="Q545" i="38" s="1"/>
  <c r="M697" i="38"/>
  <c r="Q697" i="38" s="1"/>
  <c r="M707" i="38"/>
  <c r="Q707" i="38" s="1"/>
  <c r="M598" i="38"/>
  <c r="Q598" i="38" s="1"/>
  <c r="R624" i="38"/>
  <c r="R625" i="38"/>
  <c r="M756" i="38"/>
  <c r="Q756" i="38" s="1"/>
  <c r="M779" i="38"/>
  <c r="Q779" i="38" s="1"/>
  <c r="M715" i="38"/>
  <c r="Q715" i="38" s="1"/>
  <c r="M751" i="38"/>
  <c r="Q751" i="38" s="1"/>
  <c r="M766" i="38"/>
  <c r="Q766" i="38" s="1"/>
  <c r="M904" i="38"/>
  <c r="Q904" i="38" s="1"/>
  <c r="M903" i="38"/>
  <c r="Q903" i="38" s="1"/>
  <c r="M803" i="38"/>
  <c r="Q803" i="38" s="1"/>
  <c r="M581" i="38"/>
  <c r="Q581" i="38" s="1"/>
  <c r="M497" i="38"/>
  <c r="Q497" i="38" s="1"/>
  <c r="M618" i="38"/>
  <c r="Q618" i="38" s="1"/>
  <c r="M617" i="38"/>
  <c r="Q617" i="38" s="1"/>
  <c r="R503" i="38"/>
  <c r="M555" i="38"/>
  <c r="Q555" i="38" s="1"/>
  <c r="M720" i="38"/>
  <c r="Q720" i="38" s="1"/>
  <c r="M721" i="38"/>
  <c r="Q721" i="38" s="1"/>
  <c r="M604" i="38"/>
  <c r="Q604" i="38" s="1"/>
  <c r="M655" i="38"/>
  <c r="Q655" i="38" s="1"/>
  <c r="R669" i="38"/>
  <c r="R670" i="38"/>
  <c r="R676" i="38"/>
  <c r="R677" i="38"/>
  <c r="M820" i="38"/>
  <c r="Q820" i="38" s="1"/>
  <c r="M828" i="38"/>
  <c r="Q828" i="38" s="1"/>
  <c r="M728" i="38"/>
  <c r="Q728" i="38" s="1"/>
  <c r="M730" i="38"/>
  <c r="Q730" i="38" s="1"/>
  <c r="M744" i="38"/>
  <c r="Q744" i="38" s="1"/>
  <c r="R757" i="38"/>
  <c r="R758" i="38"/>
  <c r="M782" i="38"/>
  <c r="Q782" i="38" s="1"/>
  <c r="M919" i="38"/>
  <c r="Q919" i="38" s="1"/>
  <c r="M911" i="38"/>
  <c r="Q911" i="38" s="1"/>
  <c r="Q129" i="38"/>
  <c r="M141" i="38"/>
  <c r="Q141" i="38" s="1"/>
  <c r="Q145" i="38"/>
  <c r="R148" i="38"/>
  <c r="R149" i="38"/>
  <c r="M161" i="38"/>
  <c r="Q161" i="38" s="1"/>
  <c r="M165" i="38"/>
  <c r="Q165" i="38" s="1"/>
  <c r="M166" i="38"/>
  <c r="Q166" i="38" s="1"/>
  <c r="R170" i="38"/>
  <c r="R171" i="38"/>
  <c r="M189" i="38"/>
  <c r="Q189" i="38" s="1"/>
  <c r="M323" i="38"/>
  <c r="Q323" i="38" s="1"/>
  <c r="M229" i="38"/>
  <c r="Q229" i="38" s="1"/>
  <c r="M369" i="38"/>
  <c r="Q369" i="38" s="1"/>
  <c r="R253" i="38"/>
  <c r="M263" i="38"/>
  <c r="Q263" i="38" s="1"/>
  <c r="M264" i="38"/>
  <c r="Q264" i="38" s="1"/>
  <c r="M295" i="38"/>
  <c r="Q295" i="38" s="1"/>
  <c r="M422" i="38"/>
  <c r="Q422" i="38" s="1"/>
  <c r="M321" i="38"/>
  <c r="Q321" i="38" s="1"/>
  <c r="R334" i="38"/>
  <c r="R342" i="38"/>
  <c r="R343" i="38"/>
  <c r="M344" i="38"/>
  <c r="Q344" i="38" s="1"/>
  <c r="M471" i="38"/>
  <c r="Q471" i="38" s="1"/>
  <c r="M358" i="38"/>
  <c r="Q358" i="38" s="1"/>
  <c r="M516" i="38"/>
  <c r="Q516" i="38" s="1"/>
  <c r="M515" i="38"/>
  <c r="Q515" i="38" s="1"/>
  <c r="M536" i="38"/>
  <c r="Q536" i="38" s="1"/>
  <c r="M447" i="38"/>
  <c r="Q447" i="38" s="1"/>
  <c r="M567" i="38"/>
  <c r="Q567" i="38" s="1"/>
  <c r="M469" i="38"/>
  <c r="Q469" i="38" s="1"/>
  <c r="M481" i="38"/>
  <c r="Q481" i="38" s="1"/>
  <c r="M491" i="38"/>
  <c r="Q491" i="38" s="1"/>
  <c r="R496" i="38"/>
  <c r="R522" i="38"/>
  <c r="M646" i="38"/>
  <c r="Q646" i="38" s="1"/>
  <c r="M537" i="38"/>
  <c r="Q537" i="38" s="1"/>
  <c r="M540" i="38"/>
  <c r="Q540" i="38" s="1"/>
  <c r="R546" i="38"/>
  <c r="R547" i="38"/>
  <c r="M551" i="38"/>
  <c r="Q551" i="38" s="1"/>
  <c r="R564" i="38"/>
  <c r="R563" i="38"/>
  <c r="M572" i="38"/>
  <c r="Q572" i="38" s="1"/>
  <c r="M574" i="38"/>
  <c r="Q574" i="38" s="1"/>
  <c r="M576" i="38"/>
  <c r="Q576" i="38" s="1"/>
  <c r="M690" i="38"/>
  <c r="Q690" i="38" s="1"/>
  <c r="M711" i="38"/>
  <c r="Q711" i="38" s="1"/>
  <c r="R602" i="38"/>
  <c r="R603" i="38"/>
  <c r="M733" i="38"/>
  <c r="Q733" i="38" s="1"/>
  <c r="M772" i="38"/>
  <c r="Q772" i="38" s="1"/>
  <c r="R664" i="38"/>
  <c r="M670" i="38"/>
  <c r="Q670" i="38" s="1"/>
  <c r="M801" i="38"/>
  <c r="Q801" i="38" s="1"/>
  <c r="M799" i="38"/>
  <c r="Q799" i="38" s="1"/>
  <c r="M796" i="38"/>
  <c r="Q796" i="38" s="1"/>
  <c r="M713" i="38"/>
  <c r="Q713" i="38" s="1"/>
  <c r="M737" i="38"/>
  <c r="Q737" i="38" s="1"/>
  <c r="M774" i="38"/>
  <c r="Q774" i="38" s="1"/>
  <c r="R814" i="38"/>
  <c r="Q130" i="38"/>
  <c r="R133" i="38"/>
  <c r="R134" i="38"/>
  <c r="M258" i="38"/>
  <c r="Q258" i="38" s="1"/>
  <c r="M146" i="38"/>
  <c r="Q146" i="38" s="1"/>
  <c r="M147" i="38"/>
  <c r="Q147" i="38" s="1"/>
  <c r="M167" i="38"/>
  <c r="Q167" i="38" s="1"/>
  <c r="R177" i="38"/>
  <c r="R178" i="38"/>
  <c r="M188" i="38"/>
  <c r="Q188" i="38" s="1"/>
  <c r="M190" i="38"/>
  <c r="Q190" i="38" s="1"/>
  <c r="M324" i="38"/>
  <c r="Q324" i="38" s="1"/>
  <c r="M210" i="38"/>
  <c r="Q210" i="38" s="1"/>
  <c r="M211" i="38"/>
  <c r="Q211" i="38" s="1"/>
  <c r="M346" i="38"/>
  <c r="Q346" i="38" s="1"/>
  <c r="M232" i="38"/>
  <c r="Q232" i="38" s="1"/>
  <c r="M233" i="38"/>
  <c r="Q233" i="38" s="1"/>
  <c r="R276" i="38"/>
  <c r="M400" i="38"/>
  <c r="Q400" i="38" s="1"/>
  <c r="M293" i="38"/>
  <c r="Q293" i="38" s="1"/>
  <c r="M302" i="38"/>
  <c r="Q302" i="38" s="1"/>
  <c r="M427" i="38"/>
  <c r="Q427" i="38" s="1"/>
  <c r="M428" i="38"/>
  <c r="Q428" i="38" s="1"/>
  <c r="M429" i="38"/>
  <c r="Q429" i="38" s="1"/>
  <c r="M435" i="38"/>
  <c r="Q435" i="38" s="1"/>
  <c r="M319" i="38"/>
  <c r="Q319" i="38" s="1"/>
  <c r="M343" i="38"/>
  <c r="Q343" i="38" s="1"/>
  <c r="M480" i="38"/>
  <c r="Q480" i="38" s="1"/>
  <c r="M367" i="38"/>
  <c r="Q367" i="38" s="1"/>
  <c r="M381" i="38"/>
  <c r="Q381" i="38" s="1"/>
  <c r="M386" i="38"/>
  <c r="Q386" i="38" s="1"/>
  <c r="M527" i="38"/>
  <c r="Q527" i="38" s="1"/>
  <c r="M549" i="38"/>
  <c r="Q549" i="38" s="1"/>
  <c r="M463" i="38"/>
  <c r="Q463" i="38" s="1"/>
  <c r="M587" i="38"/>
  <c r="Q587" i="38" s="1"/>
  <c r="R474" i="38"/>
  <c r="M608" i="38"/>
  <c r="Q608" i="38" s="1"/>
  <c r="M547" i="38"/>
  <c r="Q547" i="38" s="1"/>
  <c r="M678" i="38"/>
  <c r="Q678" i="38" s="1"/>
  <c r="M569" i="38"/>
  <c r="Q569" i="38" s="1"/>
  <c r="M620" i="38"/>
  <c r="Q620" i="38" s="1"/>
  <c r="M642" i="38"/>
  <c r="Q642" i="38" s="1"/>
  <c r="M712" i="38"/>
  <c r="Q712" i="38" s="1"/>
  <c r="R713" i="38"/>
  <c r="R714" i="38"/>
  <c r="M853" i="38"/>
  <c r="Q853" i="38" s="1"/>
  <c r="M752" i="38"/>
  <c r="Q752" i="38" s="1"/>
  <c r="M890" i="38"/>
  <c r="Q890" i="38" s="1"/>
  <c r="M791" i="38"/>
  <c r="Q791" i="38" s="1"/>
  <c r="M823" i="38"/>
  <c r="Q823" i="38" s="1"/>
  <c r="M832" i="38"/>
  <c r="Q832" i="38" s="1"/>
  <c r="R835" i="38"/>
  <c r="R834" i="38"/>
  <c r="R49" i="38"/>
  <c r="Q131" i="38"/>
  <c r="R155" i="38"/>
  <c r="R156" i="38"/>
  <c r="M280" i="38"/>
  <c r="Q280" i="38" s="1"/>
  <c r="M168" i="38"/>
  <c r="Q168" i="38" s="1"/>
  <c r="M212" i="38"/>
  <c r="Q212" i="38" s="1"/>
  <c r="M217" i="38"/>
  <c r="Q217" i="38" s="1"/>
  <c r="M218" i="38"/>
  <c r="Q218" i="38" s="1"/>
  <c r="R222" i="38"/>
  <c r="R223" i="38"/>
  <c r="M234" i="38"/>
  <c r="Q234" i="38" s="1"/>
  <c r="M239" i="38"/>
  <c r="Q239" i="38" s="1"/>
  <c r="M240" i="38"/>
  <c r="Q240" i="38" s="1"/>
  <c r="R244" i="38"/>
  <c r="R245" i="38"/>
  <c r="M254" i="38"/>
  <c r="Q254" i="38" s="1"/>
  <c r="M382" i="38"/>
  <c r="Q382" i="38" s="1"/>
  <c r="R266" i="38"/>
  <c r="M391" i="38"/>
  <c r="Q391" i="38" s="1"/>
  <c r="M273" i="38"/>
  <c r="Q273" i="38" s="1"/>
  <c r="M274" i="38"/>
  <c r="Q274" i="38" s="1"/>
  <c r="M294" i="38"/>
  <c r="Q294" i="38" s="1"/>
  <c r="M301" i="38"/>
  <c r="Q301" i="38" s="1"/>
  <c r="M436" i="38"/>
  <c r="Q436" i="38" s="1"/>
  <c r="R328" i="38"/>
  <c r="M329" i="38"/>
  <c r="Q329" i="38" s="1"/>
  <c r="M330" i="38"/>
  <c r="Q330" i="38" s="1"/>
  <c r="M357" i="38"/>
  <c r="Q357" i="38" s="1"/>
  <c r="M374" i="38"/>
  <c r="Q374" i="38" s="1"/>
  <c r="M496" i="38"/>
  <c r="Q496" i="38" s="1"/>
  <c r="M504" i="38"/>
  <c r="Q504" i="38" s="1"/>
  <c r="M564" i="38"/>
  <c r="Q564" i="38" s="1"/>
  <c r="R446" i="38"/>
  <c r="M586" i="38"/>
  <c r="Q586" i="38" s="1"/>
  <c r="M485" i="38"/>
  <c r="Q485" i="38" s="1"/>
  <c r="R515" i="38"/>
  <c r="M645" i="38"/>
  <c r="Q645" i="38" s="1"/>
  <c r="M543" i="38"/>
  <c r="Q543" i="38" s="1"/>
  <c r="M706" i="38"/>
  <c r="Q706" i="38" s="1"/>
  <c r="M599" i="38"/>
  <c r="Q599" i="38" s="1"/>
  <c r="M611" i="38"/>
  <c r="Q611" i="38" s="1"/>
  <c r="M804" i="38"/>
  <c r="Q804" i="38" s="1"/>
  <c r="M685" i="38"/>
  <c r="Q685" i="38" s="1"/>
  <c r="M822" i="38"/>
  <c r="Q822" i="38" s="1"/>
  <c r="M821" i="38"/>
  <c r="Q821" i="38" s="1"/>
  <c r="M818" i="38"/>
  <c r="Q818" i="38" s="1"/>
  <c r="M709" i="38"/>
  <c r="Q709" i="38" s="1"/>
  <c r="M735" i="38"/>
  <c r="Q735" i="38" s="1"/>
  <c r="R742" i="38"/>
  <c r="R743" i="38"/>
  <c r="M868" i="38"/>
  <c r="Q868" i="38" s="1"/>
  <c r="M941" i="38"/>
  <c r="Q941" i="38" s="1"/>
  <c r="M826" i="38"/>
  <c r="Q826" i="38" s="1"/>
  <c r="R153" i="38"/>
  <c r="R161" i="38"/>
  <c r="R168" i="38"/>
  <c r="R183" i="38"/>
  <c r="R190" i="38"/>
  <c r="R198" i="38"/>
  <c r="R205" i="38"/>
  <c r="R220" i="38"/>
  <c r="R227" i="38"/>
  <c r="R235" i="38"/>
  <c r="R242" i="38"/>
  <c r="M255" i="38"/>
  <c r="Q255" i="38" s="1"/>
  <c r="R258" i="38"/>
  <c r="R287" i="38"/>
  <c r="M412" i="38"/>
  <c r="Q412" i="38" s="1"/>
  <c r="M307" i="38"/>
  <c r="Q307" i="38" s="1"/>
  <c r="R346" i="38"/>
  <c r="M365" i="38"/>
  <c r="Q365" i="38" s="1"/>
  <c r="M366" i="38"/>
  <c r="Q366" i="38" s="1"/>
  <c r="M389" i="38"/>
  <c r="Q389" i="38" s="1"/>
  <c r="M394" i="38"/>
  <c r="Q394" i="38" s="1"/>
  <c r="M395" i="38"/>
  <c r="Q395" i="38" s="1"/>
  <c r="R400" i="38"/>
  <c r="M535" i="38"/>
  <c r="Q535" i="38" s="1"/>
  <c r="M417" i="38"/>
  <c r="Q417" i="38" s="1"/>
  <c r="R422" i="38"/>
  <c r="M563" i="38"/>
  <c r="Q563" i="38" s="1"/>
  <c r="R473" i="38"/>
  <c r="M475" i="38"/>
  <c r="Q475" i="38" s="1"/>
  <c r="M483" i="38"/>
  <c r="Q483" i="38" s="1"/>
  <c r="M484" i="38"/>
  <c r="Q484" i="38" s="1"/>
  <c r="M532" i="38"/>
  <c r="Q532" i="38" s="1"/>
  <c r="M542" i="38"/>
  <c r="Q542" i="38" s="1"/>
  <c r="M544" i="38"/>
  <c r="Q544" i="38" s="1"/>
  <c r="M676" i="38"/>
  <c r="Q676" i="38" s="1"/>
  <c r="M562" i="38"/>
  <c r="Q562" i="38" s="1"/>
  <c r="M565" i="38"/>
  <c r="Q565" i="38" s="1"/>
  <c r="M575" i="38"/>
  <c r="Q575" i="38" s="1"/>
  <c r="M621" i="38"/>
  <c r="Q621" i="38" s="1"/>
  <c r="M743" i="38"/>
  <c r="Q743" i="38" s="1"/>
  <c r="M648" i="38"/>
  <c r="Q648" i="38" s="1"/>
  <c r="M663" i="38"/>
  <c r="Q663" i="38" s="1"/>
  <c r="M666" i="38"/>
  <c r="Q666" i="38" s="1"/>
  <c r="M672" i="38"/>
  <c r="Q672" i="38" s="1"/>
  <c r="R691" i="38"/>
  <c r="R692" i="38"/>
  <c r="R698" i="38"/>
  <c r="R699" i="38"/>
  <c r="M834" i="38"/>
  <c r="Q834" i="38" s="1"/>
  <c r="M753" i="38"/>
  <c r="Q753" i="38" s="1"/>
  <c r="M759" i="38"/>
  <c r="Q759" i="38" s="1"/>
  <c r="M881" i="38"/>
  <c r="Q881" i="38" s="1"/>
  <c r="M879" i="38"/>
  <c r="Q879" i="38" s="1"/>
  <c r="R775" i="38"/>
  <c r="M833" i="38"/>
  <c r="Q833" i="38" s="1"/>
  <c r="M970" i="38"/>
  <c r="Q970" i="38" s="1"/>
  <c r="M851" i="38"/>
  <c r="Q851" i="38" s="1"/>
  <c r="M981" i="38"/>
  <c r="Q981" i="38" s="1"/>
  <c r="M980" i="38"/>
  <c r="Q980" i="38" s="1"/>
  <c r="M869" i="38"/>
  <c r="Q869" i="38" s="1"/>
  <c r="M875" i="38"/>
  <c r="Q875" i="38" s="1"/>
  <c r="M1007" i="38"/>
  <c r="Q1007" i="38" s="1"/>
  <c r="M1006" i="38"/>
  <c r="Q1006" i="38" s="1"/>
  <c r="M1033" i="38"/>
  <c r="Q1033" i="38" s="1"/>
  <c r="M1061" i="38"/>
  <c r="Q1061" i="38" s="1"/>
  <c r="M1100" i="38"/>
  <c r="Q1100" i="38" s="1"/>
  <c r="M984" i="38"/>
  <c r="Q984" i="38" s="1"/>
  <c r="M993" i="38"/>
  <c r="Q993" i="38" s="1"/>
  <c r="M1160" i="38"/>
  <c r="Q1160" i="38" s="1"/>
  <c r="M871" i="38"/>
  <c r="Q871" i="38" s="1"/>
  <c r="M877" i="38"/>
  <c r="Q877" i="38" s="1"/>
  <c r="M882" i="38"/>
  <c r="Q882" i="38" s="1"/>
  <c r="M891" i="38"/>
  <c r="Q891" i="38" s="1"/>
  <c r="M913" i="38"/>
  <c r="Q913" i="38" s="1"/>
  <c r="M996" i="38"/>
  <c r="Q996" i="38" s="1"/>
  <c r="M1041" i="38"/>
  <c r="Q1041" i="38" s="1"/>
  <c r="M927" i="38"/>
  <c r="Q927" i="38" s="1"/>
  <c r="M948" i="38"/>
  <c r="Q948" i="38" s="1"/>
  <c r="M950" i="38"/>
  <c r="Q950" i="38" s="1"/>
  <c r="M979" i="38"/>
  <c r="Q979" i="38" s="1"/>
  <c r="M844" i="38"/>
  <c r="Q844" i="38" s="1"/>
  <c r="M846" i="38"/>
  <c r="Q846" i="38" s="1"/>
  <c r="M1010" i="38"/>
  <c r="Q1010" i="38" s="1"/>
  <c r="M908" i="38"/>
  <c r="Q908" i="38" s="1"/>
  <c r="M942" i="38"/>
  <c r="Q942" i="38" s="1"/>
  <c r="M969" i="38"/>
  <c r="Q969" i="38" s="1"/>
  <c r="M1016" i="38"/>
  <c r="Q1016" i="38" s="1"/>
  <c r="M1018" i="38"/>
  <c r="Q1018" i="38" s="1"/>
  <c r="M1039" i="38"/>
  <c r="Q1039" i="38" s="1"/>
  <c r="M1168" i="38"/>
  <c r="Q1168" i="38" s="1"/>
  <c r="M1177" i="38"/>
  <c r="Q1177" i="38" s="1"/>
  <c r="M1169" i="38"/>
  <c r="Q1169" i="38" s="1"/>
  <c r="M1176" i="38"/>
  <c r="Q1176" i="38" s="1"/>
  <c r="M859" i="38"/>
  <c r="Q859" i="38" s="1"/>
  <c r="M893" i="38"/>
  <c r="Q893" i="38" s="1"/>
  <c r="R898" i="38"/>
  <c r="R897" i="38"/>
  <c r="M933" i="38"/>
  <c r="Q933" i="38" s="1"/>
  <c r="M1008" i="38"/>
  <c r="Q1008" i="38" s="1"/>
  <c r="M1152" i="38"/>
  <c r="Q1152" i="38" s="1"/>
  <c r="M1153" i="38"/>
  <c r="Q1153" i="38" s="1"/>
  <c r="M360" i="38"/>
  <c r="Q360" i="38" s="1"/>
  <c r="M368" i="38"/>
  <c r="Q368" i="38" s="1"/>
  <c r="M292" i="38"/>
  <c r="Q292" i="38" s="1"/>
  <c r="R295" i="38"/>
  <c r="M306" i="38"/>
  <c r="Q306" i="38" s="1"/>
  <c r="M441" i="38"/>
  <c r="Q441" i="38" s="1"/>
  <c r="R339" i="38"/>
  <c r="M350" i="38"/>
  <c r="Q350" i="38" s="1"/>
  <c r="M359" i="38"/>
  <c r="Q359" i="38" s="1"/>
  <c r="R369" i="38"/>
  <c r="R370" i="38"/>
  <c r="M380" i="38"/>
  <c r="Q380" i="38" s="1"/>
  <c r="M404" i="38"/>
  <c r="Q404" i="38" s="1"/>
  <c r="M409" i="38"/>
  <c r="Q409" i="38" s="1"/>
  <c r="M410" i="38"/>
  <c r="Q410" i="38" s="1"/>
  <c r="M426" i="38"/>
  <c r="Q426" i="38" s="1"/>
  <c r="M431" i="38"/>
  <c r="Q431" i="38" s="1"/>
  <c r="M432" i="38"/>
  <c r="Q432" i="38" s="1"/>
  <c r="M453" i="38"/>
  <c r="Q453" i="38" s="1"/>
  <c r="M454" i="38"/>
  <c r="Q454" i="38" s="1"/>
  <c r="M477" i="38"/>
  <c r="Q477" i="38" s="1"/>
  <c r="M479" i="38"/>
  <c r="Q479" i="38" s="1"/>
  <c r="M600" i="38"/>
  <c r="Q600" i="38" s="1"/>
  <c r="M498" i="38"/>
  <c r="Q498" i="38" s="1"/>
  <c r="M499" i="38"/>
  <c r="Q499" i="38" s="1"/>
  <c r="M517" i="38"/>
  <c r="Q517" i="38" s="1"/>
  <c r="M534" i="38"/>
  <c r="Q534" i="38" s="1"/>
  <c r="M659" i="38"/>
  <c r="Q659" i="38" s="1"/>
  <c r="M660" i="38"/>
  <c r="Q660" i="38" s="1"/>
  <c r="R557" i="38"/>
  <c r="R556" i="38"/>
  <c r="M579" i="38"/>
  <c r="Q579" i="38" s="1"/>
  <c r="R580" i="38"/>
  <c r="R581" i="38"/>
  <c r="M582" i="38"/>
  <c r="Q582" i="38" s="1"/>
  <c r="M705" i="38"/>
  <c r="Q705" i="38" s="1"/>
  <c r="M714" i="38"/>
  <c r="Q714" i="38" s="1"/>
  <c r="M765" i="38"/>
  <c r="Q765" i="38" s="1"/>
  <c r="M664" i="38"/>
  <c r="Q664" i="38" s="1"/>
  <c r="M668" i="38"/>
  <c r="Q668" i="38" s="1"/>
  <c r="R685" i="38"/>
  <c r="M688" i="38"/>
  <c r="Q688" i="38" s="1"/>
  <c r="M811" i="38"/>
  <c r="Q811" i="38" s="1"/>
  <c r="M694" i="38"/>
  <c r="Q694" i="38" s="1"/>
  <c r="M776" i="38"/>
  <c r="Q776" i="38" s="1"/>
  <c r="M894" i="38"/>
  <c r="Q894" i="38" s="1"/>
  <c r="M917" i="38"/>
  <c r="Q917" i="38" s="1"/>
  <c r="M918" i="38"/>
  <c r="Q918" i="38" s="1"/>
  <c r="R799" i="38"/>
  <c r="R800" i="38"/>
  <c r="R801" i="38"/>
  <c r="R802" i="38"/>
  <c r="M938" i="38"/>
  <c r="Q938" i="38" s="1"/>
  <c r="M825" i="38"/>
  <c r="Q825" i="38" s="1"/>
  <c r="M947" i="38"/>
  <c r="Q947" i="38" s="1"/>
  <c r="M960" i="38"/>
  <c r="Q960" i="38" s="1"/>
  <c r="M983" i="38"/>
  <c r="Q983" i="38" s="1"/>
  <c r="M873" i="38"/>
  <c r="Q873" i="38" s="1"/>
  <c r="M883" i="38"/>
  <c r="Q883" i="38" s="1"/>
  <c r="M898" i="38"/>
  <c r="Q898" i="38" s="1"/>
  <c r="M1081" i="38"/>
  <c r="Q1081" i="38" s="1"/>
  <c r="M1083" i="38"/>
  <c r="Q1083" i="38" s="1"/>
  <c r="M1076" i="38"/>
  <c r="Q1076" i="38" s="1"/>
  <c r="M1080" i="38"/>
  <c r="Q1080" i="38" s="1"/>
  <c r="M971" i="38"/>
  <c r="Q971" i="38" s="1"/>
  <c r="M973" i="38"/>
  <c r="Q973" i="38" s="1"/>
  <c r="M1020" i="38"/>
  <c r="Q1020" i="38" s="1"/>
  <c r="M1047" i="38"/>
  <c r="Q1047" i="38" s="1"/>
  <c r="M262" i="38"/>
  <c r="Q262" i="38" s="1"/>
  <c r="R265" i="38"/>
  <c r="M390" i="38"/>
  <c r="Q390" i="38" s="1"/>
  <c r="M299" i="38"/>
  <c r="Q299" i="38" s="1"/>
  <c r="M335" i="38"/>
  <c r="Q335" i="38" s="1"/>
  <c r="M478" i="38"/>
  <c r="Q478" i="38" s="1"/>
  <c r="M528" i="38"/>
  <c r="Q528" i="38" s="1"/>
  <c r="M411" i="38"/>
  <c r="Q411" i="38" s="1"/>
  <c r="R421" i="38"/>
  <c r="M433" i="38"/>
  <c r="Q433" i="38" s="1"/>
  <c r="M455" i="38"/>
  <c r="Q455" i="38" s="1"/>
  <c r="M578" i="38"/>
  <c r="Q578" i="38" s="1"/>
  <c r="R465" i="38"/>
  <c r="R466" i="38"/>
  <c r="M476" i="38"/>
  <c r="Q476" i="38" s="1"/>
  <c r="R489" i="38"/>
  <c r="M500" i="38"/>
  <c r="Q500" i="38" s="1"/>
  <c r="M505" i="38"/>
  <c r="Q505" i="38" s="1"/>
  <c r="M506" i="38"/>
  <c r="Q506" i="38" s="1"/>
  <c r="R511" i="38"/>
  <c r="R519" i="38"/>
  <c r="M522" i="38"/>
  <c r="Q522" i="38" s="1"/>
  <c r="M674" i="38"/>
  <c r="Q674" i="38" s="1"/>
  <c r="M558" i="38"/>
  <c r="Q558" i="38" s="1"/>
  <c r="M592" i="38"/>
  <c r="Q592" i="38" s="1"/>
  <c r="M594" i="38"/>
  <c r="Q594" i="38" s="1"/>
  <c r="M726" i="38"/>
  <c r="Q726" i="38" s="1"/>
  <c r="M727" i="38"/>
  <c r="Q727" i="38" s="1"/>
  <c r="R609" i="38"/>
  <c r="R610" i="38"/>
  <c r="R619" i="38"/>
  <c r="M755" i="38"/>
  <c r="Q755" i="38" s="1"/>
  <c r="M643" i="38"/>
  <c r="Q643" i="38" s="1"/>
  <c r="M764" i="38"/>
  <c r="Q764" i="38" s="1"/>
  <c r="M649" i="38"/>
  <c r="Q649" i="38" s="1"/>
  <c r="M661" i="38"/>
  <c r="Q661" i="38" s="1"/>
  <c r="M662" i="38"/>
  <c r="Q662" i="38" s="1"/>
  <c r="M798" i="38"/>
  <c r="Q798" i="38" s="1"/>
  <c r="M703" i="38"/>
  <c r="Q703" i="38" s="1"/>
  <c r="M827" i="38"/>
  <c r="Q827" i="38" s="1"/>
  <c r="M717" i="38"/>
  <c r="Q717" i="38" s="1"/>
  <c r="M754" i="38"/>
  <c r="Q754" i="38" s="1"/>
  <c r="M781" i="38"/>
  <c r="Q781" i="38" s="1"/>
  <c r="M787" i="38"/>
  <c r="Q787" i="38" s="1"/>
  <c r="M793" i="38"/>
  <c r="Q793" i="38" s="1"/>
  <c r="M800" i="38"/>
  <c r="Q800" i="38" s="1"/>
  <c r="M813" i="38"/>
  <c r="Q813" i="38" s="1"/>
  <c r="M956" i="38"/>
  <c r="Q956" i="38" s="1"/>
  <c r="R845" i="38"/>
  <c r="M990" i="38"/>
  <c r="Q990" i="38" s="1"/>
  <c r="M892" i="38"/>
  <c r="Q892" i="38" s="1"/>
  <c r="M907" i="38"/>
  <c r="Q907" i="38" s="1"/>
  <c r="M1036" i="38"/>
  <c r="Q1036" i="38" s="1"/>
  <c r="M1029" i="38"/>
  <c r="Q1029" i="38" s="1"/>
  <c r="M1043" i="38"/>
  <c r="Q1043" i="38" s="1"/>
  <c r="M951" i="38"/>
  <c r="Q951" i="38" s="1"/>
  <c r="M963" i="38"/>
  <c r="Q963" i="38" s="1"/>
  <c r="M1105" i="38"/>
  <c r="Q1105" i="38" s="1"/>
  <c r="M1085" i="38"/>
  <c r="Q1085" i="38" s="1"/>
  <c r="M1093" i="38"/>
  <c r="Q1093" i="38" s="1"/>
  <c r="R294" i="38"/>
  <c r="M434" i="38"/>
  <c r="Q434" i="38" s="1"/>
  <c r="R324" i="38"/>
  <c r="R323" i="38"/>
  <c r="M449" i="38"/>
  <c r="Q449" i="38" s="1"/>
  <c r="M464" i="38"/>
  <c r="Q464" i="38" s="1"/>
  <c r="M351" i="38"/>
  <c r="Q351" i="38" s="1"/>
  <c r="R354" i="38"/>
  <c r="R377" i="38"/>
  <c r="M387" i="38"/>
  <c r="Q387" i="38" s="1"/>
  <c r="M388" i="38"/>
  <c r="Q388" i="38" s="1"/>
  <c r="R444" i="38"/>
  <c r="M585" i="38"/>
  <c r="Q585" i="38" s="1"/>
  <c r="R495" i="38"/>
  <c r="M507" i="38"/>
  <c r="Q507" i="38" s="1"/>
  <c r="M630" i="38"/>
  <c r="Q630" i="38" s="1"/>
  <c r="R529" i="38"/>
  <c r="M570" i="38"/>
  <c r="Q570" i="38" s="1"/>
  <c r="M692" i="38"/>
  <c r="Q692" i="38" s="1"/>
  <c r="R575" i="38"/>
  <c r="M704" i="38"/>
  <c r="Q704" i="38" s="1"/>
  <c r="R587" i="38"/>
  <c r="R588" i="38"/>
  <c r="M595" i="38"/>
  <c r="Q595" i="38" s="1"/>
  <c r="M597" i="38"/>
  <c r="Q597" i="38" s="1"/>
  <c r="M619" i="38"/>
  <c r="Q619" i="38" s="1"/>
  <c r="M633" i="38"/>
  <c r="Q633" i="38" s="1"/>
  <c r="R654" i="38"/>
  <c r="R655" i="38"/>
  <c r="R663" i="38"/>
  <c r="M677" i="38"/>
  <c r="Q677" i="38" s="1"/>
  <c r="M687" i="38"/>
  <c r="Q687" i="38" s="1"/>
  <c r="M693" i="38"/>
  <c r="Q693" i="38" s="1"/>
  <c r="M824" i="38"/>
  <c r="Q824" i="38" s="1"/>
  <c r="M710" i="38"/>
  <c r="Q710" i="38" s="1"/>
  <c r="M840" i="38"/>
  <c r="Q840" i="38" s="1"/>
  <c r="M732" i="38"/>
  <c r="Q732" i="38" s="1"/>
  <c r="R792" i="38"/>
  <c r="M867" i="38"/>
  <c r="Q867" i="38" s="1"/>
  <c r="M878" i="38"/>
  <c r="Q878" i="38" s="1"/>
  <c r="M1015" i="38"/>
  <c r="Q1015" i="38" s="1"/>
  <c r="M931" i="38"/>
  <c r="Q931" i="38" s="1"/>
  <c r="M982" i="38"/>
  <c r="Q982" i="38" s="1"/>
  <c r="M999" i="38"/>
  <c r="Q999" i="38" s="1"/>
  <c r="M1124" i="38"/>
  <c r="Q1124" i="38" s="1"/>
  <c r="M1144" i="38"/>
  <c r="Q1144" i="38" s="1"/>
  <c r="M1132" i="38"/>
  <c r="Q1132" i="38" s="1"/>
  <c r="M1042" i="38"/>
  <c r="Q1042" i="38" s="1"/>
  <c r="R338" i="38"/>
  <c r="R345" i="38"/>
  <c r="R353" i="38"/>
  <c r="R360" i="38"/>
  <c r="R375" i="38"/>
  <c r="R382" i="38"/>
  <c r="R390" i="38"/>
  <c r="R397" i="38"/>
  <c r="R412" i="38"/>
  <c r="R419" i="38"/>
  <c r="R427" i="38"/>
  <c r="R434" i="38"/>
  <c r="R441" i="38"/>
  <c r="R449" i="38"/>
  <c r="R456" i="38"/>
  <c r="R471" i="38"/>
  <c r="R478" i="38"/>
  <c r="R486" i="38"/>
  <c r="R493" i="38"/>
  <c r="R508" i="38"/>
  <c r="R528" i="38"/>
  <c r="M531" i="38"/>
  <c r="Q531" i="38" s="1"/>
  <c r="R535" i="38"/>
  <c r="R534" i="38"/>
  <c r="M539" i="38"/>
  <c r="Q539" i="38" s="1"/>
  <c r="M568" i="38"/>
  <c r="Q568" i="38" s="1"/>
  <c r="M590" i="38"/>
  <c r="Q590" i="38" s="1"/>
  <c r="M591" i="38"/>
  <c r="Q591" i="38" s="1"/>
  <c r="R595" i="38"/>
  <c r="R596" i="38"/>
  <c r="M610" i="38"/>
  <c r="Q610" i="38" s="1"/>
  <c r="M614" i="38"/>
  <c r="Q614" i="38" s="1"/>
  <c r="M748" i="38"/>
  <c r="Q748" i="38" s="1"/>
  <c r="M636" i="38"/>
  <c r="Q636" i="38" s="1"/>
  <c r="R646" i="38"/>
  <c r="R647" i="38"/>
  <c r="M658" i="38"/>
  <c r="Q658" i="38" s="1"/>
  <c r="M679" i="38"/>
  <c r="Q679" i="38" s="1"/>
  <c r="M680" i="38"/>
  <c r="Q680" i="38" s="1"/>
  <c r="M701" i="38"/>
  <c r="Q701" i="38" s="1"/>
  <c r="M702" i="38"/>
  <c r="Q702" i="38" s="1"/>
  <c r="M842" i="38"/>
  <c r="Q842" i="38" s="1"/>
  <c r="M725" i="38"/>
  <c r="Q725" i="38" s="1"/>
  <c r="M865" i="38"/>
  <c r="Q865" i="38" s="1"/>
  <c r="R779" i="38"/>
  <c r="R780" i="38"/>
  <c r="M810" i="38"/>
  <c r="Q810" i="38" s="1"/>
  <c r="M814" i="38"/>
  <c r="Q814" i="38" s="1"/>
  <c r="M819" i="38"/>
  <c r="Q819" i="38" s="1"/>
  <c r="R821" i="38"/>
  <c r="M829" i="38"/>
  <c r="Q829" i="38" s="1"/>
  <c r="M830" i="38"/>
  <c r="Q830" i="38" s="1"/>
  <c r="R831" i="38"/>
  <c r="M852" i="38"/>
  <c r="Q852" i="38" s="1"/>
  <c r="M854" i="38"/>
  <c r="Q854" i="38" s="1"/>
  <c r="M856" i="38"/>
  <c r="Q856" i="38" s="1"/>
  <c r="M861" i="38"/>
  <c r="Q861" i="38" s="1"/>
  <c r="R911" i="38"/>
  <c r="M914" i="38"/>
  <c r="Q914" i="38" s="1"/>
  <c r="M928" i="38"/>
  <c r="Q928" i="38" s="1"/>
  <c r="M1051" i="38"/>
  <c r="Q1051" i="38" s="1"/>
  <c r="M952" i="38"/>
  <c r="Q952" i="38" s="1"/>
  <c r="M968" i="38"/>
  <c r="Q968" i="38" s="1"/>
  <c r="M991" i="38"/>
  <c r="Q991" i="38" s="1"/>
  <c r="M1117" i="38"/>
  <c r="Q1117" i="38" s="1"/>
  <c r="M1013" i="38"/>
  <c r="Q1013" i="38" s="1"/>
  <c r="M1101" i="38"/>
  <c r="Q1101" i="38" s="1"/>
  <c r="M1116" i="38"/>
  <c r="Q1116" i="38" s="1"/>
  <c r="M1411" i="38"/>
  <c r="Q1411" i="38" s="1"/>
  <c r="M1471" i="38"/>
  <c r="Q1471" i="38" s="1"/>
  <c r="M1439" i="38"/>
  <c r="Q1439" i="38" s="1"/>
  <c r="M1064" i="38"/>
  <c r="Q1064" i="38" s="1"/>
  <c r="M1219" i="38"/>
  <c r="Q1219" i="38" s="1"/>
  <c r="M1216" i="38"/>
  <c r="Q1216" i="38" s="1"/>
  <c r="M1208" i="38"/>
  <c r="Q1208" i="38" s="1"/>
  <c r="M1113" i="38"/>
  <c r="Q1113" i="38" s="1"/>
  <c r="M1369" i="38"/>
  <c r="Q1369" i="38" s="1"/>
  <c r="M1368" i="38"/>
  <c r="Q1368" i="38" s="1"/>
  <c r="M1357" i="38"/>
  <c r="Q1357" i="38" s="1"/>
  <c r="M1103" i="38"/>
  <c r="Q1103" i="38" s="1"/>
  <c r="M1108" i="38"/>
  <c r="Q1108" i="38" s="1"/>
  <c r="M1173" i="38"/>
  <c r="Q1173" i="38" s="1"/>
  <c r="M1237" i="38"/>
  <c r="Q1237" i="38" s="1"/>
  <c r="M1384" i="38"/>
  <c r="Q1384" i="38" s="1"/>
  <c r="M1389" i="38"/>
  <c r="Q1389" i="38" s="1"/>
  <c r="M1339" i="38"/>
  <c r="Q1339" i="38" s="1"/>
  <c r="M1120" i="38"/>
  <c r="Q1120" i="38" s="1"/>
  <c r="M1300" i="38"/>
  <c r="Q1300" i="38" s="1"/>
  <c r="M1293" i="38"/>
  <c r="Q1293" i="38" s="1"/>
  <c r="M1182" i="38"/>
  <c r="Q1182" i="38" s="1"/>
  <c r="M1185" i="38"/>
  <c r="Q1185" i="38" s="1"/>
  <c r="M1267" i="38"/>
  <c r="Q1267" i="38" s="1"/>
  <c r="M1325" i="38"/>
  <c r="Q1325" i="38" s="1"/>
  <c r="M1192" i="38"/>
  <c r="Q1192" i="38" s="1"/>
  <c r="M1244" i="38"/>
  <c r="Q1244" i="38" s="1"/>
  <c r="M1266" i="38"/>
  <c r="Q1266" i="38" s="1"/>
  <c r="M1400" i="38"/>
  <c r="Q1400" i="38" s="1"/>
  <c r="M1405" i="38"/>
  <c r="Q1405" i="38" s="1"/>
  <c r="M1322" i="38"/>
  <c r="Q1322" i="38" s="1"/>
  <c r="M486" i="38"/>
  <c r="Q486" i="38" s="1"/>
  <c r="M493" i="38"/>
  <c r="Q493" i="38" s="1"/>
  <c r="M508" i="38"/>
  <c r="Q508" i="38" s="1"/>
  <c r="M637" i="38"/>
  <c r="Q637" i="38" s="1"/>
  <c r="M538" i="38"/>
  <c r="Q538" i="38" s="1"/>
  <c r="R542" i="38"/>
  <c r="R541" i="38"/>
  <c r="M667" i="38"/>
  <c r="Q667" i="38" s="1"/>
  <c r="M681" i="38"/>
  <c r="Q681" i="38" s="1"/>
  <c r="M696" i="38"/>
  <c r="Q696" i="38" s="1"/>
  <c r="M580" i="38"/>
  <c r="Q580" i="38" s="1"/>
  <c r="M596" i="38"/>
  <c r="Q596" i="38" s="1"/>
  <c r="M718" i="38"/>
  <c r="Q718" i="38" s="1"/>
  <c r="M602" i="38"/>
  <c r="Q602" i="38" s="1"/>
  <c r="M627" i="38"/>
  <c r="Q627" i="38" s="1"/>
  <c r="M628" i="38"/>
  <c r="Q628" i="38" s="1"/>
  <c r="M647" i="38"/>
  <c r="Q647" i="38" s="1"/>
  <c r="M651" i="38"/>
  <c r="Q651" i="38" s="1"/>
  <c r="M669" i="38"/>
  <c r="Q669" i="38" s="1"/>
  <c r="M790" i="38"/>
  <c r="Q790" i="38" s="1"/>
  <c r="M673" i="38"/>
  <c r="Q673" i="38" s="1"/>
  <c r="M675" i="38"/>
  <c r="Q675" i="38" s="1"/>
  <c r="M691" i="38"/>
  <c r="Q691" i="38" s="1"/>
  <c r="M695" i="38"/>
  <c r="Q695" i="38" s="1"/>
  <c r="R705" i="38"/>
  <c r="R706" i="38"/>
  <c r="M716" i="38"/>
  <c r="Q716" i="38" s="1"/>
  <c r="M738" i="38"/>
  <c r="Q738" i="38" s="1"/>
  <c r="M739" i="38"/>
  <c r="Q739" i="38" s="1"/>
  <c r="M742" i="38"/>
  <c r="Q742" i="38" s="1"/>
  <c r="M863" i="38"/>
  <c r="Q863" i="38" s="1"/>
  <c r="M760" i="38"/>
  <c r="Q760" i="38" s="1"/>
  <c r="M761" i="38"/>
  <c r="Q761" i="38" s="1"/>
  <c r="M896" i="38"/>
  <c r="Q896" i="38" s="1"/>
  <c r="M780" i="38"/>
  <c r="Q780" i="38" s="1"/>
  <c r="M901" i="38"/>
  <c r="Q901" i="38" s="1"/>
  <c r="M784" i="38"/>
  <c r="Q784" i="38" s="1"/>
  <c r="M789" i="38"/>
  <c r="Q789" i="38" s="1"/>
  <c r="M923" i="38"/>
  <c r="Q923" i="38" s="1"/>
  <c r="M932" i="38"/>
  <c r="Q932" i="38" s="1"/>
  <c r="R817" i="38"/>
  <c r="M831" i="38"/>
  <c r="Q831" i="38" s="1"/>
  <c r="M967" i="38"/>
  <c r="Q967" i="38" s="1"/>
  <c r="R888" i="38"/>
  <c r="M1012" i="38"/>
  <c r="Q1012" i="38" s="1"/>
  <c r="M897" i="38"/>
  <c r="Q897" i="38" s="1"/>
  <c r="M906" i="38"/>
  <c r="Q906" i="38" s="1"/>
  <c r="M909" i="38"/>
  <c r="Q909" i="38" s="1"/>
  <c r="R912" i="38"/>
  <c r="R917" i="38"/>
  <c r="M930" i="38"/>
  <c r="Q930" i="38" s="1"/>
  <c r="M935" i="38"/>
  <c r="Q935" i="38" s="1"/>
  <c r="M944" i="38"/>
  <c r="Q944" i="38" s="1"/>
  <c r="M953" i="38"/>
  <c r="Q953" i="38" s="1"/>
  <c r="M1087" i="38"/>
  <c r="Q1087" i="38" s="1"/>
  <c r="M1115" i="38"/>
  <c r="Q1115" i="38" s="1"/>
  <c r="M1025" i="38"/>
  <c r="Q1025" i="38" s="1"/>
  <c r="M1037" i="38"/>
  <c r="Q1037" i="38" s="1"/>
  <c r="M1044" i="38"/>
  <c r="Q1044" i="38" s="1"/>
  <c r="M1122" i="38"/>
  <c r="Q1122" i="38" s="1"/>
  <c r="M1125" i="38"/>
  <c r="Q1125" i="38" s="1"/>
  <c r="M1252" i="38"/>
  <c r="Q1252" i="38" s="1"/>
  <c r="M1134" i="38"/>
  <c r="Q1134" i="38" s="1"/>
  <c r="M1333" i="38"/>
  <c r="Q1333" i="38" s="1"/>
  <c r="M1243" i="38"/>
  <c r="Q1243" i="38" s="1"/>
  <c r="M1276" i="38"/>
  <c r="Q1276" i="38" s="1"/>
  <c r="M1320" i="38"/>
  <c r="Q1320" i="38" s="1"/>
  <c r="R406" i="38"/>
  <c r="R502" i="38"/>
  <c r="M652" i="38"/>
  <c r="Q652" i="38" s="1"/>
  <c r="R550" i="38"/>
  <c r="M554" i="38"/>
  <c r="Q554" i="38" s="1"/>
  <c r="M566" i="38"/>
  <c r="Q566" i="38" s="1"/>
  <c r="M583" i="38"/>
  <c r="Q583" i="38" s="1"/>
  <c r="M584" i="38"/>
  <c r="Q584" i="38" s="1"/>
  <c r="M605" i="38"/>
  <c r="Q605" i="38" s="1"/>
  <c r="M606" i="38"/>
  <c r="Q606" i="38" s="1"/>
  <c r="M609" i="38"/>
  <c r="Q609" i="38" s="1"/>
  <c r="M625" i="38"/>
  <c r="Q625" i="38" s="1"/>
  <c r="M629" i="38"/>
  <c r="Q629" i="38" s="1"/>
  <c r="M763" i="38"/>
  <c r="Q763" i="38" s="1"/>
  <c r="M785" i="38"/>
  <c r="Q785" i="38" s="1"/>
  <c r="R683" i="38"/>
  <c r="R684" i="38"/>
  <c r="M736" i="38"/>
  <c r="Q736" i="38" s="1"/>
  <c r="M857" i="38"/>
  <c r="Q857" i="38" s="1"/>
  <c r="M740" i="38"/>
  <c r="Q740" i="38" s="1"/>
  <c r="M745" i="38"/>
  <c r="Q745" i="38" s="1"/>
  <c r="M746" i="38"/>
  <c r="Q746" i="38" s="1"/>
  <c r="R750" i="38"/>
  <c r="R751" i="38"/>
  <c r="M758" i="38"/>
  <c r="Q758" i="38" s="1"/>
  <c r="M762" i="38"/>
  <c r="Q762" i="38" s="1"/>
  <c r="M767" i="38"/>
  <c r="Q767" i="38" s="1"/>
  <c r="M768" i="38"/>
  <c r="Q768" i="38" s="1"/>
  <c r="R772" i="38"/>
  <c r="R773" i="38"/>
  <c r="M797" i="38"/>
  <c r="Q797" i="38" s="1"/>
  <c r="M807" i="38"/>
  <c r="Q807" i="38" s="1"/>
  <c r="M816" i="38"/>
  <c r="Q816" i="38" s="1"/>
  <c r="M945" i="38"/>
  <c r="Q945" i="38" s="1"/>
  <c r="M954" i="38"/>
  <c r="Q954" i="38" s="1"/>
  <c r="M836" i="38"/>
  <c r="Q836" i="38" s="1"/>
  <c r="M992" i="38"/>
  <c r="Q992" i="38" s="1"/>
  <c r="M994" i="38"/>
  <c r="Q994" i="38" s="1"/>
  <c r="M910" i="38"/>
  <c r="Q910" i="38" s="1"/>
  <c r="M912" i="38"/>
  <c r="Q912" i="38" s="1"/>
  <c r="R926" i="38"/>
  <c r="M929" i="38"/>
  <c r="Q929" i="38" s="1"/>
  <c r="M946" i="38"/>
  <c r="Q946" i="38" s="1"/>
  <c r="R949" i="38"/>
  <c r="R954" i="38"/>
  <c r="M1075" i="38"/>
  <c r="Q1075" i="38" s="1"/>
  <c r="M1014" i="38"/>
  <c r="Q1014" i="38" s="1"/>
  <c r="M1091" i="38"/>
  <c r="Q1091" i="38" s="1"/>
  <c r="M1095" i="38"/>
  <c r="Q1095" i="38" s="1"/>
  <c r="M1129" i="38"/>
  <c r="Q1129" i="38" s="1"/>
  <c r="M1258" i="38"/>
  <c r="Q1258" i="38" s="1"/>
  <c r="M1141" i="38"/>
  <c r="Q1141" i="38" s="1"/>
  <c r="M1273" i="38"/>
  <c r="Q1273" i="38" s="1"/>
  <c r="M1205" i="38"/>
  <c r="Q1205" i="38" s="1"/>
  <c r="M1337" i="38"/>
  <c r="Q1337" i="38" s="1"/>
  <c r="M546" i="38"/>
  <c r="Q546" i="38" s="1"/>
  <c r="R574" i="38"/>
  <c r="M607" i="38"/>
  <c r="Q607" i="38" s="1"/>
  <c r="M612" i="38"/>
  <c r="Q612" i="38" s="1"/>
  <c r="M613" i="38"/>
  <c r="Q613" i="38" s="1"/>
  <c r="R617" i="38"/>
  <c r="R618" i="38"/>
  <c r="M634" i="38"/>
  <c r="Q634" i="38" s="1"/>
  <c r="M635" i="38"/>
  <c r="Q635" i="38" s="1"/>
  <c r="R639" i="38"/>
  <c r="R640" i="38"/>
  <c r="M770" i="38"/>
  <c r="Q770" i="38" s="1"/>
  <c r="M657" i="38"/>
  <c r="Q657" i="38" s="1"/>
  <c r="R661" i="38"/>
  <c r="R662" i="38"/>
  <c r="M682" i="38"/>
  <c r="Q682" i="38" s="1"/>
  <c r="M837" i="38"/>
  <c r="Q837" i="38" s="1"/>
  <c r="M723" i="38"/>
  <c r="Q723" i="38" s="1"/>
  <c r="M724" i="38"/>
  <c r="Q724" i="38" s="1"/>
  <c r="M747" i="38"/>
  <c r="Q747" i="38" s="1"/>
  <c r="M880" i="38"/>
  <c r="Q880" i="38" s="1"/>
  <c r="M886" i="38"/>
  <c r="Q886" i="38" s="1"/>
  <c r="M769" i="38"/>
  <c r="Q769" i="38" s="1"/>
  <c r="M771" i="38"/>
  <c r="Q771" i="38" s="1"/>
  <c r="M792" i="38"/>
  <c r="Q792" i="38" s="1"/>
  <c r="M812" i="38"/>
  <c r="Q812" i="38" s="1"/>
  <c r="M955" i="38"/>
  <c r="Q955" i="38" s="1"/>
  <c r="M839" i="38"/>
  <c r="Q839" i="38" s="1"/>
  <c r="R849" i="38"/>
  <c r="R850" i="38"/>
  <c r="M862" i="38"/>
  <c r="Q862" i="38" s="1"/>
  <c r="M874" i="38"/>
  <c r="Q874" i="38" s="1"/>
  <c r="M1011" i="38"/>
  <c r="Q1011" i="38" s="1"/>
  <c r="M905" i="38"/>
  <c r="Q905" i="38" s="1"/>
  <c r="M915" i="38"/>
  <c r="Q915" i="38" s="1"/>
  <c r="M934" i="38"/>
  <c r="Q934" i="38" s="1"/>
  <c r="M943" i="38"/>
  <c r="Q943" i="38" s="1"/>
  <c r="M949" i="38"/>
  <c r="Q949" i="38" s="1"/>
  <c r="M972" i="38"/>
  <c r="Q972" i="38" s="1"/>
  <c r="M978" i="38"/>
  <c r="Q978" i="38" s="1"/>
  <c r="M1121" i="38"/>
  <c r="Q1121" i="38" s="1"/>
  <c r="M1145" i="38"/>
  <c r="Q1145" i="38" s="1"/>
  <c r="M1034" i="38"/>
  <c r="Q1034" i="38" s="1"/>
  <c r="M1050" i="38"/>
  <c r="Q1050" i="38" s="1"/>
  <c r="M1131" i="38"/>
  <c r="Q1131" i="38" s="1"/>
  <c r="M1268" i="38"/>
  <c r="Q1268" i="38" s="1"/>
  <c r="M1150" i="38"/>
  <c r="Q1150" i="38" s="1"/>
  <c r="M1167" i="38"/>
  <c r="Q1167" i="38" s="1"/>
  <c r="M1332" i="38"/>
  <c r="Q1332" i="38" s="1"/>
  <c r="M1214" i="38"/>
  <c r="Q1214" i="38" s="1"/>
  <c r="M1217" i="38"/>
  <c r="Q1217" i="38" s="1"/>
  <c r="R571" i="38"/>
  <c r="R578" i="38"/>
  <c r="R585" i="38"/>
  <c r="R593" i="38"/>
  <c r="R600" i="38"/>
  <c r="R615" i="38"/>
  <c r="R622" i="38"/>
  <c r="R630" i="38"/>
  <c r="R637" i="38"/>
  <c r="R652" i="38"/>
  <c r="R659" i="38"/>
  <c r="R667" i="38"/>
  <c r="R674" i="38"/>
  <c r="R681" i="38"/>
  <c r="R689" i="38"/>
  <c r="R696" i="38"/>
  <c r="R711" i="38"/>
  <c r="R718" i="38"/>
  <c r="R726" i="38"/>
  <c r="R733" i="38"/>
  <c r="R748" i="38"/>
  <c r="R755" i="38"/>
  <c r="R763" i="38"/>
  <c r="R770" i="38"/>
  <c r="R777" i="38"/>
  <c r="M817" i="38"/>
  <c r="Q817" i="38" s="1"/>
  <c r="R820" i="38"/>
  <c r="R837" i="38"/>
  <c r="M847" i="38"/>
  <c r="Q847" i="38" s="1"/>
  <c r="M850" i="38"/>
  <c r="Q850" i="38" s="1"/>
  <c r="R895" i="38"/>
  <c r="M902" i="38"/>
  <c r="Q902" i="38" s="1"/>
  <c r="M1023" i="38"/>
  <c r="Q1023" i="38" s="1"/>
  <c r="M939" i="38"/>
  <c r="Q939" i="38" s="1"/>
  <c r="M959" i="38"/>
  <c r="Q959" i="38" s="1"/>
  <c r="M975" i="38"/>
  <c r="Q975" i="38" s="1"/>
  <c r="M976" i="38"/>
  <c r="Q976" i="38" s="1"/>
  <c r="R977" i="38"/>
  <c r="M997" i="38"/>
  <c r="Q997" i="38" s="1"/>
  <c r="M1000" i="38"/>
  <c r="Q1000" i="38" s="1"/>
  <c r="M1004" i="38"/>
  <c r="Q1004" i="38" s="1"/>
  <c r="M1035" i="38"/>
  <c r="Q1035" i="38" s="1"/>
  <c r="M1038" i="38"/>
  <c r="Q1038" i="38" s="1"/>
  <c r="M1161" i="38"/>
  <c r="Q1161" i="38" s="1"/>
  <c r="M1071" i="38"/>
  <c r="Q1071" i="38" s="1"/>
  <c r="M1420" i="38"/>
  <c r="Q1420" i="38" s="1"/>
  <c r="M1403" i="38"/>
  <c r="Q1403" i="38" s="1"/>
  <c r="M1417" i="38"/>
  <c r="Q1417" i="38" s="1"/>
  <c r="M1480" i="38"/>
  <c r="Q1480" i="38" s="1"/>
  <c r="M1386" i="38"/>
  <c r="Q1386" i="38" s="1"/>
  <c r="M1530" i="38"/>
  <c r="Q1530" i="38" s="1"/>
  <c r="M802" i="38"/>
  <c r="Q802" i="38" s="1"/>
  <c r="R805" i="38"/>
  <c r="R887" i="38"/>
  <c r="M895" i="38"/>
  <c r="Q895" i="38" s="1"/>
  <c r="M899" i="38"/>
  <c r="Q899" i="38" s="1"/>
  <c r="M1048" i="38"/>
  <c r="Q1048" i="38" s="1"/>
  <c r="M1053" i="38"/>
  <c r="Q1053" i="38" s="1"/>
  <c r="M936" i="38"/>
  <c r="Q936" i="38" s="1"/>
  <c r="M1065" i="38"/>
  <c r="Q1065" i="38" s="1"/>
  <c r="M962" i="38"/>
  <c r="Q962" i="38" s="1"/>
  <c r="R963" i="38"/>
  <c r="M1088" i="38"/>
  <c r="Q1088" i="38" s="1"/>
  <c r="M985" i="38"/>
  <c r="Q985" i="38" s="1"/>
  <c r="R986" i="38"/>
  <c r="M1032" i="38"/>
  <c r="Q1032" i="38" s="1"/>
  <c r="M1056" i="38"/>
  <c r="Q1056" i="38" s="1"/>
  <c r="M1067" i="38"/>
  <c r="Q1067" i="38" s="1"/>
  <c r="M1086" i="38"/>
  <c r="Q1086" i="38" s="1"/>
  <c r="M1207" i="38"/>
  <c r="Q1207" i="38" s="1"/>
  <c r="M1106" i="38"/>
  <c r="Q1106" i="38" s="1"/>
  <c r="M1227" i="38"/>
  <c r="Q1227" i="38" s="1"/>
  <c r="M1225" i="38"/>
  <c r="Q1225" i="38" s="1"/>
  <c r="M1109" i="38"/>
  <c r="Q1109" i="38" s="1"/>
  <c r="M1269" i="38"/>
  <c r="Q1269" i="38" s="1"/>
  <c r="M1285" i="38"/>
  <c r="Q1285" i="38" s="1"/>
  <c r="M1304" i="38"/>
  <c r="Q1304" i="38" s="1"/>
  <c r="M1317" i="38"/>
  <c r="Q1317" i="38" s="1"/>
  <c r="M1336" i="38"/>
  <c r="Q1336" i="38" s="1"/>
  <c r="M1349" i="38"/>
  <c r="Q1349" i="38" s="1"/>
  <c r="M1272" i="38"/>
  <c r="Q1272" i="38" s="1"/>
  <c r="M1307" i="38"/>
  <c r="Q1307" i="38" s="1"/>
  <c r="M1371" i="38"/>
  <c r="Q1371" i="38" s="1"/>
  <c r="R843" i="38"/>
  <c r="M989" i="38"/>
  <c r="Q989" i="38" s="1"/>
  <c r="M870" i="38"/>
  <c r="Q870" i="38" s="1"/>
  <c r="M884" i="38"/>
  <c r="Q884" i="38" s="1"/>
  <c r="M900" i="38"/>
  <c r="Q900" i="38" s="1"/>
  <c r="R909" i="38"/>
  <c r="R910" i="38"/>
  <c r="M921" i="38"/>
  <c r="Q921" i="38" s="1"/>
  <c r="M937" i="38"/>
  <c r="Q937" i="38" s="1"/>
  <c r="M957" i="38"/>
  <c r="Q957" i="38" s="1"/>
  <c r="R974" i="38"/>
  <c r="R973" i="38"/>
  <c r="M1002" i="38"/>
  <c r="Q1002" i="38" s="1"/>
  <c r="M1009" i="38"/>
  <c r="Q1009" i="38" s="1"/>
  <c r="M1140" i="38"/>
  <c r="Q1140" i="38" s="1"/>
  <c r="M1024" i="38"/>
  <c r="Q1024" i="38" s="1"/>
  <c r="M1180" i="38"/>
  <c r="Q1180" i="38" s="1"/>
  <c r="M1072" i="38"/>
  <c r="Q1072" i="38" s="1"/>
  <c r="M1089" i="38"/>
  <c r="Q1089" i="38" s="1"/>
  <c r="M1220" i="38"/>
  <c r="Q1220" i="38" s="1"/>
  <c r="M1248" i="38"/>
  <c r="Q1248" i="38" s="1"/>
  <c r="M1247" i="38"/>
  <c r="Q1247" i="38" s="1"/>
  <c r="M1251" i="38"/>
  <c r="Q1251" i="38" s="1"/>
  <c r="M1249" i="38"/>
  <c r="Q1249" i="38" s="1"/>
  <c r="M1157" i="38"/>
  <c r="Q1157" i="38" s="1"/>
  <c r="M1284" i="38"/>
  <c r="Q1284" i="38" s="1"/>
  <c r="M1166" i="38"/>
  <c r="Q1166" i="38" s="1"/>
  <c r="M1289" i="38"/>
  <c r="Q1289" i="38" s="1"/>
  <c r="M1189" i="38"/>
  <c r="Q1189" i="38" s="1"/>
  <c r="M1316" i="38"/>
  <c r="Q1316" i="38" s="1"/>
  <c r="M1198" i="38"/>
  <c r="Q1198" i="38" s="1"/>
  <c r="M1321" i="38"/>
  <c r="Q1321" i="38" s="1"/>
  <c r="M1221" i="38"/>
  <c r="Q1221" i="38" s="1"/>
  <c r="M1348" i="38"/>
  <c r="Q1348" i="38" s="1"/>
  <c r="M1230" i="38"/>
  <c r="Q1230" i="38" s="1"/>
  <c r="M1353" i="38"/>
  <c r="Q1353" i="38" s="1"/>
  <c r="M1245" i="38"/>
  <c r="Q1245" i="38" s="1"/>
  <c r="M1253" i="38"/>
  <c r="Q1253" i="38" s="1"/>
  <c r="M1274" i="38"/>
  <c r="Q1274" i="38" s="1"/>
  <c r="M1456" i="38"/>
  <c r="Q1456" i="38" s="1"/>
  <c r="M1520" i="38"/>
  <c r="Q1520" i="38" s="1"/>
  <c r="M795" i="38"/>
  <c r="Q795" i="38" s="1"/>
  <c r="R798" i="38"/>
  <c r="R804" i="38"/>
  <c r="R827" i="38"/>
  <c r="M855" i="38"/>
  <c r="Q855" i="38" s="1"/>
  <c r="R857" i="38"/>
  <c r="M876" i="38"/>
  <c r="Q876" i="38" s="1"/>
  <c r="M885" i="38"/>
  <c r="Q885" i="38" s="1"/>
  <c r="M920" i="38"/>
  <c r="Q920" i="38" s="1"/>
  <c r="M922" i="38"/>
  <c r="Q922" i="38" s="1"/>
  <c r="M958" i="38"/>
  <c r="Q958" i="38" s="1"/>
  <c r="M965" i="38"/>
  <c r="Q965" i="38" s="1"/>
  <c r="M1092" i="38"/>
  <c r="Q1092" i="38" s="1"/>
  <c r="M988" i="38"/>
  <c r="Q988" i="38" s="1"/>
  <c r="M998" i="38"/>
  <c r="Q998" i="38" s="1"/>
  <c r="M1133" i="38"/>
  <c r="Q1133" i="38" s="1"/>
  <c r="M1019" i="38"/>
  <c r="Q1019" i="38" s="1"/>
  <c r="M1028" i="38"/>
  <c r="Q1028" i="38" s="1"/>
  <c r="M1049" i="38"/>
  <c r="Q1049" i="38" s="1"/>
  <c r="M1052" i="38"/>
  <c r="Q1052" i="38" s="1"/>
  <c r="M1062" i="38"/>
  <c r="Q1062" i="38" s="1"/>
  <c r="M1183" i="38"/>
  <c r="Q1183" i="38" s="1"/>
  <c r="M1184" i="38"/>
  <c r="Q1184" i="38" s="1"/>
  <c r="M1200" i="38"/>
  <c r="Q1200" i="38" s="1"/>
  <c r="M1111" i="38"/>
  <c r="Q1111" i="38" s="1"/>
  <c r="M1232" i="38"/>
  <c r="Q1232" i="38" s="1"/>
  <c r="M1114" i="38"/>
  <c r="Q1114" i="38" s="1"/>
  <c r="M1127" i="38"/>
  <c r="Q1127" i="38" s="1"/>
  <c r="M1137" i="38"/>
  <c r="Q1137" i="38" s="1"/>
  <c r="M1151" i="38"/>
  <c r="Q1151" i="38" s="1"/>
  <c r="M1201" i="38"/>
  <c r="Q1201" i="38" s="1"/>
  <c r="M1233" i="38"/>
  <c r="Q1233" i="38" s="1"/>
  <c r="M1290" i="38"/>
  <c r="Q1290" i="38" s="1"/>
  <c r="M1354" i="38"/>
  <c r="Q1354" i="38" s="1"/>
  <c r="M1060" i="38"/>
  <c r="Q1060" i="38" s="1"/>
  <c r="M1156" i="38"/>
  <c r="Q1156" i="38" s="1"/>
  <c r="M1059" i="38"/>
  <c r="Q1059" i="38" s="1"/>
  <c r="M1196" i="38"/>
  <c r="Q1196" i="38" s="1"/>
  <c r="M1215" i="38"/>
  <c r="Q1215" i="38" s="1"/>
  <c r="M1104" i="38"/>
  <c r="Q1104" i="38" s="1"/>
  <c r="M1136" i="38"/>
  <c r="Q1136" i="38" s="1"/>
  <c r="M1142" i="38"/>
  <c r="Q1142" i="38" s="1"/>
  <c r="M1158" i="38"/>
  <c r="Q1158" i="38" s="1"/>
  <c r="M1280" i="38"/>
  <c r="Q1280" i="38" s="1"/>
  <c r="M1174" i="38"/>
  <c r="Q1174" i="38" s="1"/>
  <c r="M1296" i="38"/>
  <c r="Q1296" i="38" s="1"/>
  <c r="M1190" i="38"/>
  <c r="Q1190" i="38" s="1"/>
  <c r="M1312" i="38"/>
  <c r="Q1312" i="38" s="1"/>
  <c r="M1193" i="38"/>
  <c r="Q1193" i="38" s="1"/>
  <c r="M1206" i="38"/>
  <c r="Q1206" i="38" s="1"/>
  <c r="M1328" i="38"/>
  <c r="Q1328" i="38" s="1"/>
  <c r="M1209" i="38"/>
  <c r="Q1209" i="38" s="1"/>
  <c r="M1222" i="38"/>
  <c r="Q1222" i="38" s="1"/>
  <c r="M1344" i="38"/>
  <c r="Q1344" i="38" s="1"/>
  <c r="M1238" i="38"/>
  <c r="Q1238" i="38" s="1"/>
  <c r="M1365" i="38"/>
  <c r="Q1365" i="38" s="1"/>
  <c r="M1265" i="38"/>
  <c r="Q1265" i="38" s="1"/>
  <c r="M1408" i="38"/>
  <c r="Q1408" i="38" s="1"/>
  <c r="M1421" i="38"/>
  <c r="Q1421" i="38" s="1"/>
  <c r="M1423" i="38"/>
  <c r="Q1423" i="38" s="1"/>
  <c r="M1309" i="38"/>
  <c r="Q1309" i="38" s="1"/>
  <c r="M1440" i="38"/>
  <c r="Q1440" i="38" s="1"/>
  <c r="M1455" i="38"/>
  <c r="Q1455" i="38" s="1"/>
  <c r="M1341" i="38"/>
  <c r="Q1341" i="38" s="1"/>
  <c r="M1472" i="38"/>
  <c r="Q1472" i="38" s="1"/>
  <c r="M1504" i="38"/>
  <c r="Q1504" i="38" s="1"/>
  <c r="M1415" i="38"/>
  <c r="Q1415" i="38" s="1"/>
  <c r="M1429" i="38"/>
  <c r="Q1429" i="38" s="1"/>
  <c r="M1055" i="38"/>
  <c r="Q1055" i="38" s="1"/>
  <c r="M964" i="38"/>
  <c r="Q964" i="38" s="1"/>
  <c r="M966" i="38"/>
  <c r="Q966" i="38" s="1"/>
  <c r="R967" i="38"/>
  <c r="M1005" i="38"/>
  <c r="Q1005" i="38" s="1"/>
  <c r="M1021" i="38"/>
  <c r="Q1021" i="38" s="1"/>
  <c r="M1148" i="38"/>
  <c r="Q1148" i="38" s="1"/>
  <c r="M1054" i="38"/>
  <c r="Q1054" i="38" s="1"/>
  <c r="M1069" i="38"/>
  <c r="Q1069" i="38" s="1"/>
  <c r="M1074" i="38"/>
  <c r="Q1074" i="38" s="1"/>
  <c r="M1077" i="38"/>
  <c r="Q1077" i="38" s="1"/>
  <c r="M1079" i="38"/>
  <c r="Q1079" i="38" s="1"/>
  <c r="M1118" i="38"/>
  <c r="Q1118" i="38" s="1"/>
  <c r="M1372" i="38"/>
  <c r="Q1372" i="38" s="1"/>
  <c r="M1259" i="38"/>
  <c r="Q1259" i="38" s="1"/>
  <c r="M1497" i="38"/>
  <c r="Q1497" i="38" s="1"/>
  <c r="M1432" i="38"/>
  <c r="Q1432" i="38" s="1"/>
  <c r="R946" i="38"/>
  <c r="M995" i="38"/>
  <c r="Q995" i="38" s="1"/>
  <c r="M1187" i="38"/>
  <c r="Q1187" i="38" s="1"/>
  <c r="M1188" i="38"/>
  <c r="Q1188" i="38" s="1"/>
  <c r="M1082" i="38"/>
  <c r="Q1082" i="38" s="1"/>
  <c r="M1212" i="38"/>
  <c r="Q1212" i="38" s="1"/>
  <c r="M1094" i="38"/>
  <c r="Q1094" i="38" s="1"/>
  <c r="M1097" i="38"/>
  <c r="Q1097" i="38" s="1"/>
  <c r="M1112" i="38"/>
  <c r="Q1112" i="38" s="1"/>
  <c r="M1242" i="38"/>
  <c r="Q1242" i="38" s="1"/>
  <c r="M1128" i="38"/>
  <c r="Q1128" i="38" s="1"/>
  <c r="M1260" i="38"/>
  <c r="Q1260" i="38" s="1"/>
  <c r="M1143" i="38"/>
  <c r="Q1143" i="38" s="1"/>
  <c r="M1159" i="38"/>
  <c r="Q1159" i="38" s="1"/>
  <c r="M1292" i="38"/>
  <c r="Q1292" i="38" s="1"/>
  <c r="M1175" i="38"/>
  <c r="Q1175" i="38" s="1"/>
  <c r="M1308" i="38"/>
  <c r="Q1308" i="38" s="1"/>
  <c r="M1324" i="38"/>
  <c r="Q1324" i="38" s="1"/>
  <c r="M1340" i="38"/>
  <c r="Q1340" i="38" s="1"/>
  <c r="M1356" i="38"/>
  <c r="Q1356" i="38" s="1"/>
  <c r="M1255" i="38"/>
  <c r="Q1255" i="38" s="1"/>
  <c r="M1376" i="38"/>
  <c r="Q1376" i="38" s="1"/>
  <c r="M1385" i="38"/>
  <c r="Q1385" i="38" s="1"/>
  <c r="M1397" i="38"/>
  <c r="Q1397" i="38" s="1"/>
  <c r="M1291" i="38"/>
  <c r="Q1291" i="38" s="1"/>
  <c r="M1306" i="38"/>
  <c r="Q1306" i="38" s="1"/>
  <c r="M1323" i="38"/>
  <c r="Q1323" i="38" s="1"/>
  <c r="M1338" i="38"/>
  <c r="Q1338" i="38" s="1"/>
  <c r="M1355" i="38"/>
  <c r="Q1355" i="38" s="1"/>
  <c r="M1370" i="38"/>
  <c r="Q1370" i="38" s="1"/>
  <c r="M1387" i="38"/>
  <c r="Q1387" i="38" s="1"/>
  <c r="M1402" i="38"/>
  <c r="Q1402" i="38" s="1"/>
  <c r="M1409" i="38"/>
  <c r="Q1409" i="38" s="1"/>
  <c r="M1545" i="38"/>
  <c r="Q1545" i="38" s="1"/>
  <c r="M1570" i="38"/>
  <c r="Q1570" i="38" s="1"/>
  <c r="R966" i="38"/>
  <c r="M986" i="38"/>
  <c r="Q986" i="38" s="1"/>
  <c r="R989" i="38"/>
  <c r="M1001" i="38"/>
  <c r="Q1001" i="38" s="1"/>
  <c r="M1017" i="38"/>
  <c r="Q1017" i="38" s="1"/>
  <c r="M1030" i="38"/>
  <c r="Q1030" i="38" s="1"/>
  <c r="M1040" i="38"/>
  <c r="Q1040" i="38" s="1"/>
  <c r="M1045" i="38"/>
  <c r="Q1045" i="38" s="1"/>
  <c r="M1057" i="38"/>
  <c r="Q1057" i="38" s="1"/>
  <c r="M1195" i="38"/>
  <c r="Q1195" i="38" s="1"/>
  <c r="M1084" i="38"/>
  <c r="Q1084" i="38" s="1"/>
  <c r="M1096" i="38"/>
  <c r="Q1096" i="38" s="1"/>
  <c r="M1099" i="38"/>
  <c r="Q1099" i="38" s="1"/>
  <c r="M1239" i="38"/>
  <c r="Q1239" i="38" s="1"/>
  <c r="M1149" i="38"/>
  <c r="Q1149" i="38" s="1"/>
  <c r="M1281" i="38"/>
  <c r="Q1281" i="38" s="1"/>
  <c r="M1165" i="38"/>
  <c r="Q1165" i="38" s="1"/>
  <c r="M1297" i="38"/>
  <c r="Q1297" i="38" s="1"/>
  <c r="M1181" i="38"/>
  <c r="Q1181" i="38" s="1"/>
  <c r="M1313" i="38"/>
  <c r="Q1313" i="38" s="1"/>
  <c r="M1197" i="38"/>
  <c r="Q1197" i="38" s="1"/>
  <c r="M1329" i="38"/>
  <c r="Q1329" i="38" s="1"/>
  <c r="M1213" i="38"/>
  <c r="Q1213" i="38" s="1"/>
  <c r="M1345" i="38"/>
  <c r="Q1345" i="38" s="1"/>
  <c r="M1229" i="38"/>
  <c r="Q1229" i="38" s="1"/>
  <c r="M1388" i="38"/>
  <c r="Q1388" i="38" s="1"/>
  <c r="M1392" i="38"/>
  <c r="Q1392" i="38" s="1"/>
  <c r="M1396" i="38"/>
  <c r="Q1396" i="38" s="1"/>
  <c r="M1550" i="38"/>
  <c r="Q1550" i="38" s="1"/>
  <c r="M1070" i="38"/>
  <c r="Q1070" i="38" s="1"/>
  <c r="M1203" i="38"/>
  <c r="Q1203" i="38" s="1"/>
  <c r="M1102" i="38"/>
  <c r="Q1102" i="38" s="1"/>
  <c r="M1235" i="38"/>
  <c r="Q1235" i="38" s="1"/>
  <c r="M1126" i="38"/>
  <c r="Q1126" i="38" s="1"/>
  <c r="M1257" i="38"/>
  <c r="Q1257" i="38" s="1"/>
  <c r="M1240" i="38"/>
  <c r="Q1240" i="38" s="1"/>
  <c r="M1250" i="38"/>
  <c r="Q1250" i="38" s="1"/>
  <c r="M1270" i="38"/>
  <c r="Q1270" i="38" s="1"/>
  <c r="M1282" i="38"/>
  <c r="Q1282" i="38" s="1"/>
  <c r="M1298" i="38"/>
  <c r="Q1298" i="38" s="1"/>
  <c r="M1314" i="38"/>
  <c r="Q1314" i="38" s="1"/>
  <c r="M1330" i="38"/>
  <c r="Q1330" i="38" s="1"/>
  <c r="M1346" i="38"/>
  <c r="Q1346" i="38" s="1"/>
  <c r="M1362" i="38"/>
  <c r="Q1362" i="38" s="1"/>
  <c r="M1378" i="38"/>
  <c r="Q1378" i="38" s="1"/>
  <c r="M1394" i="38"/>
  <c r="Q1394" i="38" s="1"/>
  <c r="M1414" i="38"/>
  <c r="Q1414" i="38" s="1"/>
  <c r="M1548" i="38"/>
  <c r="Q1548" i="38" s="1"/>
  <c r="M1436" i="38"/>
  <c r="Q1436" i="38" s="1"/>
  <c r="M1066" i="38"/>
  <c r="Q1066" i="38" s="1"/>
  <c r="M1199" i="38"/>
  <c r="Q1199" i="38" s="1"/>
  <c r="M1098" i="38"/>
  <c r="Q1098" i="38" s="1"/>
  <c r="M1231" i="38"/>
  <c r="Q1231" i="38" s="1"/>
  <c r="M1123" i="38"/>
  <c r="Q1123" i="38" s="1"/>
  <c r="M1261" i="38"/>
  <c r="Q1261" i="38" s="1"/>
  <c r="M1277" i="38"/>
  <c r="Q1277" i="38" s="1"/>
  <c r="M1172" i="38"/>
  <c r="Q1172" i="38" s="1"/>
  <c r="M1204" i="38"/>
  <c r="Q1204" i="38" s="1"/>
  <c r="M1236" i="38"/>
  <c r="Q1236" i="38" s="1"/>
  <c r="M1241" i="38"/>
  <c r="Q1241" i="38" s="1"/>
  <c r="M1380" i="38"/>
  <c r="Q1380" i="38" s="1"/>
  <c r="M1262" i="38"/>
  <c r="Q1262" i="38" s="1"/>
  <c r="M1263" i="38"/>
  <c r="Q1263" i="38" s="1"/>
  <c r="M1283" i="38"/>
  <c r="Q1283" i="38" s="1"/>
  <c r="M1416" i="38"/>
  <c r="Q1416" i="38" s="1"/>
  <c r="M1299" i="38"/>
  <c r="Q1299" i="38" s="1"/>
  <c r="M1315" i="38"/>
  <c r="Q1315" i="38" s="1"/>
  <c r="M1448" i="38"/>
  <c r="Q1448" i="38" s="1"/>
  <c r="M1331" i="38"/>
  <c r="Q1331" i="38" s="1"/>
  <c r="M1464" i="38"/>
  <c r="Q1464" i="38" s="1"/>
  <c r="M1347" i="38"/>
  <c r="Q1347" i="38" s="1"/>
  <c r="M1363" i="38"/>
  <c r="Q1363" i="38" s="1"/>
  <c r="M1379" i="38"/>
  <c r="Q1379" i="38" s="1"/>
  <c r="M1512" i="38"/>
  <c r="Q1512" i="38" s="1"/>
  <c r="M1395" i="38"/>
  <c r="Q1395" i="38" s="1"/>
  <c r="M1528" i="38"/>
  <c r="Q1528" i="38" s="1"/>
  <c r="M1551" i="38"/>
  <c r="Q1551" i="38" s="1"/>
  <c r="M1434" i="38"/>
  <c r="Q1434" i="38" s="1"/>
  <c r="M1442" i="38"/>
  <c r="Q1442" i="38" s="1"/>
  <c r="M1046" i="38"/>
  <c r="Q1046" i="38" s="1"/>
  <c r="M1179" i="38"/>
  <c r="Q1179" i="38" s="1"/>
  <c r="M1078" i="38"/>
  <c r="Q1078" i="38" s="1"/>
  <c r="M1211" i="38"/>
  <c r="Q1211" i="38" s="1"/>
  <c r="M1110" i="38"/>
  <c r="Q1110" i="38" s="1"/>
  <c r="M1130" i="38"/>
  <c r="Q1130" i="38" s="1"/>
  <c r="M1246" i="38"/>
  <c r="Q1246" i="38" s="1"/>
  <c r="M1275" i="38"/>
  <c r="Q1275" i="38" s="1"/>
  <c r="M1278" i="38"/>
  <c r="Q1278" i="38" s="1"/>
  <c r="M1404" i="38"/>
  <c r="Q1404" i="38" s="1"/>
  <c r="M1541" i="38"/>
  <c r="Q1541" i="38" s="1"/>
  <c r="M1431" i="38"/>
  <c r="Q1431" i="38" s="1"/>
  <c r="M1449" i="38"/>
  <c r="Q1449" i="38" s="1"/>
  <c r="M1026" i="38"/>
  <c r="Q1026" i="38" s="1"/>
  <c r="M1058" i="38"/>
  <c r="Q1058" i="38" s="1"/>
  <c r="M1191" i="38"/>
  <c r="Q1191" i="38" s="1"/>
  <c r="M1090" i="38"/>
  <c r="Q1090" i="38" s="1"/>
  <c r="M1223" i="38"/>
  <c r="Q1223" i="38" s="1"/>
  <c r="M1119" i="38"/>
  <c r="Q1119" i="38" s="1"/>
  <c r="M1135" i="38"/>
  <c r="Q1135" i="38" s="1"/>
  <c r="M1138" i="38"/>
  <c r="Q1138" i="38" s="1"/>
  <c r="M1139" i="38"/>
  <c r="Q1139" i="38" s="1"/>
  <c r="M1264" i="38"/>
  <c r="Q1264" i="38" s="1"/>
  <c r="M1146" i="38"/>
  <c r="Q1146" i="38" s="1"/>
  <c r="M1147" i="38"/>
  <c r="Q1147" i="38" s="1"/>
  <c r="M1154" i="38"/>
  <c r="Q1154" i="38" s="1"/>
  <c r="M1155" i="38"/>
  <c r="Q1155" i="38" s="1"/>
  <c r="M1162" i="38"/>
  <c r="Q1162" i="38" s="1"/>
  <c r="M1163" i="38"/>
  <c r="Q1163" i="38" s="1"/>
  <c r="M1170" i="38"/>
  <c r="Q1170" i="38" s="1"/>
  <c r="M1171" i="38"/>
  <c r="Q1171" i="38" s="1"/>
  <c r="M1178" i="38"/>
  <c r="Q1178" i="38" s="1"/>
  <c r="M1186" i="38"/>
  <c r="Q1186" i="38" s="1"/>
  <c r="M1194" i="38"/>
  <c r="Q1194" i="38" s="1"/>
  <c r="M1202" i="38"/>
  <c r="Q1202" i="38" s="1"/>
  <c r="M1210" i="38"/>
  <c r="Q1210" i="38" s="1"/>
  <c r="M1218" i="38"/>
  <c r="Q1218" i="38" s="1"/>
  <c r="M1226" i="38"/>
  <c r="Q1226" i="38" s="1"/>
  <c r="M1234" i="38"/>
  <c r="Q1234" i="38" s="1"/>
  <c r="M1361" i="38"/>
  <c r="Q1361" i="38" s="1"/>
  <c r="M1364" i="38"/>
  <c r="Q1364" i="38" s="1"/>
  <c r="M1271" i="38"/>
  <c r="Q1271" i="38" s="1"/>
  <c r="M1413" i="38"/>
  <c r="Q1413" i="38" s="1"/>
  <c r="M1447" i="38"/>
  <c r="Q1447" i="38" s="1"/>
  <c r="M1463" i="38"/>
  <c r="Q1463" i="38" s="1"/>
  <c r="M1360" i="38"/>
  <c r="Q1360" i="38" s="1"/>
  <c r="M1494" i="38"/>
  <c r="Q1494" i="38" s="1"/>
  <c r="M1381" i="38"/>
  <c r="Q1381" i="38" s="1"/>
  <c r="M1509" i="38"/>
  <c r="Q1509" i="38" s="1"/>
  <c r="M1533" i="38"/>
  <c r="Q1533" i="38" s="1"/>
  <c r="M1412" i="38"/>
  <c r="Q1412" i="38" s="1"/>
  <c r="M1424" i="38"/>
  <c r="Q1424" i="38" s="1"/>
  <c r="M1427" i="38"/>
  <c r="Q1427" i="38" s="1"/>
  <c r="M1443" i="38"/>
  <c r="Q1443" i="38" s="1"/>
  <c r="M1444" i="38"/>
  <c r="Q1444" i="38" s="1"/>
  <c r="M1451" i="38"/>
  <c r="Q1451" i="38" s="1"/>
  <c r="M1452" i="38"/>
  <c r="Q1452" i="38" s="1"/>
  <c r="M1459" i="38"/>
  <c r="Q1459" i="38" s="1"/>
  <c r="M1460" i="38"/>
  <c r="Q1460" i="38" s="1"/>
  <c r="M1467" i="38"/>
  <c r="Q1467" i="38" s="1"/>
  <c r="M1468" i="38"/>
  <c r="Q1468" i="38" s="1"/>
  <c r="M1482" i="38"/>
  <c r="Q1482" i="38" s="1"/>
  <c r="M1484" i="38"/>
  <c r="Q1484" i="38" s="1"/>
  <c r="M1490" i="38"/>
  <c r="Q1490" i="38" s="1"/>
  <c r="M1489" i="38"/>
  <c r="Q1489" i="38" s="1"/>
  <c r="M1492" i="38"/>
  <c r="Q1492" i="38" s="1"/>
  <c r="M1377" i="38"/>
  <c r="Q1377" i="38" s="1"/>
  <c r="M1393" i="38"/>
  <c r="Q1393" i="38" s="1"/>
  <c r="M1516" i="38"/>
  <c r="Q1516" i="38" s="1"/>
  <c r="M1401" i="38"/>
  <c r="Q1401" i="38" s="1"/>
  <c r="M1522" i="38"/>
  <c r="Q1522" i="38" s="1"/>
  <c r="M1524" i="38"/>
  <c r="Q1524" i="38" s="1"/>
  <c r="M1419" i="38"/>
  <c r="Q1419" i="38" s="1"/>
  <c r="M1428" i="38"/>
  <c r="Q1428" i="38" s="1"/>
  <c r="M1433" i="38"/>
  <c r="Q1433" i="38" s="1"/>
  <c r="M1561" i="38"/>
  <c r="Q1561" i="38" s="1"/>
  <c r="M1562" i="38"/>
  <c r="Q1562" i="38" s="1"/>
  <c r="M1568" i="38"/>
  <c r="Q1568" i="38" s="1"/>
  <c r="M1279" i="38"/>
  <c r="Q1279" i="38" s="1"/>
  <c r="M1287" i="38"/>
  <c r="Q1287" i="38" s="1"/>
  <c r="M1295" i="38"/>
  <c r="Q1295" i="38" s="1"/>
  <c r="M1303" i="38"/>
  <c r="Q1303" i="38" s="1"/>
  <c r="M1311" i="38"/>
  <c r="Q1311" i="38" s="1"/>
  <c r="M1319" i="38"/>
  <c r="Q1319" i="38" s="1"/>
  <c r="M1327" i="38"/>
  <c r="Q1327" i="38" s="1"/>
  <c r="M1335" i="38"/>
  <c r="Q1335" i="38" s="1"/>
  <c r="M1343" i="38"/>
  <c r="Q1343" i="38" s="1"/>
  <c r="M1351" i="38"/>
  <c r="Q1351" i="38" s="1"/>
  <c r="M1359" i="38"/>
  <c r="Q1359" i="38" s="1"/>
  <c r="M1367" i="38"/>
  <c r="Q1367" i="38" s="1"/>
  <c r="M1375" i="38"/>
  <c r="Q1375" i="38" s="1"/>
  <c r="M1383" i="38"/>
  <c r="Q1383" i="38" s="1"/>
  <c r="M1391" i="38"/>
  <c r="Q1391" i="38" s="1"/>
  <c r="M1399" i="38"/>
  <c r="Q1399" i="38" s="1"/>
  <c r="M1407" i="38"/>
  <c r="Q1407" i="38" s="1"/>
  <c r="M1435" i="38"/>
  <c r="Q1435" i="38" s="1"/>
  <c r="M1441" i="38"/>
  <c r="Q1441" i="38" s="1"/>
  <c r="M1450" i="38"/>
  <c r="Q1450" i="38" s="1"/>
  <c r="M1571" i="38"/>
  <c r="Q1571" i="38" s="1"/>
  <c r="M1286" i="38"/>
  <c r="Q1286" i="38" s="1"/>
  <c r="M1294" i="38"/>
  <c r="Q1294" i="38" s="1"/>
  <c r="M1302" i="38"/>
  <c r="Q1302" i="38" s="1"/>
  <c r="M1310" i="38"/>
  <c r="Q1310" i="38" s="1"/>
  <c r="M1318" i="38"/>
  <c r="Q1318" i="38" s="1"/>
  <c r="M1326" i="38"/>
  <c r="Q1326" i="38" s="1"/>
  <c r="M1334" i="38"/>
  <c r="Q1334" i="38" s="1"/>
  <c r="M1342" i="38"/>
  <c r="Q1342" i="38" s="1"/>
  <c r="M1350" i="38"/>
  <c r="Q1350" i="38" s="1"/>
  <c r="M1477" i="38"/>
  <c r="Q1477" i="38" s="1"/>
  <c r="M1358" i="38"/>
  <c r="Q1358" i="38" s="1"/>
  <c r="M1485" i="38"/>
  <c r="Q1485" i="38" s="1"/>
  <c r="M1366" i="38"/>
  <c r="Q1366" i="38" s="1"/>
  <c r="M1374" i="38"/>
  <c r="Q1374" i="38" s="1"/>
  <c r="M1382" i="38"/>
  <c r="Q1382" i="38" s="1"/>
  <c r="M1390" i="38"/>
  <c r="Q1390" i="38" s="1"/>
  <c r="M1398" i="38"/>
  <c r="Q1398" i="38" s="1"/>
  <c r="M1525" i="38"/>
  <c r="Q1525" i="38" s="1"/>
  <c r="M1406" i="38"/>
  <c r="Q1406" i="38" s="1"/>
  <c r="M1410" i="38"/>
  <c r="Q1410" i="38" s="1"/>
  <c r="M1538" i="38"/>
  <c r="Q1538" i="38" s="1"/>
  <c r="M1540" i="38"/>
  <c r="Q1540" i="38" s="1"/>
  <c r="M1422" i="38"/>
  <c r="Q1422" i="38" s="1"/>
  <c r="M1425" i="38"/>
  <c r="Q1425" i="38" s="1"/>
  <c r="M1458" i="38"/>
  <c r="Q1458" i="38" s="1"/>
  <c r="M1513" i="38"/>
  <c r="Q1513" i="38" s="1"/>
  <c r="M1517" i="38"/>
  <c r="Q1517" i="38" s="1"/>
  <c r="M1521" i="38"/>
  <c r="Q1521" i="38" s="1"/>
  <c r="M1536" i="38"/>
  <c r="Q1536" i="38" s="1"/>
  <c r="M1430" i="38"/>
  <c r="Q1430" i="38" s="1"/>
  <c r="M1558" i="38"/>
  <c r="Q1558" i="38" s="1"/>
  <c r="M1573" i="38"/>
  <c r="Q1573" i="38" s="1"/>
  <c r="M1583" i="38"/>
  <c r="Q1583" i="38" s="1"/>
  <c r="M1611" i="38"/>
  <c r="Q1611" i="38" s="1"/>
  <c r="M1495" i="38"/>
  <c r="Q1495" i="38" s="1"/>
  <c r="M1502" i="38"/>
  <c r="Q1502" i="38" s="1"/>
  <c r="M1510" i="38"/>
  <c r="Q1510" i="38" s="1"/>
  <c r="M1578" i="38"/>
  <c r="Q1578" i="38" s="1"/>
  <c r="M1587" i="38"/>
  <c r="Q1587" i="38" s="1"/>
  <c r="M1592" i="38"/>
  <c r="Q1592" i="38" s="1"/>
  <c r="M1466" i="38"/>
  <c r="Q1466" i="38" s="1"/>
  <c r="M1474" i="38"/>
  <c r="Q1474" i="38" s="1"/>
  <c r="M1628" i="38"/>
  <c r="Q1628" i="38" s="1"/>
  <c r="M1633" i="38"/>
  <c r="Q1633" i="38" s="1"/>
  <c r="M1566" i="38"/>
  <c r="Q1566" i="38" s="1"/>
  <c r="M1599" i="38"/>
  <c r="Q1599" i="38" s="1"/>
  <c r="M1457" i="38"/>
  <c r="Q1457" i="38" s="1"/>
  <c r="M1465" i="38"/>
  <c r="Q1465" i="38" s="1"/>
  <c r="M1473" i="38"/>
  <c r="Q1473" i="38" s="1"/>
  <c r="M1476" i="38"/>
  <c r="Q1476" i="38" s="1"/>
  <c r="M1498" i="38"/>
  <c r="Q1498" i="38" s="1"/>
  <c r="M1501" i="38"/>
  <c r="Q1501" i="38" s="1"/>
  <c r="M1526" i="38"/>
  <c r="Q1526" i="38" s="1"/>
  <c r="M1542" i="38"/>
  <c r="Q1542" i="38" s="1"/>
  <c r="M1645" i="38"/>
  <c r="Q1645" i="38" s="1"/>
  <c r="M1481" i="38"/>
  <c r="Q1481" i="38" s="1"/>
  <c r="M1500" i="38"/>
  <c r="Q1500" i="38" s="1"/>
  <c r="M1535" i="38"/>
  <c r="Q1535" i="38" s="1"/>
  <c r="M1607" i="38"/>
  <c r="Q1607" i="38" s="1"/>
  <c r="M1622" i="38"/>
  <c r="Q1622" i="38" s="1"/>
  <c r="M1478" i="38"/>
  <c r="Q1478" i="38" s="1"/>
  <c r="M1483" i="38"/>
  <c r="Q1483" i="38" s="1"/>
  <c r="M1486" i="38"/>
  <c r="Q1486" i="38" s="1"/>
  <c r="M1488" i="38"/>
  <c r="Q1488" i="38" s="1"/>
  <c r="M1564" i="38"/>
  <c r="Q1564" i="38" s="1"/>
  <c r="M1569" i="38"/>
  <c r="Q1569" i="38" s="1"/>
  <c r="M1580" i="38"/>
  <c r="Q1580" i="38" s="1"/>
  <c r="M1584" i="38"/>
  <c r="Q1584" i="38" s="1"/>
  <c r="M1594" i="38"/>
  <c r="Q1594" i="38" s="1"/>
  <c r="M1610" i="38"/>
  <c r="Q1610" i="38" s="1"/>
  <c r="M1532" i="38"/>
  <c r="Q1532" i="38" s="1"/>
  <c r="M1537" i="38"/>
  <c r="Q1537" i="38" s="1"/>
  <c r="M1426" i="38"/>
  <c r="Q1426" i="38" s="1"/>
  <c r="M1438" i="38"/>
  <c r="Q1438" i="38" s="1"/>
  <c r="M1446" i="38"/>
  <c r="Q1446" i="38" s="1"/>
  <c r="M1454" i="38"/>
  <c r="Q1454" i="38" s="1"/>
  <c r="M1462" i="38"/>
  <c r="Q1462" i="38" s="1"/>
  <c r="M1470" i="38"/>
  <c r="Q1470" i="38" s="1"/>
  <c r="M1595" i="38"/>
  <c r="Q1595" i="38" s="1"/>
  <c r="M1596" i="38"/>
  <c r="Q1596" i="38" s="1"/>
  <c r="M1597" i="38"/>
  <c r="Q1597" i="38" s="1"/>
  <c r="M1491" i="38"/>
  <c r="Q1491" i="38" s="1"/>
  <c r="M1621" i="38"/>
  <c r="Q1621" i="38" s="1"/>
  <c r="M1503" i="38"/>
  <c r="Q1503" i="38" s="1"/>
  <c r="M1506" i="38"/>
  <c r="Q1506" i="38" s="1"/>
  <c r="M1582" i="38"/>
  <c r="Q1582" i="38" s="1"/>
  <c r="M1616" i="38"/>
  <c r="Q1616" i="38" s="1"/>
  <c r="M1518" i="38"/>
  <c r="Q1518" i="38" s="1"/>
  <c r="M1544" i="38"/>
  <c r="Q1544" i="38" s="1"/>
  <c r="M1437" i="38"/>
  <c r="Q1437" i="38" s="1"/>
  <c r="M1445" i="38"/>
  <c r="Q1445" i="38" s="1"/>
  <c r="M1453" i="38"/>
  <c r="Q1453" i="38" s="1"/>
  <c r="M1461" i="38"/>
  <c r="Q1461" i="38" s="1"/>
  <c r="M1469" i="38"/>
  <c r="Q1469" i="38" s="1"/>
  <c r="M1600" i="38"/>
  <c r="Q1600" i="38" s="1"/>
  <c r="M1493" i="38"/>
  <c r="Q1493" i="38" s="1"/>
  <c r="M1505" i="38"/>
  <c r="Q1505" i="38" s="1"/>
  <c r="M1508" i="38"/>
  <c r="Q1508" i="38" s="1"/>
  <c r="M1534" i="38"/>
  <c r="Q1534" i="38" s="1"/>
  <c r="M1552" i="38"/>
  <c r="Q1552" i="38" s="1"/>
  <c r="M1563" i="38"/>
  <c r="Q1563" i="38" s="1"/>
  <c r="M1575" i="38"/>
  <c r="Q1575" i="38" s="1"/>
  <c r="M1579" i="38"/>
  <c r="Q1579" i="38" s="1"/>
  <c r="M1602" i="38"/>
  <c r="Q1602" i="38" s="1"/>
  <c r="M1640" i="38"/>
  <c r="Q1640" i="38" s="1"/>
  <c r="M1644" i="38"/>
  <c r="Q1644" i="38" s="1"/>
  <c r="M1529" i="38"/>
  <c r="Q1529" i="38" s="1"/>
  <c r="M1418" i="38"/>
  <c r="Q1418" i="38" s="1"/>
  <c r="M1609" i="38"/>
  <c r="Q1609" i="38" s="1"/>
  <c r="M1496" i="38"/>
  <c r="Q1496" i="38" s="1"/>
  <c r="M1514" i="38"/>
  <c r="Q1514" i="38" s="1"/>
  <c r="M1636" i="38"/>
  <c r="Q1636" i="38" s="1"/>
  <c r="M1527" i="38"/>
  <c r="Q1527" i="38" s="1"/>
  <c r="M1543" i="38"/>
  <c r="Q1543" i="38" s="1"/>
  <c r="M1559" i="38"/>
  <c r="Q1559" i="38" s="1"/>
  <c r="M1574" i="38"/>
  <c r="Q1574" i="38" s="1"/>
  <c r="M1601" i="38"/>
  <c r="Q1601" i="38" s="1"/>
  <c r="M1572" i="38"/>
  <c r="Q1572" i="38" s="1"/>
  <c r="M1479" i="38"/>
  <c r="Q1479" i="38" s="1"/>
  <c r="M1612" i="38"/>
  <c r="Q1612" i="38" s="1"/>
  <c r="M1511" i="38"/>
  <c r="Q1511" i="38" s="1"/>
  <c r="M1635" i="38"/>
  <c r="Q1635" i="38" s="1"/>
  <c r="M1588" i="38"/>
  <c r="Q1588" i="38" s="1"/>
  <c r="M1590" i="38"/>
  <c r="Q1590" i="38" s="1"/>
  <c r="M1615" i="38"/>
  <c r="Q1615" i="38" s="1"/>
  <c r="M1630" i="38"/>
  <c r="Q1630" i="38" s="1"/>
  <c r="M1641" i="38"/>
  <c r="Q1641" i="38" s="1"/>
  <c r="M1475" i="38"/>
  <c r="Q1475" i="38" s="1"/>
  <c r="M1608" i="38"/>
  <c r="Q1608" i="38" s="1"/>
  <c r="M1507" i="38"/>
  <c r="Q1507" i="38" s="1"/>
  <c r="M1515" i="38"/>
  <c r="Q1515" i="38" s="1"/>
  <c r="M1654" i="38"/>
  <c r="Q1654" i="38" s="1"/>
  <c r="M1656" i="38"/>
  <c r="Q1656" i="38" s="1"/>
  <c r="M1546" i="38"/>
  <c r="Q1546" i="38" s="1"/>
  <c r="M1560" i="38"/>
  <c r="Q1560" i="38" s="1"/>
  <c r="M1567" i="38"/>
  <c r="Q1567" i="38" s="1"/>
  <c r="M1576" i="38"/>
  <c r="Q1576" i="38" s="1"/>
  <c r="M1620" i="38"/>
  <c r="Q1620" i="38" s="1"/>
  <c r="M1634" i="38"/>
  <c r="Q1634" i="38" s="1"/>
  <c r="M1557" i="38"/>
  <c r="Q1557" i="38" s="1"/>
  <c r="M1581" i="38"/>
  <c r="Q1581" i="38" s="1"/>
  <c r="M1487" i="38"/>
  <c r="Q1487" i="38" s="1"/>
  <c r="M1519" i="38"/>
  <c r="Q1519" i="38" s="1"/>
  <c r="M1523" i="38"/>
  <c r="Q1523" i="38" s="1"/>
  <c r="M1531" i="38"/>
  <c r="Q1531" i="38" s="1"/>
  <c r="M1657" i="38"/>
  <c r="Q1657" i="38" s="1"/>
  <c r="M1539" i="38"/>
  <c r="Q1539" i="38" s="1"/>
  <c r="M1556" i="38"/>
  <c r="Q1556" i="38" s="1"/>
  <c r="M1499" i="38"/>
  <c r="Q1499" i="38" s="1"/>
  <c r="M1632" i="38"/>
  <c r="Q1632" i="38" s="1"/>
  <c r="M1549" i="38"/>
  <c r="Q1549" i="38" s="1"/>
  <c r="M1586" i="38"/>
  <c r="Q1586" i="38" s="1"/>
  <c r="M1605" i="38"/>
  <c r="Q1605" i="38" s="1"/>
  <c r="M1626" i="38"/>
  <c r="Q1626" i="38" s="1"/>
  <c r="M1627" i="38"/>
  <c r="Q1627" i="38" s="1"/>
  <c r="M1648" i="38"/>
  <c r="Q1648" i="38" s="1"/>
  <c r="M1547" i="38"/>
  <c r="Q1547" i="38" s="1"/>
  <c r="M1553" i="38"/>
  <c r="Q1553" i="38" s="1"/>
  <c r="M1614" i="38"/>
  <c r="Q1614" i="38" s="1"/>
  <c r="M1619" i="38"/>
  <c r="Q1619" i="38" s="1"/>
  <c r="M1631" i="38"/>
  <c r="Q1631" i="38" s="1"/>
  <c r="M1655" i="38"/>
  <c r="Q1655" i="38" s="1"/>
  <c r="D1660" i="38"/>
  <c r="M1827" i="38"/>
  <c r="Q1827" i="38" s="1"/>
  <c r="M1806" i="38"/>
  <c r="Q1806" i="38" s="1"/>
  <c r="D1663" i="38"/>
  <c r="M1796" i="38"/>
  <c r="Q1796" i="38" s="1"/>
  <c r="M1797" i="38"/>
  <c r="Q1797" i="38" s="1"/>
  <c r="D1662" i="38"/>
  <c r="M1829" i="38"/>
  <c r="Q1829" i="38" s="1"/>
  <c r="M1643" i="38"/>
  <c r="Q1643" i="38" s="1"/>
  <c r="D1659" i="38"/>
  <c r="M1786" i="38"/>
  <c r="Q1786" i="38" s="1"/>
  <c r="M1792" i="38"/>
  <c r="Q1792" i="38" s="1"/>
  <c r="M1837" i="38"/>
  <c r="Q1837" i="38" s="1"/>
  <c r="M1565" i="38"/>
  <c r="Q1565" i="38" s="1"/>
  <c r="M1589" i="38"/>
  <c r="Q1589" i="38" s="1"/>
  <c r="M1604" i="38"/>
  <c r="Q1604" i="38" s="1"/>
  <c r="M1606" i="38"/>
  <c r="Q1606" i="38" s="1"/>
  <c r="M1613" i="38"/>
  <c r="Q1613" i="38" s="1"/>
  <c r="M1617" i="38"/>
  <c r="Q1617" i="38" s="1"/>
  <c r="M1637" i="38"/>
  <c r="Q1637" i="38" s="1"/>
  <c r="M1642" i="38"/>
  <c r="Q1642" i="38" s="1"/>
  <c r="M1647" i="38"/>
  <c r="Q1647" i="38" s="1"/>
  <c r="M1659" i="38"/>
  <c r="Q1659" i="38" s="1"/>
  <c r="M1801" i="38"/>
  <c r="Q1801" i="38" s="1"/>
  <c r="M1555" i="38"/>
  <c r="Q1555" i="38" s="1"/>
  <c r="M1603" i="38"/>
  <c r="Q1603" i="38" s="1"/>
  <c r="M1623" i="38"/>
  <c r="Q1623" i="38" s="1"/>
  <c r="M1624" i="38"/>
  <c r="Q1624" i="38" s="1"/>
  <c r="M1658" i="38"/>
  <c r="Q1658" i="38" s="1"/>
  <c r="M1554" i="38"/>
  <c r="Q1554" i="38" s="1"/>
  <c r="M1577" i="38"/>
  <c r="Q1577" i="38" s="1"/>
  <c r="M1591" i="38"/>
  <c r="Q1591" i="38" s="1"/>
  <c r="M1638" i="38"/>
  <c r="Q1638" i="38" s="1"/>
  <c r="M1810" i="38"/>
  <c r="Q1810" i="38" s="1"/>
  <c r="M1819" i="38"/>
  <c r="Q1819" i="38" s="1"/>
  <c r="M1823" i="38"/>
  <c r="Q1823" i="38" s="1"/>
  <c r="M1639" i="38"/>
  <c r="Q1639" i="38" s="1"/>
  <c r="M1804" i="38"/>
  <c r="Q1804" i="38" s="1"/>
  <c r="M1625" i="38"/>
  <c r="Q1625" i="38" s="1"/>
  <c r="M1651" i="38"/>
  <c r="Q1651" i="38" s="1"/>
  <c r="M1788" i="38"/>
  <c r="Q1788" i="38" s="1"/>
  <c r="M1812" i="38"/>
  <c r="Q1812" i="38" s="1"/>
  <c r="M1821" i="38"/>
  <c r="Q1821" i="38" s="1"/>
  <c r="M1843" i="38"/>
  <c r="Q1843" i="38" s="1"/>
  <c r="M1650" i="38"/>
  <c r="Q1650" i="38" s="1"/>
  <c r="M1794" i="38"/>
  <c r="Q1794" i="38" s="1"/>
  <c r="M1854" i="38"/>
  <c r="Q1854" i="38" s="1"/>
  <c r="M1800" i="38"/>
  <c r="Q1800" i="38" s="1"/>
  <c r="M1830" i="38"/>
  <c r="Q1830" i="38" s="1"/>
  <c r="M1649" i="38"/>
  <c r="Q1649" i="38" s="1"/>
  <c r="M1795" i="38"/>
  <c r="Q1795" i="38" s="1"/>
  <c r="M1836" i="38"/>
  <c r="Q1836" i="38" s="1"/>
  <c r="M1802" i="38"/>
  <c r="Q1802" i="38" s="1"/>
  <c r="M1814" i="38"/>
  <c r="Q1814" i="38" s="1"/>
  <c r="M1847" i="38"/>
  <c r="Q1847" i="38" s="1"/>
  <c r="M1789" i="38"/>
  <c r="Q1789" i="38" s="1"/>
  <c r="M1798" i="38"/>
  <c r="Q1798" i="38" s="1"/>
  <c r="M1813" i="38"/>
  <c r="Q1813" i="38" s="1"/>
  <c r="M1817" i="38"/>
  <c r="Q1817" i="38" s="1"/>
  <c r="M1841" i="38"/>
  <c r="Q1841" i="38" s="1"/>
  <c r="M1852" i="38"/>
  <c r="Q1852" i="38" s="1"/>
  <c r="M1853" i="38"/>
  <c r="Q1853" i="38" s="1"/>
  <c r="M1805" i="38"/>
  <c r="Q1805" i="38" s="1"/>
  <c r="M1845" i="38"/>
  <c r="Q1845" i="38" s="1"/>
  <c r="M1851" i="38"/>
  <c r="Q1851" i="38" s="1"/>
  <c r="M1825" i="38"/>
  <c r="Q1825" i="38" s="1"/>
  <c r="M1838" i="38"/>
  <c r="Q1838" i="38" s="1"/>
  <c r="M1849" i="38"/>
  <c r="Q1849" i="38" s="1"/>
  <c r="M1790" i="38"/>
  <c r="Q1790" i="38" s="1"/>
  <c r="M1816" i="38"/>
  <c r="Q1816" i="38" s="1"/>
  <c r="M1785" i="38"/>
  <c r="Q1785" i="38" s="1"/>
  <c r="M1803" i="38"/>
  <c r="Q1803" i="38" s="1"/>
  <c r="M1787" i="38"/>
  <c r="Q1787" i="38" s="1"/>
  <c r="M1799" i="38"/>
  <c r="Q1799" i="38" s="1"/>
  <c r="M1820" i="38"/>
  <c r="Q1820" i="38" s="1"/>
  <c r="M1857" i="38"/>
  <c r="Q1857" i="38" s="1"/>
  <c r="M1856" i="38"/>
  <c r="Q1856" i="38" s="1"/>
  <c r="M1828" i="38"/>
  <c r="Q1828" i="38" s="1"/>
  <c r="M1844" i="38"/>
  <c r="Q1844" i="38" s="1"/>
  <c r="M1850" i="38"/>
  <c r="Q1850" i="38" s="1"/>
  <c r="M1858" i="38"/>
  <c r="Q1858" i="38" s="1"/>
  <c r="M1784" i="38"/>
  <c r="Q1784" i="38" s="1"/>
  <c r="M1808" i="38"/>
  <c r="Q1808" i="38" s="1"/>
  <c r="M1818" i="38"/>
  <c r="Q1818" i="38" s="1"/>
  <c r="M1832" i="38"/>
  <c r="Q1832" i="38" s="1"/>
  <c r="M1824" i="38"/>
  <c r="Q1824" i="38" s="1"/>
  <c r="M1831" i="38"/>
  <c r="Q1831" i="38" s="1"/>
  <c r="M1839" i="38"/>
  <c r="Q1839" i="38" s="1"/>
  <c r="M1859" i="38"/>
  <c r="Q1859" i="38" s="1"/>
  <c r="M1811" i="38"/>
  <c r="Q1811" i="38" s="1"/>
  <c r="M1822" i="38"/>
  <c r="Q1822" i="38" s="1"/>
  <c r="M1835" i="38"/>
  <c r="Q1835" i="38" s="1"/>
  <c r="M1842" i="38"/>
  <c r="Q1842" i="38" s="1"/>
  <c r="M1807" i="38"/>
  <c r="Q1807" i="38" s="1"/>
  <c r="M1826" i="38"/>
  <c r="Q1826" i="38" s="1"/>
  <c r="M1846" i="38"/>
  <c r="Q1846" i="38" s="1"/>
  <c r="M1793" i="38"/>
  <c r="Q1793" i="38" s="1"/>
  <c r="M1840" i="38"/>
  <c r="Q1840" i="38" s="1"/>
  <c r="M1791" i="38"/>
  <c r="Q1791" i="38" s="1"/>
  <c r="M1809" i="38"/>
  <c r="Q1809" i="38" s="1"/>
  <c r="M1815" i="38"/>
  <c r="Q1815" i="38" s="1"/>
  <c r="M1833" i="38"/>
  <c r="Q1833" i="38" s="1"/>
  <c r="M1848" i="38"/>
  <c r="Q1848" i="38" s="1"/>
  <c r="M1855" i="38"/>
  <c r="Q1855" i="38" s="1"/>
  <c r="F412" i="26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1" i="28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1" i="26"/>
  <c r="K1663" i="38" l="1"/>
  <c r="H544" i="36"/>
  <c r="K1659" i="38"/>
  <c r="H540" i="36"/>
  <c r="K1662" i="38"/>
  <c r="H543" i="36"/>
  <c r="S13" i="38"/>
  <c r="S14" i="38" s="1"/>
  <c r="S15" i="38" s="1"/>
  <c r="S16" i="38" s="1"/>
  <c r="S17" i="38" s="1"/>
  <c r="S18" i="38" s="1"/>
  <c r="S19" i="38" s="1"/>
  <c r="S20" i="38" s="1"/>
  <c r="S21" i="38" s="1"/>
  <c r="S22" i="38" s="1"/>
  <c r="S23" i="38" s="1"/>
  <c r="S24" i="38" s="1"/>
  <c r="S25" i="38" s="1"/>
  <c r="S26" i="38" s="1"/>
  <c r="S27" i="38" s="1"/>
  <c r="S28" i="38" s="1"/>
  <c r="S29" i="38" s="1"/>
  <c r="S30" i="38" s="1"/>
  <c r="S31" i="38" s="1"/>
  <c r="S32" i="38" s="1"/>
  <c r="S33" i="38" s="1"/>
  <c r="S34" i="38" s="1"/>
  <c r="S35" i="38" s="1"/>
  <c r="S36" i="38" s="1"/>
  <c r="S37" i="38" s="1"/>
  <c r="S38" i="38" s="1"/>
  <c r="S39" i="38" s="1"/>
  <c r="S40" i="38" s="1"/>
  <c r="S41" i="38" s="1"/>
  <c r="S42" i="38" s="1"/>
  <c r="S43" i="38" s="1"/>
  <c r="S44" i="38" s="1"/>
  <c r="S45" i="38" s="1"/>
  <c r="S46" i="38" s="1"/>
  <c r="S47" i="38" s="1"/>
  <c r="S48" i="38" s="1"/>
  <c r="S49" i="38" s="1"/>
  <c r="S50" i="38" s="1"/>
  <c r="S51" i="38" s="1"/>
  <c r="S52" i="38" s="1"/>
  <c r="S53" i="38" s="1"/>
  <c r="S54" i="38" s="1"/>
  <c r="S55" i="38" s="1"/>
  <c r="S56" i="38" s="1"/>
  <c r="S57" i="38" s="1"/>
  <c r="S58" i="38" s="1"/>
  <c r="S59" i="38" s="1"/>
  <c r="S60" i="38" s="1"/>
  <c r="S61" i="38" s="1"/>
  <c r="S62" i="38" s="1"/>
  <c r="S63" i="38" s="1"/>
  <c r="S64" i="38" s="1"/>
  <c r="S65" i="38" s="1"/>
  <c r="S66" i="38" s="1"/>
  <c r="S67" i="38" s="1"/>
  <c r="S68" i="38" s="1"/>
  <c r="S69" i="38" s="1"/>
  <c r="S70" i="38" s="1"/>
  <c r="S71" i="38" s="1"/>
  <c r="S72" i="38" s="1"/>
  <c r="S73" i="38" s="1"/>
  <c r="S74" i="38" s="1"/>
  <c r="S75" i="38" s="1"/>
  <c r="S76" i="38" s="1"/>
  <c r="S77" i="38" s="1"/>
  <c r="S78" i="38" s="1"/>
  <c r="S79" i="38" s="1"/>
  <c r="S80" i="38" s="1"/>
  <c r="S81" i="38" s="1"/>
  <c r="S82" i="38" s="1"/>
  <c r="S83" i="38" s="1"/>
  <c r="S84" i="38" s="1"/>
  <c r="S85" i="38" s="1"/>
  <c r="S86" i="38" s="1"/>
  <c r="S87" i="38" s="1"/>
  <c r="S88" i="38" s="1"/>
  <c r="S89" i="38" s="1"/>
  <c r="S90" i="38" s="1"/>
  <c r="S91" i="38" s="1"/>
  <c r="S92" i="38" s="1"/>
  <c r="S93" i="38" s="1"/>
  <c r="S94" i="38" s="1"/>
  <c r="S95" i="38" s="1"/>
  <c r="S96" i="38" s="1"/>
  <c r="S97" i="38" s="1"/>
  <c r="S98" i="38" s="1"/>
  <c r="S99" i="38" s="1"/>
  <c r="S100" i="38" s="1"/>
  <c r="S101" i="38" s="1"/>
  <c r="S102" i="38" s="1"/>
  <c r="S103" i="38" s="1"/>
  <c r="S104" i="38" s="1"/>
  <c r="S105" i="38" s="1"/>
  <c r="S106" i="38" s="1"/>
  <c r="S107" i="38" s="1"/>
  <c r="S108" i="38" s="1"/>
  <c r="S109" i="38" s="1"/>
  <c r="S110" i="38" s="1"/>
  <c r="S111" i="38" s="1"/>
  <c r="S112" i="38" s="1"/>
  <c r="S113" i="38" s="1"/>
  <c r="S114" i="38" s="1"/>
  <c r="S115" i="38" s="1"/>
  <c r="S116" i="38" s="1"/>
  <c r="S117" i="38" s="1"/>
  <c r="S118" i="38" s="1"/>
  <c r="S119" i="38" s="1"/>
  <c r="S120" i="38" s="1"/>
  <c r="S121" i="38" s="1"/>
  <c r="S122" i="38" s="1"/>
  <c r="S123" i="38" s="1"/>
  <c r="S124" i="38" s="1"/>
  <c r="S125" i="38" s="1"/>
  <c r="S126" i="38" s="1"/>
  <c r="S127" i="38" s="1"/>
  <c r="S128" i="38" s="1"/>
  <c r="S129" i="38" s="1"/>
  <c r="L11" i="38"/>
  <c r="J12" i="38"/>
  <c r="K1660" i="38"/>
  <c r="H541" i="36"/>
  <c r="D1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J38" i="31" s="1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J122" i="31" s="1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J200" i="31" s="1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J284" i="31" s="1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J374" i="31" s="1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J386" i="31" s="1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J470" i="31" s="1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80" i="31"/>
  <c r="J164" i="31"/>
  <c r="J242" i="31"/>
  <c r="J332" i="31"/>
  <c r="J422" i="31"/>
  <c r="J512" i="31"/>
  <c r="D2" i="36"/>
  <c r="J104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K668" i="28"/>
  <c r="F2" i="36"/>
  <c r="C3" i="36"/>
  <c r="C4" i="36"/>
  <c r="C5" i="36"/>
  <c r="C6" i="36"/>
  <c r="C7" i="36"/>
  <c r="J7" i="26" s="1"/>
  <c r="C8" i="36"/>
  <c r="C9" i="36"/>
  <c r="C10" i="36"/>
  <c r="C11" i="36"/>
  <c r="C12" i="36"/>
  <c r="C13" i="36"/>
  <c r="J13" i="26" s="1"/>
  <c r="C14" i="36"/>
  <c r="C15" i="36"/>
  <c r="C16" i="36"/>
  <c r="C17" i="36"/>
  <c r="C18" i="36"/>
  <c r="C19" i="36"/>
  <c r="J19" i="26" s="1"/>
  <c r="C20" i="36"/>
  <c r="C21" i="36"/>
  <c r="C22" i="36"/>
  <c r="C23" i="36"/>
  <c r="C24" i="36"/>
  <c r="C25" i="36"/>
  <c r="J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J37" i="28" s="1"/>
  <c r="C38" i="36"/>
  <c r="C39" i="36"/>
  <c r="C40" i="36"/>
  <c r="C41" i="36"/>
  <c r="C42" i="36"/>
  <c r="C43" i="36"/>
  <c r="J43" i="26" s="1"/>
  <c r="C44" i="36"/>
  <c r="C45" i="36"/>
  <c r="C46" i="36"/>
  <c r="C47" i="36"/>
  <c r="C48" i="36"/>
  <c r="C49" i="36"/>
  <c r="J49" i="26" s="1"/>
  <c r="C50" i="36"/>
  <c r="C51" i="36"/>
  <c r="C52" i="36"/>
  <c r="C53" i="36"/>
  <c r="C54" i="36"/>
  <c r="C55" i="36"/>
  <c r="J55" i="28" s="1"/>
  <c r="C56" i="36"/>
  <c r="C57" i="36"/>
  <c r="C58" i="36"/>
  <c r="C59" i="36"/>
  <c r="C60" i="36"/>
  <c r="C61" i="36"/>
  <c r="J61" i="26" s="1"/>
  <c r="C62" i="36"/>
  <c r="C63" i="36"/>
  <c r="C64" i="36"/>
  <c r="C65" i="36"/>
  <c r="C66" i="36"/>
  <c r="C67" i="36"/>
  <c r="J67" i="26" s="1"/>
  <c r="C68" i="36"/>
  <c r="C69" i="36"/>
  <c r="C70" i="36"/>
  <c r="C71" i="36"/>
  <c r="C72" i="36"/>
  <c r="C73" i="36"/>
  <c r="J73" i="28" s="1"/>
  <c r="C74" i="36"/>
  <c r="C75" i="36"/>
  <c r="C76" i="36"/>
  <c r="C77" i="36"/>
  <c r="C78" i="36"/>
  <c r="C79" i="36"/>
  <c r="J79" i="28" s="1"/>
  <c r="C80" i="36"/>
  <c r="C81" i="36"/>
  <c r="C82" i="36"/>
  <c r="C83" i="36"/>
  <c r="C84" i="36"/>
  <c r="C85" i="36"/>
  <c r="J85" i="26" s="1"/>
  <c r="C86" i="36"/>
  <c r="C87" i="36"/>
  <c r="C88" i="36"/>
  <c r="C89" i="36"/>
  <c r="C90" i="36"/>
  <c r="C91" i="36"/>
  <c r="J91" i="28" s="1"/>
  <c r="C92" i="36"/>
  <c r="C93" i="36"/>
  <c r="C94" i="36"/>
  <c r="C95" i="36"/>
  <c r="C96" i="36"/>
  <c r="C97" i="36"/>
  <c r="J97" i="26" s="1"/>
  <c r="C98" i="36"/>
  <c r="C99" i="36"/>
  <c r="C100" i="36"/>
  <c r="C101" i="36"/>
  <c r="C102" i="36"/>
  <c r="C103" i="36"/>
  <c r="J103" i="26" s="1"/>
  <c r="C104" i="36"/>
  <c r="C105" i="36"/>
  <c r="C106" i="36"/>
  <c r="C107" i="36"/>
  <c r="C108" i="36"/>
  <c r="C109" i="36"/>
  <c r="J109" i="26" s="1"/>
  <c r="C110" i="36"/>
  <c r="C111" i="36"/>
  <c r="C112" i="36"/>
  <c r="C113" i="36"/>
  <c r="C114" i="36"/>
  <c r="C115" i="36"/>
  <c r="J115" i="28" s="1"/>
  <c r="C116" i="36"/>
  <c r="C117" i="36"/>
  <c r="C118" i="36"/>
  <c r="C119" i="36"/>
  <c r="C120" i="36"/>
  <c r="C121" i="36"/>
  <c r="J121" i="26" s="1"/>
  <c r="C122" i="36"/>
  <c r="C123" i="36"/>
  <c r="C124" i="36"/>
  <c r="C125" i="36"/>
  <c r="C126" i="36"/>
  <c r="C127" i="36"/>
  <c r="J127" i="26" s="1"/>
  <c r="C128" i="36"/>
  <c r="C129" i="36"/>
  <c r="C130" i="36"/>
  <c r="C131" i="36"/>
  <c r="C132" i="36"/>
  <c r="C133" i="36"/>
  <c r="J133" i="26" s="1"/>
  <c r="C134" i="36"/>
  <c r="C135" i="36"/>
  <c r="C136" i="36"/>
  <c r="C137" i="36"/>
  <c r="C138" i="36"/>
  <c r="C139" i="36"/>
  <c r="J139" i="26" s="1"/>
  <c r="C140" i="36"/>
  <c r="C141" i="36"/>
  <c r="C142" i="36"/>
  <c r="C143" i="36"/>
  <c r="C144" i="36"/>
  <c r="C145" i="36"/>
  <c r="J145" i="26" s="1"/>
  <c r="C146" i="36"/>
  <c r="C147" i="36"/>
  <c r="C148" i="36"/>
  <c r="C149" i="36"/>
  <c r="C150" i="36"/>
  <c r="C151" i="36"/>
  <c r="J151" i="28" s="1"/>
  <c r="C152" i="36"/>
  <c r="C153" i="36"/>
  <c r="C154" i="36"/>
  <c r="C155" i="36"/>
  <c r="C156" i="36"/>
  <c r="C157" i="36"/>
  <c r="J157" i="26" s="1"/>
  <c r="C158" i="36"/>
  <c r="C159" i="36"/>
  <c r="C160" i="36"/>
  <c r="C161" i="36"/>
  <c r="C162" i="36"/>
  <c r="C163" i="36"/>
  <c r="J163" i="26" s="1"/>
  <c r="C164" i="36"/>
  <c r="C165" i="36"/>
  <c r="C166" i="36"/>
  <c r="C167" i="36"/>
  <c r="C168" i="36"/>
  <c r="C169" i="36"/>
  <c r="J169" i="26" s="1"/>
  <c r="C170" i="36"/>
  <c r="C171" i="36"/>
  <c r="C172" i="36"/>
  <c r="C173" i="36"/>
  <c r="C174" i="36"/>
  <c r="C175" i="36"/>
  <c r="J175" i="26" s="1"/>
  <c r="C176" i="36"/>
  <c r="C177" i="36"/>
  <c r="C178" i="36"/>
  <c r="C179" i="36"/>
  <c r="C180" i="36"/>
  <c r="C181" i="36"/>
  <c r="J181" i="28" s="1"/>
  <c r="C182" i="36"/>
  <c r="C183" i="36"/>
  <c r="C184" i="36"/>
  <c r="C185" i="36"/>
  <c r="C186" i="36"/>
  <c r="C187" i="36"/>
  <c r="J187" i="28" s="1"/>
  <c r="C188" i="36"/>
  <c r="C189" i="36"/>
  <c r="C190" i="36"/>
  <c r="C191" i="36"/>
  <c r="C192" i="36"/>
  <c r="C193" i="36"/>
  <c r="J193" i="26" s="1"/>
  <c r="C194" i="36"/>
  <c r="C195" i="36"/>
  <c r="C196" i="36"/>
  <c r="C197" i="36"/>
  <c r="C198" i="36"/>
  <c r="C199" i="36"/>
  <c r="I2" i="31" s="1"/>
  <c r="C200" i="36"/>
  <c r="C201" i="36"/>
  <c r="C202" i="36"/>
  <c r="I5" i="31" s="1"/>
  <c r="C203" i="36"/>
  <c r="C204" i="36"/>
  <c r="C205" i="36"/>
  <c r="I8" i="31" s="1"/>
  <c r="C206" i="36"/>
  <c r="C207" i="36"/>
  <c r="C208" i="36"/>
  <c r="I11" i="31" s="1"/>
  <c r="C209" i="36"/>
  <c r="C210" i="36"/>
  <c r="I13" i="31" s="1"/>
  <c r="C211" i="36"/>
  <c r="I14" i="31" s="1"/>
  <c r="C212" i="36"/>
  <c r="I15" i="31" s="1"/>
  <c r="C213" i="36"/>
  <c r="C214" i="36"/>
  <c r="C215" i="36"/>
  <c r="C216" i="36"/>
  <c r="C217" i="36"/>
  <c r="I20" i="31" s="1"/>
  <c r="C218" i="36"/>
  <c r="I21" i="31" s="1"/>
  <c r="C219" i="36"/>
  <c r="C220" i="36"/>
  <c r="C221" i="36"/>
  <c r="C222" i="36"/>
  <c r="C223" i="36"/>
  <c r="I26" i="31" s="1"/>
  <c r="C224" i="36"/>
  <c r="C225" i="36"/>
  <c r="C226" i="36"/>
  <c r="I29" i="31" s="1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I43" i="31" s="1"/>
  <c r="C241" i="36"/>
  <c r="I44" i="31" s="1"/>
  <c r="C242" i="36"/>
  <c r="I45" i="31" s="1"/>
  <c r="C243" i="36"/>
  <c r="C244" i="36"/>
  <c r="C245" i="36"/>
  <c r="C246" i="36"/>
  <c r="C247" i="36"/>
  <c r="I50" i="31" s="1"/>
  <c r="C248" i="36"/>
  <c r="C249" i="36"/>
  <c r="C250" i="36"/>
  <c r="I53" i="31" s="1"/>
  <c r="C251" i="36"/>
  <c r="C252" i="36"/>
  <c r="C253" i="36"/>
  <c r="I56" i="31" s="1"/>
  <c r="C254" i="36"/>
  <c r="C255" i="36"/>
  <c r="C256" i="36"/>
  <c r="C257" i="36"/>
  <c r="C258" i="36"/>
  <c r="I61" i="31" s="1"/>
  <c r="C259" i="36"/>
  <c r="I62" i="31" s="1"/>
  <c r="C260" i="36"/>
  <c r="I63" i="31" s="1"/>
  <c r="C261" i="36"/>
  <c r="C262" i="36"/>
  <c r="C263" i="36"/>
  <c r="C264" i="36"/>
  <c r="C265" i="36"/>
  <c r="I68" i="31" s="1"/>
  <c r="C266" i="36"/>
  <c r="I69" i="31" s="1"/>
  <c r="C267" i="36"/>
  <c r="C268" i="36"/>
  <c r="C269" i="36"/>
  <c r="C270" i="36"/>
  <c r="C271" i="36"/>
  <c r="I74" i="31" s="1"/>
  <c r="C272" i="36"/>
  <c r="C273" i="36"/>
  <c r="C274" i="36"/>
  <c r="I77" i="31" s="1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I91" i="31" s="1"/>
  <c r="C289" i="36"/>
  <c r="I92" i="31" s="1"/>
  <c r="C290" i="36"/>
  <c r="I93" i="31" s="1"/>
  <c r="C291" i="36"/>
  <c r="C292" i="36"/>
  <c r="C293" i="36"/>
  <c r="C294" i="36"/>
  <c r="C295" i="36"/>
  <c r="I98" i="31" s="1"/>
  <c r="C296" i="36"/>
  <c r="C297" i="36"/>
  <c r="C298" i="36"/>
  <c r="I101" i="31" s="1"/>
  <c r="C299" i="36"/>
  <c r="C300" i="36"/>
  <c r="C301" i="36"/>
  <c r="I104" i="31" s="1"/>
  <c r="C302" i="36"/>
  <c r="C303" i="36"/>
  <c r="C304" i="36"/>
  <c r="C305" i="36"/>
  <c r="C306" i="36"/>
  <c r="I109" i="31" s="1"/>
  <c r="C307" i="36"/>
  <c r="I110" i="31" s="1"/>
  <c r="C308" i="36"/>
  <c r="I111" i="31" s="1"/>
  <c r="C309" i="36"/>
  <c r="C310" i="36"/>
  <c r="C311" i="36"/>
  <c r="C312" i="36"/>
  <c r="C313" i="36"/>
  <c r="I116" i="31" s="1"/>
  <c r="C314" i="36"/>
  <c r="I117" i="31" s="1"/>
  <c r="C315" i="36"/>
  <c r="C316" i="36"/>
  <c r="C317" i="36"/>
  <c r="C318" i="36"/>
  <c r="C319" i="36"/>
  <c r="I122" i="31" s="1"/>
  <c r="C320" i="36"/>
  <c r="C321" i="36"/>
  <c r="C322" i="36"/>
  <c r="I125" i="31" s="1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I136" i="31" s="1"/>
  <c r="C334" i="36"/>
  <c r="C335" i="36"/>
  <c r="C336" i="36"/>
  <c r="I139" i="31" s="1"/>
  <c r="C337" i="36"/>
  <c r="I140" i="31" s="1"/>
  <c r="C338" i="36"/>
  <c r="I141" i="31" s="1"/>
  <c r="C339" i="36"/>
  <c r="C340" i="36"/>
  <c r="C341" i="36"/>
  <c r="C342" i="36"/>
  <c r="C343" i="36"/>
  <c r="I146" i="31" s="1"/>
  <c r="C344" i="36"/>
  <c r="C345" i="36"/>
  <c r="I148" i="31" s="1"/>
  <c r="C346" i="36"/>
  <c r="I149" i="31" s="1"/>
  <c r="C347" i="36"/>
  <c r="C348" i="36"/>
  <c r="C349" i="36"/>
  <c r="I152" i="31" s="1"/>
  <c r="C350" i="36"/>
  <c r="C351" i="36"/>
  <c r="C352" i="36"/>
  <c r="C353" i="36"/>
  <c r="C354" i="36"/>
  <c r="I157" i="31" s="1"/>
  <c r="C355" i="36"/>
  <c r="I158" i="31" s="1"/>
  <c r="C356" i="36"/>
  <c r="C357" i="36"/>
  <c r="I160" i="31" s="1"/>
  <c r="C358" i="36"/>
  <c r="C359" i="36"/>
  <c r="C360" i="36"/>
  <c r="C361" i="36"/>
  <c r="I164" i="31" s="1"/>
  <c r="C362" i="36"/>
  <c r="I165" i="31" s="1"/>
  <c r="C363" i="36"/>
  <c r="C364" i="36"/>
  <c r="C365" i="36"/>
  <c r="I168" i="31" s="1"/>
  <c r="C366" i="36"/>
  <c r="C367" i="36"/>
  <c r="I170" i="31" s="1"/>
  <c r="C368" i="36"/>
  <c r="C369" i="36"/>
  <c r="C370" i="36"/>
  <c r="I173" i="31" s="1"/>
  <c r="C371" i="36"/>
  <c r="I174" i="31" s="1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I184" i="31" s="1"/>
  <c r="C382" i="36"/>
  <c r="C383" i="36"/>
  <c r="C384" i="36"/>
  <c r="I187" i="31" s="1"/>
  <c r="C385" i="36"/>
  <c r="I188" i="31" s="1"/>
  <c r="C386" i="36"/>
  <c r="I189" i="31" s="1"/>
  <c r="C387" i="36"/>
  <c r="C388" i="36"/>
  <c r="C389" i="36"/>
  <c r="C390" i="36"/>
  <c r="C391" i="36"/>
  <c r="I194" i="31" s="1"/>
  <c r="C392" i="36"/>
  <c r="C393" i="36"/>
  <c r="I196" i="31" s="1"/>
  <c r="C394" i="36"/>
  <c r="I197" i="31" s="1"/>
  <c r="C395" i="36"/>
  <c r="I198" i="31" s="1"/>
  <c r="C396" i="36"/>
  <c r="C397" i="36"/>
  <c r="I200" i="31" s="1"/>
  <c r="C398" i="36"/>
  <c r="C399" i="36"/>
  <c r="C400" i="36"/>
  <c r="C401" i="36"/>
  <c r="C402" i="36"/>
  <c r="I205" i="31" s="1"/>
  <c r="C403" i="36"/>
  <c r="I206" i="31" s="1"/>
  <c r="C404" i="36"/>
  <c r="C405" i="36"/>
  <c r="I208" i="31" s="1"/>
  <c r="C406" i="36"/>
  <c r="C407" i="36"/>
  <c r="C408" i="36"/>
  <c r="C409" i="36"/>
  <c r="I212" i="31" s="1"/>
  <c r="C410" i="36"/>
  <c r="I213" i="31" s="1"/>
  <c r="C411" i="36"/>
  <c r="C412" i="36"/>
  <c r="C413" i="36"/>
  <c r="I216" i="31" s="1"/>
  <c r="C414" i="36"/>
  <c r="C415" i="36"/>
  <c r="I218" i="31" s="1"/>
  <c r="C416" i="36"/>
  <c r="C417" i="36"/>
  <c r="C418" i="36"/>
  <c r="I221" i="31" s="1"/>
  <c r="C419" i="36"/>
  <c r="I222" i="31" s="1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I232" i="31" s="1"/>
  <c r="C430" i="36"/>
  <c r="C431" i="36"/>
  <c r="C432" i="36"/>
  <c r="I235" i="31" s="1"/>
  <c r="C433" i="36"/>
  <c r="I236" i="31" s="1"/>
  <c r="C434" i="36"/>
  <c r="I237" i="31" s="1"/>
  <c r="C435" i="36"/>
  <c r="C436" i="36"/>
  <c r="C437" i="36"/>
  <c r="C438" i="36"/>
  <c r="C439" i="36"/>
  <c r="I242" i="31" s="1"/>
  <c r="C440" i="36"/>
  <c r="C441" i="36"/>
  <c r="I244" i="31" s="1"/>
  <c r="C442" i="36"/>
  <c r="I245" i="31" s="1"/>
  <c r="C443" i="36"/>
  <c r="I246" i="31" s="1"/>
  <c r="C444" i="36"/>
  <c r="C445" i="36"/>
  <c r="I248" i="31" s="1"/>
  <c r="C446" i="36"/>
  <c r="C447" i="36"/>
  <c r="C448" i="36"/>
  <c r="C449" i="36"/>
  <c r="C450" i="36"/>
  <c r="I253" i="31" s="1"/>
  <c r="C451" i="36"/>
  <c r="I254" i="31" s="1"/>
  <c r="C452" i="36"/>
  <c r="C453" i="36"/>
  <c r="I256" i="31" s="1"/>
  <c r="C454" i="36"/>
  <c r="C455" i="36"/>
  <c r="C456" i="36"/>
  <c r="C457" i="36"/>
  <c r="I260" i="31" s="1"/>
  <c r="C458" i="36"/>
  <c r="I261" i="31" s="1"/>
  <c r="C459" i="36"/>
  <c r="C460" i="36"/>
  <c r="C461" i="36"/>
  <c r="I264" i="31" s="1"/>
  <c r="C462" i="36"/>
  <c r="C463" i="36"/>
  <c r="I266" i="31" s="1"/>
  <c r="C464" i="36"/>
  <c r="C465" i="36"/>
  <c r="C466" i="36"/>
  <c r="I269" i="31" s="1"/>
  <c r="C467" i="36"/>
  <c r="I270" i="31" s="1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I280" i="31" s="1"/>
  <c r="C478" i="36"/>
  <c r="C479" i="36"/>
  <c r="C480" i="36"/>
  <c r="I283" i="31" s="1"/>
  <c r="C481" i="36"/>
  <c r="I284" i="31" s="1"/>
  <c r="C482" i="36"/>
  <c r="I285" i="31" s="1"/>
  <c r="C483" i="36"/>
  <c r="C484" i="36"/>
  <c r="C485" i="36"/>
  <c r="C486" i="36"/>
  <c r="C487" i="36"/>
  <c r="I290" i="31" s="1"/>
  <c r="C488" i="36"/>
  <c r="C489" i="36"/>
  <c r="I292" i="31" s="1"/>
  <c r="C490" i="36"/>
  <c r="I293" i="31" s="1"/>
  <c r="C491" i="36"/>
  <c r="I294" i="31" s="1"/>
  <c r="C492" i="36"/>
  <c r="C493" i="36"/>
  <c r="I296" i="31" s="1"/>
  <c r="C494" i="36"/>
  <c r="C495" i="36"/>
  <c r="C496" i="36"/>
  <c r="C497" i="36"/>
  <c r="C498" i="36"/>
  <c r="I301" i="31" s="1"/>
  <c r="C499" i="36"/>
  <c r="I302" i="31" s="1"/>
  <c r="C500" i="36"/>
  <c r="C501" i="36"/>
  <c r="I304" i="31" s="1"/>
  <c r="C502" i="36"/>
  <c r="C503" i="36"/>
  <c r="C504" i="36"/>
  <c r="C505" i="36"/>
  <c r="I308" i="31" s="1"/>
  <c r="C506" i="36"/>
  <c r="I309" i="31" s="1"/>
  <c r="C507" i="36"/>
  <c r="C508" i="36"/>
  <c r="C509" i="36"/>
  <c r="I312" i="31" s="1"/>
  <c r="C510" i="36"/>
  <c r="C511" i="36"/>
  <c r="I314" i="31" s="1"/>
  <c r="C512" i="36"/>
  <c r="C513" i="36"/>
  <c r="C514" i="36"/>
  <c r="I317" i="31" s="1"/>
  <c r="C515" i="36"/>
  <c r="I318" i="31" s="1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I328" i="31" s="1"/>
  <c r="C526" i="36"/>
  <c r="C527" i="36"/>
  <c r="C528" i="36"/>
  <c r="I331" i="31" s="1"/>
  <c r="C529" i="36"/>
  <c r="I332" i="31" s="1"/>
  <c r="C530" i="36"/>
  <c r="I333" i="31" s="1"/>
  <c r="C531" i="36"/>
  <c r="C532" i="36"/>
  <c r="C533" i="36"/>
  <c r="C534" i="36"/>
  <c r="C535" i="36"/>
  <c r="I338" i="31" s="1"/>
  <c r="C536" i="36"/>
  <c r="C537" i="36"/>
  <c r="I340" i="31" s="1"/>
  <c r="C538" i="36"/>
  <c r="I341" i="31" s="1"/>
  <c r="C539" i="36"/>
  <c r="I342" i="31" s="1"/>
  <c r="C540" i="36"/>
  <c r="C541" i="36"/>
  <c r="I344" i="31" s="1"/>
  <c r="C542" i="36"/>
  <c r="C543" i="36"/>
  <c r="C544" i="36"/>
  <c r="C545" i="36"/>
  <c r="C546" i="36"/>
  <c r="I349" i="31" s="1"/>
  <c r="C547" i="36"/>
  <c r="I350" i="31" s="1"/>
  <c r="C548" i="36"/>
  <c r="C549" i="36"/>
  <c r="I352" i="31" s="1"/>
  <c r="C550" i="36"/>
  <c r="C551" i="36"/>
  <c r="C552" i="36"/>
  <c r="C553" i="36"/>
  <c r="I356" i="31" s="1"/>
  <c r="C554" i="36"/>
  <c r="I357" i="31" s="1"/>
  <c r="C555" i="36"/>
  <c r="C556" i="36"/>
  <c r="C557" i="36"/>
  <c r="I360" i="31" s="1"/>
  <c r="C558" i="36"/>
  <c r="C559" i="36"/>
  <c r="I362" i="31" s="1"/>
  <c r="C560" i="36"/>
  <c r="C561" i="36"/>
  <c r="C562" i="36"/>
  <c r="I365" i="31" s="1"/>
  <c r="C563" i="36"/>
  <c r="I366" i="31" s="1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I376" i="31" s="1"/>
  <c r="C574" i="36"/>
  <c r="C575" i="36"/>
  <c r="C576" i="36"/>
  <c r="I379" i="31" s="1"/>
  <c r="C577" i="36"/>
  <c r="I380" i="31" s="1"/>
  <c r="C578" i="36"/>
  <c r="I381" i="31" s="1"/>
  <c r="C579" i="36"/>
  <c r="C580" i="36"/>
  <c r="C581" i="36"/>
  <c r="C582" i="36"/>
  <c r="C583" i="36"/>
  <c r="I386" i="31" s="1"/>
  <c r="C584" i="36"/>
  <c r="C585" i="36"/>
  <c r="I388" i="31" s="1"/>
  <c r="C586" i="36"/>
  <c r="I389" i="31" s="1"/>
  <c r="C587" i="36"/>
  <c r="I390" i="31" s="1"/>
  <c r="C588" i="36"/>
  <c r="C589" i="36"/>
  <c r="I392" i="31" s="1"/>
  <c r="C590" i="36"/>
  <c r="C591" i="36"/>
  <c r="C592" i="36"/>
  <c r="C593" i="36"/>
  <c r="I396" i="31" s="1"/>
  <c r="C594" i="36"/>
  <c r="I397" i="31" s="1"/>
  <c r="C595" i="36"/>
  <c r="I398" i="31" s="1"/>
  <c r="C596" i="36"/>
  <c r="C597" i="36"/>
  <c r="I400" i="31" s="1"/>
  <c r="C598" i="36"/>
  <c r="C599" i="36"/>
  <c r="C600" i="36"/>
  <c r="C601" i="36"/>
  <c r="I404" i="31" s="1"/>
  <c r="C602" i="36"/>
  <c r="I405" i="31" s="1"/>
  <c r="C603" i="36"/>
  <c r="C604" i="36"/>
  <c r="C605" i="36"/>
  <c r="I408" i="31" s="1"/>
  <c r="C606" i="36"/>
  <c r="C607" i="36"/>
  <c r="I410" i="31" s="1"/>
  <c r="C608" i="36"/>
  <c r="C609" i="36"/>
  <c r="I412" i="31" s="1"/>
  <c r="C610" i="36"/>
  <c r="I413" i="31" s="1"/>
  <c r="C611" i="36"/>
  <c r="I414" i="31" s="1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I424" i="31" s="1"/>
  <c r="C622" i="36"/>
  <c r="C623" i="36"/>
  <c r="C624" i="36"/>
  <c r="I427" i="31" s="1"/>
  <c r="C625" i="36"/>
  <c r="I428" i="31" s="1"/>
  <c r="C626" i="36"/>
  <c r="I429" i="31" s="1"/>
  <c r="C627" i="36"/>
  <c r="C628" i="36"/>
  <c r="C629" i="36"/>
  <c r="C630" i="36"/>
  <c r="C631" i="36"/>
  <c r="I434" i="31" s="1"/>
  <c r="C632" i="36"/>
  <c r="C633" i="36"/>
  <c r="I436" i="31" s="1"/>
  <c r="C634" i="36"/>
  <c r="I437" i="31" s="1"/>
  <c r="C635" i="36"/>
  <c r="I438" i="31" s="1"/>
  <c r="C636" i="36"/>
  <c r="C637" i="36"/>
  <c r="I440" i="31" s="1"/>
  <c r="C638" i="36"/>
  <c r="C639" i="36"/>
  <c r="C640" i="36"/>
  <c r="C641" i="36"/>
  <c r="I444" i="31" s="1"/>
  <c r="C642" i="36"/>
  <c r="I445" i="31" s="1"/>
  <c r="C643" i="36"/>
  <c r="I446" i="31" s="1"/>
  <c r="C644" i="36"/>
  <c r="C645" i="36"/>
  <c r="I448" i="31" s="1"/>
  <c r="C646" i="36"/>
  <c r="C647" i="36"/>
  <c r="C648" i="36"/>
  <c r="C649" i="36"/>
  <c r="I452" i="31" s="1"/>
  <c r="C650" i="36"/>
  <c r="I453" i="31" s="1"/>
  <c r="C651" i="36"/>
  <c r="C652" i="36"/>
  <c r="C653" i="36"/>
  <c r="I456" i="31" s="1"/>
  <c r="C654" i="36"/>
  <c r="C655" i="36"/>
  <c r="I458" i="31" s="1"/>
  <c r="C656" i="36"/>
  <c r="C657" i="36"/>
  <c r="I460" i="31" s="1"/>
  <c r="C658" i="36"/>
  <c r="I461" i="31" s="1"/>
  <c r="C659" i="36"/>
  <c r="I462" i="31" s="1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I472" i="31" s="1"/>
  <c r="C670" i="36"/>
  <c r="C671" i="36"/>
  <c r="C672" i="36"/>
  <c r="C673" i="36"/>
  <c r="I476" i="31" s="1"/>
  <c r="C674" i="36"/>
  <c r="I477" i="31" s="1"/>
  <c r="C675" i="36"/>
  <c r="C676" i="36"/>
  <c r="C677" i="36"/>
  <c r="I480" i="31" s="1"/>
  <c r="C678" i="36"/>
  <c r="C679" i="36"/>
  <c r="I482" i="31" s="1"/>
  <c r="C680" i="36"/>
  <c r="C681" i="36"/>
  <c r="I484" i="31" s="1"/>
  <c r="C682" i="36"/>
  <c r="I485" i="31" s="1"/>
  <c r="C683" i="36"/>
  <c r="I486" i="31" s="1"/>
  <c r="C684" i="36"/>
  <c r="C685" i="36"/>
  <c r="I488" i="31" s="1"/>
  <c r="C686" i="36"/>
  <c r="C687" i="36"/>
  <c r="C688" i="36"/>
  <c r="C689" i="36"/>
  <c r="I492" i="31" s="1"/>
  <c r="C690" i="36"/>
  <c r="I493" i="31" s="1"/>
  <c r="C691" i="36"/>
  <c r="I494" i="31" s="1"/>
  <c r="C692" i="36"/>
  <c r="C693" i="36"/>
  <c r="I496" i="31" s="1"/>
  <c r="C694" i="36"/>
  <c r="C695" i="36"/>
  <c r="C696" i="36"/>
  <c r="C697" i="36"/>
  <c r="I500" i="31" s="1"/>
  <c r="C698" i="36"/>
  <c r="I501" i="31" s="1"/>
  <c r="C699" i="36"/>
  <c r="C700" i="36"/>
  <c r="C701" i="36"/>
  <c r="I504" i="31" s="1"/>
  <c r="C702" i="36"/>
  <c r="C703" i="36"/>
  <c r="I506" i="31" s="1"/>
  <c r="C704" i="36"/>
  <c r="C705" i="36"/>
  <c r="I508" i="31" s="1"/>
  <c r="C706" i="36"/>
  <c r="I509" i="31" s="1"/>
  <c r="C707" i="36"/>
  <c r="I510" i="31" s="1"/>
  <c r="C708" i="36"/>
  <c r="C709" i="36"/>
  <c r="I512" i="31" s="1"/>
  <c r="C710" i="36"/>
  <c r="C711" i="36"/>
  <c r="C712" i="36"/>
  <c r="C713" i="36"/>
  <c r="C714" i="36"/>
  <c r="C715" i="36"/>
  <c r="J715" i="26" s="1"/>
  <c r="C716" i="36"/>
  <c r="C717" i="36"/>
  <c r="C718" i="36"/>
  <c r="C719" i="36"/>
  <c r="C720" i="36"/>
  <c r="C721" i="36"/>
  <c r="J721" i="26" s="1"/>
  <c r="C722" i="36"/>
  <c r="C723" i="36"/>
  <c r="C724" i="36"/>
  <c r="C725" i="36"/>
  <c r="C726" i="36"/>
  <c r="C727" i="36"/>
  <c r="J727" i="26" s="1"/>
  <c r="C728" i="36"/>
  <c r="C729" i="36"/>
  <c r="C730" i="36"/>
  <c r="C731" i="36"/>
  <c r="C732" i="36"/>
  <c r="C733" i="36"/>
  <c r="J733" i="28" s="1"/>
  <c r="C734" i="36"/>
  <c r="C735" i="36"/>
  <c r="C736" i="36"/>
  <c r="C737" i="36"/>
  <c r="C738" i="36"/>
  <c r="C2" i="36"/>
  <c r="J3" i="26"/>
  <c r="I3" i="31"/>
  <c r="I4" i="31"/>
  <c r="I6" i="31"/>
  <c r="I7" i="31"/>
  <c r="I9" i="31"/>
  <c r="I10" i="31"/>
  <c r="I12" i="31"/>
  <c r="I16" i="31"/>
  <c r="I17" i="31"/>
  <c r="I18" i="31"/>
  <c r="I19" i="31"/>
  <c r="I22" i="31"/>
  <c r="I23" i="31"/>
  <c r="I24" i="31"/>
  <c r="I25" i="31"/>
  <c r="I27" i="31"/>
  <c r="I28" i="31"/>
  <c r="I30" i="31"/>
  <c r="I31" i="31"/>
  <c r="I33" i="31"/>
  <c r="I34" i="31"/>
  <c r="I35" i="31"/>
  <c r="I36" i="31"/>
  <c r="I37" i="31"/>
  <c r="I39" i="31"/>
  <c r="I40" i="31"/>
  <c r="I41" i="31"/>
  <c r="I42" i="31"/>
  <c r="I46" i="31"/>
  <c r="I47" i="31"/>
  <c r="I48" i="31"/>
  <c r="I49" i="31"/>
  <c r="I51" i="31"/>
  <c r="I52" i="31"/>
  <c r="I54" i="31"/>
  <c r="I55" i="31"/>
  <c r="I57" i="31"/>
  <c r="I58" i="31"/>
  <c r="I59" i="31"/>
  <c r="I60" i="31"/>
  <c r="I64" i="31"/>
  <c r="I65" i="31"/>
  <c r="I66" i="31"/>
  <c r="I67" i="31"/>
  <c r="I70" i="31"/>
  <c r="I71" i="31"/>
  <c r="I72" i="31"/>
  <c r="I73" i="31"/>
  <c r="I75" i="31"/>
  <c r="I76" i="31"/>
  <c r="I78" i="31"/>
  <c r="I79" i="31"/>
  <c r="I81" i="31"/>
  <c r="I82" i="31"/>
  <c r="I83" i="31"/>
  <c r="I84" i="31"/>
  <c r="I85" i="31"/>
  <c r="I87" i="31"/>
  <c r="I88" i="31"/>
  <c r="I89" i="31"/>
  <c r="I90" i="31"/>
  <c r="I94" i="31"/>
  <c r="I95" i="31"/>
  <c r="I96" i="31"/>
  <c r="I97" i="31"/>
  <c r="I99" i="31"/>
  <c r="I100" i="31"/>
  <c r="I102" i="31"/>
  <c r="I103" i="31"/>
  <c r="I105" i="31"/>
  <c r="I106" i="31"/>
  <c r="I107" i="31"/>
  <c r="I108" i="31"/>
  <c r="I112" i="31"/>
  <c r="I113" i="31"/>
  <c r="I114" i="31"/>
  <c r="I115" i="31"/>
  <c r="I118" i="31"/>
  <c r="I119" i="31"/>
  <c r="I120" i="31"/>
  <c r="I121" i="31"/>
  <c r="I123" i="31"/>
  <c r="I124" i="31"/>
  <c r="I126" i="31"/>
  <c r="I127" i="31"/>
  <c r="I129" i="31"/>
  <c r="I130" i="31"/>
  <c r="I131" i="31"/>
  <c r="I132" i="31"/>
  <c r="I133" i="31"/>
  <c r="I135" i="31"/>
  <c r="I137" i="31"/>
  <c r="I138" i="31"/>
  <c r="I142" i="31"/>
  <c r="I143" i="31"/>
  <c r="I144" i="31"/>
  <c r="I145" i="31"/>
  <c r="I147" i="31"/>
  <c r="I150" i="31"/>
  <c r="I151" i="31"/>
  <c r="I153" i="31"/>
  <c r="I154" i="31"/>
  <c r="I155" i="31"/>
  <c r="I156" i="31"/>
  <c r="I159" i="31"/>
  <c r="I161" i="31"/>
  <c r="I162" i="31"/>
  <c r="I163" i="31"/>
  <c r="I166" i="31"/>
  <c r="I167" i="31"/>
  <c r="I169" i="31"/>
  <c r="I171" i="31"/>
  <c r="I172" i="31"/>
  <c r="I175" i="31"/>
  <c r="I177" i="31"/>
  <c r="I178" i="31"/>
  <c r="I179" i="31"/>
  <c r="I180" i="31"/>
  <c r="I181" i="31"/>
  <c r="I183" i="31"/>
  <c r="I185" i="31"/>
  <c r="I186" i="31"/>
  <c r="I190" i="31"/>
  <c r="I191" i="31"/>
  <c r="I192" i="31"/>
  <c r="I193" i="31"/>
  <c r="I195" i="31"/>
  <c r="I199" i="31"/>
  <c r="I201" i="31"/>
  <c r="I202" i="31"/>
  <c r="I203" i="31"/>
  <c r="I204" i="31"/>
  <c r="I207" i="31"/>
  <c r="I209" i="31"/>
  <c r="I210" i="31"/>
  <c r="I211" i="31"/>
  <c r="I214" i="31"/>
  <c r="I215" i="31"/>
  <c r="I217" i="31"/>
  <c r="I219" i="31"/>
  <c r="I220" i="31"/>
  <c r="I223" i="31"/>
  <c r="I225" i="31"/>
  <c r="I226" i="31"/>
  <c r="I227" i="31"/>
  <c r="I228" i="31"/>
  <c r="I229" i="31"/>
  <c r="I231" i="31"/>
  <c r="I233" i="31"/>
  <c r="I234" i="31"/>
  <c r="I238" i="31"/>
  <c r="I239" i="31"/>
  <c r="I240" i="31"/>
  <c r="I241" i="31"/>
  <c r="I243" i="31"/>
  <c r="I247" i="31"/>
  <c r="I249" i="31"/>
  <c r="I250" i="31"/>
  <c r="I251" i="31"/>
  <c r="I252" i="31"/>
  <c r="I255" i="31"/>
  <c r="I257" i="31"/>
  <c r="I258" i="31"/>
  <c r="I259" i="31"/>
  <c r="I262" i="31"/>
  <c r="I263" i="31"/>
  <c r="I265" i="31"/>
  <c r="I267" i="31"/>
  <c r="I268" i="31"/>
  <c r="I271" i="31"/>
  <c r="I273" i="31"/>
  <c r="I274" i="31"/>
  <c r="I275" i="31"/>
  <c r="I276" i="31"/>
  <c r="I277" i="31"/>
  <c r="I279" i="31"/>
  <c r="I281" i="31"/>
  <c r="I282" i="31"/>
  <c r="I286" i="31"/>
  <c r="I287" i="31"/>
  <c r="I288" i="31"/>
  <c r="I289" i="31"/>
  <c r="I291" i="31"/>
  <c r="I295" i="31"/>
  <c r="I297" i="31"/>
  <c r="I298" i="31"/>
  <c r="I299" i="31"/>
  <c r="I300" i="31"/>
  <c r="I303" i="31"/>
  <c r="I305" i="31"/>
  <c r="I306" i="31"/>
  <c r="I307" i="31"/>
  <c r="I310" i="31"/>
  <c r="I311" i="31"/>
  <c r="I313" i="31"/>
  <c r="I315" i="31"/>
  <c r="I316" i="31"/>
  <c r="I319" i="31"/>
  <c r="I321" i="31"/>
  <c r="I322" i="31"/>
  <c r="I323" i="31"/>
  <c r="I324" i="31"/>
  <c r="I325" i="31"/>
  <c r="I327" i="31"/>
  <c r="I329" i="31"/>
  <c r="I330" i="31"/>
  <c r="I334" i="31"/>
  <c r="I335" i="31"/>
  <c r="I336" i="31"/>
  <c r="I337" i="31"/>
  <c r="I339" i="31"/>
  <c r="I343" i="31"/>
  <c r="I345" i="31"/>
  <c r="I346" i="31"/>
  <c r="I347" i="31"/>
  <c r="I348" i="31"/>
  <c r="I351" i="31"/>
  <c r="I353" i="31"/>
  <c r="I354" i="31"/>
  <c r="I355" i="31"/>
  <c r="I358" i="31"/>
  <c r="I359" i="31"/>
  <c r="I361" i="31"/>
  <c r="I363" i="31"/>
  <c r="I364" i="31"/>
  <c r="I367" i="31"/>
  <c r="I369" i="31"/>
  <c r="I370" i="31"/>
  <c r="I371" i="31"/>
  <c r="I372" i="31"/>
  <c r="I373" i="31"/>
  <c r="I375" i="31"/>
  <c r="I377" i="31"/>
  <c r="I378" i="31"/>
  <c r="I382" i="31"/>
  <c r="I383" i="31"/>
  <c r="I384" i="31"/>
  <c r="I385" i="31"/>
  <c r="I387" i="31"/>
  <c r="I391" i="31"/>
  <c r="I393" i="31"/>
  <c r="I394" i="31"/>
  <c r="I395" i="31"/>
  <c r="I399" i="31"/>
  <c r="I401" i="31"/>
  <c r="I402" i="31"/>
  <c r="I403" i="31"/>
  <c r="I406" i="31"/>
  <c r="I407" i="31"/>
  <c r="I409" i="31"/>
  <c r="I411" i="31"/>
  <c r="I415" i="31"/>
  <c r="I417" i="31"/>
  <c r="I418" i="31"/>
  <c r="I419" i="31"/>
  <c r="I420" i="31"/>
  <c r="I421" i="31"/>
  <c r="I423" i="31"/>
  <c r="I425" i="31"/>
  <c r="I426" i="31"/>
  <c r="I430" i="31"/>
  <c r="I431" i="31"/>
  <c r="I432" i="31"/>
  <c r="I433" i="31"/>
  <c r="I435" i="31"/>
  <c r="I439" i="31"/>
  <c r="I441" i="31"/>
  <c r="I442" i="31"/>
  <c r="I443" i="31"/>
  <c r="I447" i="31"/>
  <c r="I449" i="31"/>
  <c r="I450" i="31"/>
  <c r="I451" i="31"/>
  <c r="I454" i="31"/>
  <c r="I455" i="31"/>
  <c r="I457" i="31"/>
  <c r="I459" i="31"/>
  <c r="I463" i="31"/>
  <c r="I465" i="31"/>
  <c r="I466" i="31"/>
  <c r="I467" i="31"/>
  <c r="I468" i="31"/>
  <c r="I469" i="31"/>
  <c r="I471" i="31"/>
  <c r="I473" i="31"/>
  <c r="I474" i="31"/>
  <c r="I475" i="31"/>
  <c r="I478" i="31"/>
  <c r="I479" i="31"/>
  <c r="I481" i="31"/>
  <c r="I483" i="31"/>
  <c r="I487" i="31"/>
  <c r="I489" i="31"/>
  <c r="I490" i="31"/>
  <c r="I491" i="31"/>
  <c r="I495" i="31"/>
  <c r="I497" i="31"/>
  <c r="I498" i="31"/>
  <c r="I499" i="31"/>
  <c r="I502" i="31"/>
  <c r="I503" i="31"/>
  <c r="I505" i="31"/>
  <c r="I507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L6" i="26" s="1"/>
  <c r="F7" i="36"/>
  <c r="F8" i="36"/>
  <c r="L8" i="26" s="1"/>
  <c r="F9" i="36"/>
  <c r="F10" i="36"/>
  <c r="L10" i="28" s="1"/>
  <c r="F11" i="36"/>
  <c r="F12" i="36"/>
  <c r="F13" i="36"/>
  <c r="F14" i="36"/>
  <c r="L14" i="26" s="1"/>
  <c r="F15" i="36"/>
  <c r="L15" i="28" s="1"/>
  <c r="F16" i="36"/>
  <c r="F17" i="36"/>
  <c r="L17" i="26" s="1"/>
  <c r="F18" i="36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F29" i="36"/>
  <c r="L29" i="26" s="1"/>
  <c r="F30" i="36"/>
  <c r="F31" i="36"/>
  <c r="F32" i="36"/>
  <c r="L32" i="26" s="1"/>
  <c r="F33" i="36"/>
  <c r="L33" i="28" s="1"/>
  <c r="F34" i="36"/>
  <c r="F35" i="36"/>
  <c r="L35" i="26" s="1"/>
  <c r="F36" i="36"/>
  <c r="L36" i="28" s="1"/>
  <c r="F37" i="36"/>
  <c r="F38" i="36"/>
  <c r="L38" i="26" s="1"/>
  <c r="F39" i="36"/>
  <c r="F40" i="36"/>
  <c r="L40" i="28" s="1"/>
  <c r="F41" i="36"/>
  <c r="L41" i="26" s="1"/>
  <c r="F42" i="36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L60" i="26" s="1"/>
  <c r="F61" i="36"/>
  <c r="F62" i="36"/>
  <c r="L62" i="26" s="1"/>
  <c r="F63" i="36"/>
  <c r="F64" i="36"/>
  <c r="F65" i="36"/>
  <c r="L65" i="26" s="1"/>
  <c r="F66" i="36"/>
  <c r="F67" i="36"/>
  <c r="F68" i="36"/>
  <c r="L68" i="26" s="1"/>
  <c r="F69" i="36"/>
  <c r="F70" i="36"/>
  <c r="L70" i="28" s="1"/>
  <c r="F71" i="36"/>
  <c r="L71" i="26" s="1"/>
  <c r="F72" i="36"/>
  <c r="L72" i="26" s="1"/>
  <c r="F73" i="36"/>
  <c r="F74" i="36"/>
  <c r="L74" i="26" s="1"/>
  <c r="F75" i="36"/>
  <c r="F76" i="36"/>
  <c r="F77" i="36"/>
  <c r="L77" i="26" s="1"/>
  <c r="F78" i="36"/>
  <c r="F79" i="36"/>
  <c r="F80" i="36"/>
  <c r="L80" i="26" s="1"/>
  <c r="F81" i="36"/>
  <c r="F82" i="36"/>
  <c r="L82" i="28" s="1"/>
  <c r="F83" i="36"/>
  <c r="F84" i="36"/>
  <c r="L84" i="28" s="1"/>
  <c r="F85" i="36"/>
  <c r="F86" i="36"/>
  <c r="L86" i="26" s="1"/>
  <c r="F87" i="36"/>
  <c r="F88" i="36"/>
  <c r="F89" i="36"/>
  <c r="L89" i="26" s="1"/>
  <c r="F90" i="36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L102" i="28" s="1"/>
  <c r="F103" i="36"/>
  <c r="F104" i="36"/>
  <c r="L104" i="28" s="1"/>
  <c r="F105" i="36"/>
  <c r="L105" i="28" s="1"/>
  <c r="F106" i="36"/>
  <c r="L106" i="28" s="1"/>
  <c r="F107" i="36"/>
  <c r="L107" i="26" s="1"/>
  <c r="F108" i="36"/>
  <c r="F109" i="36"/>
  <c r="F110" i="36"/>
  <c r="L110" i="26" s="1"/>
  <c r="F111" i="36"/>
  <c r="F112" i="36"/>
  <c r="L112" i="28" s="1"/>
  <c r="F113" i="36"/>
  <c r="L113" i="26" s="1"/>
  <c r="F114" i="36"/>
  <c r="F115" i="36"/>
  <c r="F116" i="36"/>
  <c r="L116" i="26" s="1"/>
  <c r="F117" i="36"/>
  <c r="F118" i="36"/>
  <c r="F119" i="36"/>
  <c r="L119" i="26" s="1"/>
  <c r="F120" i="36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L132" i="26" s="1"/>
  <c r="F133" i="36"/>
  <c r="F134" i="36"/>
  <c r="L134" i="26" s="1"/>
  <c r="F135" i="36"/>
  <c r="F136" i="36"/>
  <c r="F137" i="36"/>
  <c r="L137" i="26" s="1"/>
  <c r="F138" i="36"/>
  <c r="F139" i="36"/>
  <c r="F140" i="36"/>
  <c r="L140" i="26" s="1"/>
  <c r="F141" i="36"/>
  <c r="F142" i="36"/>
  <c r="L142" i="28" s="1"/>
  <c r="F143" i="36"/>
  <c r="L143" i="26" s="1"/>
  <c r="F144" i="36"/>
  <c r="L144" i="28" s="1"/>
  <c r="F145" i="36"/>
  <c r="F146" i="36"/>
  <c r="L146" i="28" s="1"/>
  <c r="F147" i="36"/>
  <c r="F148" i="36"/>
  <c r="F149" i="36"/>
  <c r="L149" i="26" s="1"/>
  <c r="F150" i="36"/>
  <c r="L150" i="26" s="1"/>
  <c r="F151" i="36"/>
  <c r="F152" i="36"/>
  <c r="L152" i="26" s="1"/>
  <c r="F153" i="36"/>
  <c r="F154" i="36"/>
  <c r="F155" i="36"/>
  <c r="F156" i="36"/>
  <c r="L156" i="28" s="1"/>
  <c r="F157" i="36"/>
  <c r="F158" i="36"/>
  <c r="L158" i="26" s="1"/>
  <c r="F159" i="36"/>
  <c r="F160" i="36"/>
  <c r="L160" i="28" s="1"/>
  <c r="F161" i="36"/>
  <c r="L161" i="26" s="1"/>
  <c r="F162" i="36"/>
  <c r="F163" i="36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L174" i="28" s="1"/>
  <c r="F175" i="36"/>
  <c r="F176" i="36"/>
  <c r="L176" i="26" s="1"/>
  <c r="F177" i="36"/>
  <c r="L177" i="28" s="1"/>
  <c r="F178" i="36"/>
  <c r="F179" i="36"/>
  <c r="L179" i="26" s="1"/>
  <c r="F180" i="36"/>
  <c r="L180" i="28" s="1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F188" i="36"/>
  <c r="L188" i="28" s="1"/>
  <c r="F189" i="36"/>
  <c r="F190" i="36"/>
  <c r="L190" i="26" s="1"/>
  <c r="F191" i="36"/>
  <c r="L191" i="26" s="1"/>
  <c r="F192" i="36"/>
  <c r="L192" i="28" s="1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F199" i="36"/>
  <c r="F200" i="36"/>
  <c r="L200" i="28" s="1"/>
  <c r="F201" i="36"/>
  <c r="L4" i="31" s="1"/>
  <c r="F202" i="36"/>
  <c r="L5" i="31" s="1"/>
  <c r="F203" i="36"/>
  <c r="F204" i="36"/>
  <c r="L7" i="31" s="1"/>
  <c r="F205" i="36"/>
  <c r="L205" i="28" s="1"/>
  <c r="F206" i="36"/>
  <c r="L9" i="31" s="1"/>
  <c r="F207" i="36"/>
  <c r="L207" i="28" s="1"/>
  <c r="F208" i="36"/>
  <c r="F209" i="36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F216" i="36"/>
  <c r="L19" i="31" s="1"/>
  <c r="F217" i="36"/>
  <c r="F218" i="36"/>
  <c r="L218" i="28" s="1"/>
  <c r="F219" i="36"/>
  <c r="F220" i="36"/>
  <c r="L23" i="31" s="1"/>
  <c r="F221" i="36"/>
  <c r="L221" i="28" s="1"/>
  <c r="F222" i="36"/>
  <c r="F223" i="36"/>
  <c r="F224" i="36"/>
  <c r="L27" i="31" s="1"/>
  <c r="F225" i="36"/>
  <c r="L225" i="28" s="1"/>
  <c r="F226" i="36"/>
  <c r="F227" i="36"/>
  <c r="F228" i="36"/>
  <c r="L31" i="31" s="1"/>
  <c r="F229" i="36"/>
  <c r="F230" i="36"/>
  <c r="L33" i="31" s="1"/>
  <c r="F231" i="36"/>
  <c r="F232" i="36"/>
  <c r="L232" i="28" s="1"/>
  <c r="F233" i="36"/>
  <c r="L36" i="31" s="1"/>
  <c r="F234" i="36"/>
  <c r="L37" i="31" s="1"/>
  <c r="F235" i="36"/>
  <c r="L235" i="28" s="1"/>
  <c r="F236" i="36"/>
  <c r="L39" i="31" s="1"/>
  <c r="F237" i="36"/>
  <c r="F238" i="36"/>
  <c r="F239" i="36"/>
  <c r="L42" i="31" s="1"/>
  <c r="F240" i="36"/>
  <c r="F241" i="36"/>
  <c r="F242" i="36"/>
  <c r="L242" i="28" s="1"/>
  <c r="F243" i="36"/>
  <c r="L46" i="31" s="1"/>
  <c r="F244" i="36"/>
  <c r="F245" i="36"/>
  <c r="F246" i="36"/>
  <c r="L49" i="31" s="1"/>
  <c r="F247" i="36"/>
  <c r="L247" i="28" s="1"/>
  <c r="F248" i="36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L255" i="28" s="1"/>
  <c r="F256" i="36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L268" i="28" s="1"/>
  <c r="F269" i="36"/>
  <c r="F270" i="36"/>
  <c r="L73" i="31" s="1"/>
  <c r="F271" i="36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L277" i="28" s="1"/>
  <c r="F278" i="36"/>
  <c r="L278" i="28" s="1"/>
  <c r="F279" i="36"/>
  <c r="L82" i="31" s="1"/>
  <c r="F280" i="36"/>
  <c r="F281" i="36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L291" i="28" s="1"/>
  <c r="F292" i="36"/>
  <c r="L95" i="31" s="1"/>
  <c r="F293" i="36"/>
  <c r="L96" i="31" s="1"/>
  <c r="F294" i="36"/>
  <c r="L294" i="28" s="1"/>
  <c r="F295" i="36"/>
  <c r="F296" i="36"/>
  <c r="L99" i="31" s="1"/>
  <c r="F297" i="36"/>
  <c r="L100" i="31" s="1"/>
  <c r="F298" i="36"/>
  <c r="F299" i="36"/>
  <c r="F300" i="36"/>
  <c r="F301" i="36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F313" i="36"/>
  <c r="F314" i="36"/>
  <c r="L314" i="28" s="1"/>
  <c r="F315" i="36"/>
  <c r="L118" i="31" s="1"/>
  <c r="F316" i="36"/>
  <c r="L316" i="28" s="1"/>
  <c r="F317" i="36"/>
  <c r="F318" i="36"/>
  <c r="F319" i="36"/>
  <c r="L319" i="28" s="1"/>
  <c r="F320" i="36"/>
  <c r="L123" i="31" s="1"/>
  <c r="F321" i="36"/>
  <c r="L124" i="31" s="1"/>
  <c r="F322" i="36"/>
  <c r="L322" i="28" s="1"/>
  <c r="F323" i="36"/>
  <c r="F324" i="36"/>
  <c r="L127" i="31" s="1"/>
  <c r="F325" i="36"/>
  <c r="L325" i="28" s="1"/>
  <c r="F326" i="36"/>
  <c r="L129" i="31" s="1"/>
  <c r="F327" i="36"/>
  <c r="L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L334" i="28" s="1"/>
  <c r="F335" i="36"/>
  <c r="L138" i="31" s="1"/>
  <c r="F336" i="36"/>
  <c r="L139" i="31" s="1"/>
  <c r="F337" i="36"/>
  <c r="F338" i="36"/>
  <c r="L141" i="31" s="1"/>
  <c r="F339" i="36"/>
  <c r="L142" i="31" s="1"/>
  <c r="F340" i="36"/>
  <c r="L340" i="28" s="1"/>
  <c r="F341" i="36"/>
  <c r="L144" i="31" s="1"/>
  <c r="F342" i="36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L350" i="28" s="1"/>
  <c r="F351" i="36"/>
  <c r="F352" i="36"/>
  <c r="L352" i="28" s="1"/>
  <c r="F353" i="36"/>
  <c r="F354" i="36"/>
  <c r="L157" i="31" s="1"/>
  <c r="F355" i="36"/>
  <c r="L355" i="28" s="1"/>
  <c r="F356" i="36"/>
  <c r="L159" i="31" s="1"/>
  <c r="F357" i="36"/>
  <c r="L160" i="31" s="1"/>
  <c r="F358" i="36"/>
  <c r="F359" i="36"/>
  <c r="L162" i="31" s="1"/>
  <c r="F360" i="36"/>
  <c r="F361" i="36"/>
  <c r="F362" i="36"/>
  <c r="L165" i="31" s="1"/>
  <c r="F363" i="36"/>
  <c r="L363" i="28" s="1"/>
  <c r="F364" i="36"/>
  <c r="L167" i="31" s="1"/>
  <c r="F365" i="36"/>
  <c r="F366" i="36"/>
  <c r="F367" i="36"/>
  <c r="F368" i="36"/>
  <c r="L171" i="31" s="1"/>
  <c r="F369" i="36"/>
  <c r="F370" i="36"/>
  <c r="L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L379" i="28" s="1"/>
  <c r="F380" i="36"/>
  <c r="L183" i="31" s="1"/>
  <c r="F381" i="36"/>
  <c r="L184" i="31" s="1"/>
  <c r="F382" i="36"/>
  <c r="L382" i="28" s="1"/>
  <c r="F383" i="36"/>
  <c r="L186" i="31" s="1"/>
  <c r="F384" i="36"/>
  <c r="L187" i="31" s="1"/>
  <c r="F385" i="36"/>
  <c r="F386" i="36"/>
  <c r="L386" i="28" s="1"/>
  <c r="F387" i="36"/>
  <c r="L190" i="31" s="1"/>
  <c r="F388" i="36"/>
  <c r="F389" i="36"/>
  <c r="L389" i="28" s="1"/>
  <c r="F390" i="36"/>
  <c r="L193" i="31" s="1"/>
  <c r="F391" i="36"/>
  <c r="L391" i="28" s="1"/>
  <c r="F392" i="36"/>
  <c r="L195" i="31" s="1"/>
  <c r="F393" i="36"/>
  <c r="L196" i="31" s="1"/>
  <c r="F394" i="36"/>
  <c r="F395" i="36"/>
  <c r="F396" i="36"/>
  <c r="L199" i="31" s="1"/>
  <c r="F397" i="36"/>
  <c r="F398" i="36"/>
  <c r="L201" i="31" s="1"/>
  <c r="F399" i="36"/>
  <c r="L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F409" i="36"/>
  <c r="F410" i="36"/>
  <c r="L213" i="31" s="1"/>
  <c r="F411" i="36"/>
  <c r="L214" i="31" s="1"/>
  <c r="F412" i="36"/>
  <c r="L412" i="28" s="1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F421" i="36"/>
  <c r="F422" i="36"/>
  <c r="L422" i="28" s="1"/>
  <c r="F423" i="36"/>
  <c r="L226" i="31" s="1"/>
  <c r="F424" i="36"/>
  <c r="L227" i="31" s="1"/>
  <c r="F425" i="36"/>
  <c r="F426" i="36"/>
  <c r="L229" i="31" s="1"/>
  <c r="F427" i="36"/>
  <c r="L427" i="28" s="1"/>
  <c r="F428" i="36"/>
  <c r="L231" i="31" s="1"/>
  <c r="F429" i="36"/>
  <c r="L232" i="31" s="1"/>
  <c r="F430" i="36"/>
  <c r="F431" i="36"/>
  <c r="L234" i="31" s="1"/>
  <c r="F432" i="36"/>
  <c r="F433" i="36"/>
  <c r="F434" i="36"/>
  <c r="L237" i="31" s="1"/>
  <c r="F435" i="36"/>
  <c r="L435" i="28" s="1"/>
  <c r="F436" i="36"/>
  <c r="L436" i="28" s="1"/>
  <c r="F437" i="36"/>
  <c r="F438" i="36"/>
  <c r="L438" i="28" s="1"/>
  <c r="F439" i="36"/>
  <c r="F440" i="36"/>
  <c r="L243" i="31" s="1"/>
  <c r="F441" i="36"/>
  <c r="L244" i="31" s="1"/>
  <c r="F442" i="36"/>
  <c r="L245" i="31" s="1"/>
  <c r="F443" i="36"/>
  <c r="L246" i="31" s="1"/>
  <c r="F444" i="36"/>
  <c r="F445" i="36"/>
  <c r="F446" i="36"/>
  <c r="L249" i="31" s="1"/>
  <c r="F447" i="36"/>
  <c r="L250" i="31" s="1"/>
  <c r="F448" i="36"/>
  <c r="L448" i="28" s="1"/>
  <c r="F449" i="36"/>
  <c r="L252" i="31" s="1"/>
  <c r="F450" i="36"/>
  <c r="L253" i="31" s="1"/>
  <c r="F451" i="36"/>
  <c r="F452" i="36"/>
  <c r="L255" i="31" s="1"/>
  <c r="F453" i="36"/>
  <c r="L256" i="31" s="1"/>
  <c r="F454" i="36"/>
  <c r="L454" i="28" s="1"/>
  <c r="F455" i="36"/>
  <c r="L258" i="31" s="1"/>
  <c r="F456" i="36"/>
  <c r="F457" i="36"/>
  <c r="F458" i="36"/>
  <c r="F459" i="36"/>
  <c r="L262" i="31" s="1"/>
  <c r="F460" i="36"/>
  <c r="L263" i="31" s="1"/>
  <c r="F461" i="36"/>
  <c r="L461" i="28" s="1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F468" i="36"/>
  <c r="F469" i="36"/>
  <c r="L469" i="28" s="1"/>
  <c r="F470" i="36"/>
  <c r="L273" i="31" s="1"/>
  <c r="F471" i="36"/>
  <c r="F472" i="36"/>
  <c r="F473" i="36"/>
  <c r="L276" i="31" s="1"/>
  <c r="F474" i="36"/>
  <c r="F475" i="36"/>
  <c r="L475" i="28" s="1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L493" i="28" s="1"/>
  <c r="F494" i="36"/>
  <c r="L494" i="28" s="1"/>
  <c r="F495" i="36"/>
  <c r="L298" i="31" s="1"/>
  <c r="F496" i="36"/>
  <c r="L496" i="28" s="1"/>
  <c r="F497" i="36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L510" i="28" s="1"/>
  <c r="F511" i="36"/>
  <c r="F512" i="36"/>
  <c r="L315" i="31" s="1"/>
  <c r="F513" i="36"/>
  <c r="L316" i="31" s="1"/>
  <c r="F514" i="36"/>
  <c r="F515" i="36"/>
  <c r="L318" i="31" s="1"/>
  <c r="F516" i="36"/>
  <c r="F517" i="36"/>
  <c r="L517" i="28" s="1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L523" i="28" s="1"/>
  <c r="F524" i="36"/>
  <c r="L327" i="31" s="1"/>
  <c r="F525" i="36"/>
  <c r="L328" i="31" s="1"/>
  <c r="F526" i="36"/>
  <c r="L329" i="31" s="1"/>
  <c r="F527" i="36"/>
  <c r="L330" i="31" s="1"/>
  <c r="F528" i="36"/>
  <c r="F529" i="36"/>
  <c r="F530" i="36"/>
  <c r="L530" i="28" s="1"/>
  <c r="F531" i="36"/>
  <c r="L334" i="31" s="1"/>
  <c r="F532" i="36"/>
  <c r="L335" i="31" s="1"/>
  <c r="F533" i="36"/>
  <c r="L533" i="28" s="1"/>
  <c r="F534" i="36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F547" i="36"/>
  <c r="L547" i="28" s="1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L556" i="28" s="1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F565" i="36"/>
  <c r="L565" i="28" s="1"/>
  <c r="F566" i="36"/>
  <c r="L566" i="28" s="1"/>
  <c r="F567" i="36"/>
  <c r="L370" i="31" s="1"/>
  <c r="F568" i="36"/>
  <c r="L371" i="31" s="1"/>
  <c r="F569" i="36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581" i="28" s="1"/>
  <c r="F582" i="36"/>
  <c r="L582" i="28" s="1"/>
  <c r="F583" i="36"/>
  <c r="F584" i="36"/>
  <c r="L387" i="31" s="1"/>
  <c r="F585" i="36"/>
  <c r="F586" i="36"/>
  <c r="L389" i="31" s="1"/>
  <c r="F587" i="36"/>
  <c r="L390" i="31" s="1"/>
  <c r="F588" i="36"/>
  <c r="F589" i="36"/>
  <c r="L589" i="28" s="1"/>
  <c r="F590" i="36"/>
  <c r="L393" i="31" s="1"/>
  <c r="F591" i="36"/>
  <c r="F592" i="36"/>
  <c r="L592" i="28" s="1"/>
  <c r="F593" i="36"/>
  <c r="L396" i="31" s="1"/>
  <c r="F594" i="36"/>
  <c r="L397" i="31" s="1"/>
  <c r="F595" i="36"/>
  <c r="L595" i="28" s="1"/>
  <c r="F596" i="36"/>
  <c r="L399" i="31" s="1"/>
  <c r="F597" i="36"/>
  <c r="L400" i="31" s="1"/>
  <c r="F598" i="36"/>
  <c r="L401" i="31" s="1"/>
  <c r="F599" i="36"/>
  <c r="L402" i="31" s="1"/>
  <c r="F600" i="36"/>
  <c r="F601" i="36"/>
  <c r="F602" i="36"/>
  <c r="L602" i="28" s="1"/>
  <c r="F603" i="36"/>
  <c r="L406" i="31" s="1"/>
  <c r="F604" i="36"/>
  <c r="L407" i="31" s="1"/>
  <c r="F605" i="36"/>
  <c r="F606" i="36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L618" i="28" s="1"/>
  <c r="F619" i="36"/>
  <c r="F620" i="36"/>
  <c r="L423" i="31" s="1"/>
  <c r="F621" i="36"/>
  <c r="L424" i="31" s="1"/>
  <c r="F622" i="36"/>
  <c r="L425" i="31" s="1"/>
  <c r="F623" i="36"/>
  <c r="L426" i="31" s="1"/>
  <c r="F624" i="36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630" i="26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L637" i="28" s="1"/>
  <c r="F638" i="36"/>
  <c r="L638" i="28" s="1"/>
  <c r="F639" i="36"/>
  <c r="L442" i="31" s="1"/>
  <c r="F640" i="36"/>
  <c r="L443" i="31" s="1"/>
  <c r="F641" i="36"/>
  <c r="F642" i="36"/>
  <c r="L445" i="31" s="1"/>
  <c r="F643" i="36"/>
  <c r="L643" i="28" s="1"/>
  <c r="F644" i="36"/>
  <c r="F645" i="36"/>
  <c r="L448" i="31" s="1"/>
  <c r="F646" i="36"/>
  <c r="L449" i="31" s="1"/>
  <c r="F647" i="36"/>
  <c r="L450" i="31" s="1"/>
  <c r="F648" i="36"/>
  <c r="F649" i="36"/>
  <c r="F650" i="36"/>
  <c r="L453" i="31" s="1"/>
  <c r="F651" i="36"/>
  <c r="F652" i="36"/>
  <c r="F653" i="36"/>
  <c r="L456" i="31" s="1"/>
  <c r="F654" i="36"/>
  <c r="L654" i="28" s="1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F663" i="36"/>
  <c r="L466" i="31" s="1"/>
  <c r="F664" i="36"/>
  <c r="L664" i="28" s="1"/>
  <c r="F665" i="36"/>
  <c r="L468" i="31" s="1"/>
  <c r="F666" i="36"/>
  <c r="L469" i="31" s="1"/>
  <c r="F667" i="36"/>
  <c r="L667" i="28" s="1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L674" i="28" s="1"/>
  <c r="F675" i="36"/>
  <c r="L478" i="31" s="1"/>
  <c r="F676" i="36"/>
  <c r="F677" i="36"/>
  <c r="L677" i="28" s="1"/>
  <c r="F678" i="36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F685" i="36"/>
  <c r="L685" i="28" s="1"/>
  <c r="F686" i="36"/>
  <c r="L489" i="31" s="1"/>
  <c r="F687" i="36"/>
  <c r="F688" i="36"/>
  <c r="L491" i="31" s="1"/>
  <c r="F689" i="36"/>
  <c r="L492" i="31" s="1"/>
  <c r="F690" i="36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F714" i="36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J2" i="26"/>
  <c r="L3" i="26"/>
  <c r="J4" i="26"/>
  <c r="J5" i="26"/>
  <c r="J6" i="26"/>
  <c r="J8" i="26"/>
  <c r="J9" i="26"/>
  <c r="J10" i="26"/>
  <c r="J11" i="26"/>
  <c r="J12" i="26"/>
  <c r="J14" i="26"/>
  <c r="J15" i="26"/>
  <c r="J16" i="26"/>
  <c r="J17" i="26"/>
  <c r="J18" i="26"/>
  <c r="L18" i="26"/>
  <c r="L19" i="26"/>
  <c r="J20" i="26"/>
  <c r="J21" i="26"/>
  <c r="J22" i="26"/>
  <c r="J23" i="26"/>
  <c r="J24" i="26"/>
  <c r="J26" i="26"/>
  <c r="J27" i="26"/>
  <c r="J28" i="26"/>
  <c r="J29" i="26"/>
  <c r="J30" i="26"/>
  <c r="J31" i="26"/>
  <c r="J32" i="26"/>
  <c r="J33" i="26"/>
  <c r="J34" i="26"/>
  <c r="J35" i="26"/>
  <c r="J36" i="26"/>
  <c r="L36" i="26"/>
  <c r="J38" i="26"/>
  <c r="J39" i="26"/>
  <c r="J40" i="26"/>
  <c r="J41" i="26"/>
  <c r="J42" i="26"/>
  <c r="L42" i="26"/>
  <c r="J44" i="26"/>
  <c r="J45" i="26"/>
  <c r="J46" i="26"/>
  <c r="J47" i="26"/>
  <c r="J48" i="26"/>
  <c r="J50" i="26"/>
  <c r="J51" i="26"/>
  <c r="J52" i="26"/>
  <c r="J53" i="26"/>
  <c r="J54" i="26"/>
  <c r="J56" i="26"/>
  <c r="J57" i="26"/>
  <c r="J58" i="26"/>
  <c r="J59" i="26"/>
  <c r="J60" i="26"/>
  <c r="J62" i="26"/>
  <c r="J63" i="26"/>
  <c r="J64" i="26"/>
  <c r="J65" i="26"/>
  <c r="J66" i="26"/>
  <c r="L66" i="26"/>
  <c r="J68" i="26"/>
  <c r="J69" i="26"/>
  <c r="J70" i="26"/>
  <c r="J71" i="26"/>
  <c r="J72" i="26"/>
  <c r="J73" i="26"/>
  <c r="J74" i="26"/>
  <c r="J75" i="26"/>
  <c r="J76" i="26"/>
  <c r="J77" i="26"/>
  <c r="J78" i="26"/>
  <c r="L78" i="26"/>
  <c r="J80" i="26"/>
  <c r="J81" i="26"/>
  <c r="J82" i="26"/>
  <c r="J83" i="26"/>
  <c r="J84" i="26"/>
  <c r="L84" i="26"/>
  <c r="J86" i="26"/>
  <c r="J87" i="26"/>
  <c r="J88" i="26"/>
  <c r="J89" i="26"/>
  <c r="J90" i="26"/>
  <c r="L90" i="26"/>
  <c r="J92" i="26"/>
  <c r="J93" i="26"/>
  <c r="J94" i="26"/>
  <c r="L94" i="26"/>
  <c r="J95" i="26"/>
  <c r="J96" i="26"/>
  <c r="J98" i="26"/>
  <c r="J99" i="26"/>
  <c r="J100" i="26"/>
  <c r="J101" i="26"/>
  <c r="J102" i="26"/>
  <c r="L102" i="26"/>
  <c r="J104" i="26"/>
  <c r="J105" i="26"/>
  <c r="J106" i="26"/>
  <c r="J107" i="26"/>
  <c r="J108" i="26"/>
  <c r="J110" i="26"/>
  <c r="J111" i="26"/>
  <c r="J112" i="26"/>
  <c r="J113" i="26"/>
  <c r="J114" i="26"/>
  <c r="L114" i="26"/>
  <c r="J116" i="26"/>
  <c r="J117" i="26"/>
  <c r="J118" i="26"/>
  <c r="J119" i="26"/>
  <c r="J120" i="26"/>
  <c r="L120" i="26"/>
  <c r="J122" i="26"/>
  <c r="J123" i="26"/>
  <c r="J124" i="26"/>
  <c r="J125" i="26"/>
  <c r="J126" i="26"/>
  <c r="J128" i="26"/>
  <c r="J129" i="26"/>
  <c r="J130" i="26"/>
  <c r="J131" i="26"/>
  <c r="J132" i="26"/>
  <c r="J134" i="26"/>
  <c r="J135" i="26"/>
  <c r="J136" i="26"/>
  <c r="J137" i="26"/>
  <c r="J138" i="26"/>
  <c r="L138" i="26"/>
  <c r="J140" i="26"/>
  <c r="J141" i="26"/>
  <c r="J142" i="26"/>
  <c r="J143" i="26"/>
  <c r="J144" i="26"/>
  <c r="L144" i="26"/>
  <c r="J146" i="26"/>
  <c r="J147" i="26"/>
  <c r="J148" i="26"/>
  <c r="J149" i="26"/>
  <c r="J150" i="26"/>
  <c r="J151" i="26"/>
  <c r="J152" i="26"/>
  <c r="J153" i="26"/>
  <c r="J154" i="26"/>
  <c r="J155" i="26"/>
  <c r="J156" i="26"/>
  <c r="J158" i="26"/>
  <c r="J159" i="26"/>
  <c r="J160" i="26"/>
  <c r="J161" i="26"/>
  <c r="J162" i="26"/>
  <c r="L162" i="26"/>
  <c r="J164" i="26"/>
  <c r="J165" i="26"/>
  <c r="J166" i="26"/>
  <c r="J167" i="26"/>
  <c r="J168" i="26"/>
  <c r="J170" i="26"/>
  <c r="J171" i="26"/>
  <c r="J172" i="26"/>
  <c r="J173" i="26"/>
  <c r="J174" i="26"/>
  <c r="L174" i="26"/>
  <c r="J176" i="26"/>
  <c r="J177" i="26"/>
  <c r="J178" i="26"/>
  <c r="J179" i="26"/>
  <c r="J180" i="26"/>
  <c r="J182" i="26"/>
  <c r="J183" i="26"/>
  <c r="J184" i="26"/>
  <c r="L184" i="26"/>
  <c r="J185" i="26"/>
  <c r="J186" i="26"/>
  <c r="J187" i="26"/>
  <c r="J188" i="26"/>
  <c r="J189" i="26"/>
  <c r="J190" i="26"/>
  <c r="J191" i="26"/>
  <c r="J192" i="26"/>
  <c r="L192" i="26"/>
  <c r="J194" i="26"/>
  <c r="J195" i="26"/>
  <c r="J196" i="26"/>
  <c r="J197" i="26"/>
  <c r="J198" i="26"/>
  <c r="J200" i="26"/>
  <c r="J201" i="26"/>
  <c r="J202" i="26"/>
  <c r="J203" i="26"/>
  <c r="J204" i="26"/>
  <c r="J206" i="26"/>
  <c r="J207" i="26"/>
  <c r="J208" i="26"/>
  <c r="J209" i="26"/>
  <c r="J210" i="26"/>
  <c r="L210" i="26"/>
  <c r="J212" i="26"/>
  <c r="J213" i="26"/>
  <c r="J214" i="26"/>
  <c r="J215" i="26"/>
  <c r="J216" i="26"/>
  <c r="L216" i="26"/>
  <c r="J218" i="26"/>
  <c r="J219" i="26"/>
  <c r="J220" i="26"/>
  <c r="J221" i="26"/>
  <c r="J222" i="26"/>
  <c r="L222" i="26"/>
  <c r="J224" i="26"/>
  <c r="J225" i="26"/>
  <c r="J226" i="26"/>
  <c r="J227" i="26"/>
  <c r="J228" i="26"/>
  <c r="J229" i="26"/>
  <c r="J230" i="26"/>
  <c r="J231" i="26"/>
  <c r="J232" i="26"/>
  <c r="J233" i="26"/>
  <c r="L233" i="26"/>
  <c r="J234" i="26"/>
  <c r="L234" i="26"/>
  <c r="J236" i="26"/>
  <c r="J237" i="26"/>
  <c r="J238" i="26"/>
  <c r="J239" i="26"/>
  <c r="L239" i="26"/>
  <c r="J240" i="26"/>
  <c r="J242" i="26"/>
  <c r="J243" i="26"/>
  <c r="J244" i="26"/>
  <c r="J245" i="26"/>
  <c r="J246" i="26"/>
  <c r="J248" i="26"/>
  <c r="J249" i="26"/>
  <c r="J250" i="26"/>
  <c r="J251" i="26"/>
  <c r="J252" i="26"/>
  <c r="L252" i="26"/>
  <c r="J254" i="26"/>
  <c r="J255" i="26"/>
  <c r="J256" i="26"/>
  <c r="J257" i="26"/>
  <c r="L257" i="26"/>
  <c r="J258" i="26"/>
  <c r="J260" i="26"/>
  <c r="J261" i="26"/>
  <c r="J262" i="26"/>
  <c r="J263" i="26"/>
  <c r="L263" i="26"/>
  <c r="J264" i="26"/>
  <c r="J265" i="26"/>
  <c r="J266" i="26"/>
  <c r="J267" i="26"/>
  <c r="J268" i="26"/>
  <c r="J269" i="26"/>
  <c r="J270" i="26"/>
  <c r="L270" i="26"/>
  <c r="J272" i="26"/>
  <c r="J273" i="26"/>
  <c r="J274" i="26"/>
  <c r="J275" i="26"/>
  <c r="J276" i="26"/>
  <c r="J278" i="26"/>
  <c r="J279" i="26"/>
  <c r="J280" i="26"/>
  <c r="J281" i="26"/>
  <c r="J282" i="26"/>
  <c r="L282" i="26"/>
  <c r="J284" i="26"/>
  <c r="J285" i="26"/>
  <c r="J286" i="26"/>
  <c r="J287" i="26"/>
  <c r="L287" i="26"/>
  <c r="J288" i="26"/>
  <c r="J290" i="26"/>
  <c r="J291" i="26"/>
  <c r="J292" i="26"/>
  <c r="J293" i="26"/>
  <c r="J294" i="26"/>
  <c r="J296" i="26"/>
  <c r="J297" i="26"/>
  <c r="J298" i="26"/>
  <c r="J299" i="26"/>
  <c r="J300" i="26"/>
  <c r="J301" i="26"/>
  <c r="J302" i="26"/>
  <c r="J303" i="26"/>
  <c r="J304" i="26"/>
  <c r="J305" i="26"/>
  <c r="L305" i="26"/>
  <c r="J306" i="26"/>
  <c r="L306" i="26"/>
  <c r="J308" i="26"/>
  <c r="J309" i="26"/>
  <c r="J310" i="26"/>
  <c r="L310" i="26"/>
  <c r="J311" i="26"/>
  <c r="L311" i="26"/>
  <c r="J312" i="26"/>
  <c r="J314" i="26"/>
  <c r="J315" i="26"/>
  <c r="J316" i="26"/>
  <c r="J317" i="26"/>
  <c r="J318" i="26"/>
  <c r="J320" i="26"/>
  <c r="J321" i="26"/>
  <c r="J322" i="26"/>
  <c r="J323" i="26"/>
  <c r="J324" i="26"/>
  <c r="J325" i="26"/>
  <c r="J326" i="26"/>
  <c r="J327" i="26"/>
  <c r="J328" i="26"/>
  <c r="J329" i="26"/>
  <c r="L329" i="26"/>
  <c r="J330" i="26"/>
  <c r="J332" i="26"/>
  <c r="J333" i="26"/>
  <c r="J334" i="26"/>
  <c r="J335" i="26"/>
  <c r="L335" i="26"/>
  <c r="J336" i="26"/>
  <c r="J338" i="26"/>
  <c r="J339" i="26"/>
  <c r="J340" i="26"/>
  <c r="J341" i="26"/>
  <c r="L341" i="26"/>
  <c r="J342" i="26"/>
  <c r="J344" i="26"/>
  <c r="J345" i="26"/>
  <c r="J346" i="26"/>
  <c r="J347" i="26"/>
  <c r="L347" i="26"/>
  <c r="J348" i="26"/>
  <c r="L348" i="26"/>
  <c r="J349" i="26"/>
  <c r="J350" i="26"/>
  <c r="J351" i="26"/>
  <c r="J352" i="26"/>
  <c r="J353" i="26"/>
  <c r="J354" i="26"/>
  <c r="L354" i="26"/>
  <c r="J356" i="26"/>
  <c r="J357" i="26"/>
  <c r="J358" i="26"/>
  <c r="J359" i="26"/>
  <c r="L359" i="26"/>
  <c r="J360" i="26"/>
  <c r="J362" i="26"/>
  <c r="J363" i="26"/>
  <c r="J364" i="26"/>
  <c r="J365" i="26"/>
  <c r="J366" i="26"/>
  <c r="J368" i="26"/>
  <c r="J369" i="26"/>
  <c r="J370" i="26"/>
  <c r="J371" i="26"/>
  <c r="J372" i="26"/>
  <c r="L372" i="26"/>
  <c r="J374" i="26"/>
  <c r="J375" i="26"/>
  <c r="J376" i="26"/>
  <c r="J377" i="26"/>
  <c r="L377" i="26"/>
  <c r="J378" i="26"/>
  <c r="J379" i="26"/>
  <c r="J380" i="26"/>
  <c r="J381" i="26"/>
  <c r="J382" i="26"/>
  <c r="J383" i="26"/>
  <c r="L383" i="26"/>
  <c r="J384" i="26"/>
  <c r="J386" i="26"/>
  <c r="J387" i="26"/>
  <c r="J388" i="26"/>
  <c r="J389" i="26"/>
  <c r="J390" i="26"/>
  <c r="L390" i="26"/>
  <c r="J392" i="26"/>
  <c r="J393" i="26"/>
  <c r="J394" i="26"/>
  <c r="J395" i="26"/>
  <c r="J396" i="26"/>
  <c r="J398" i="26"/>
  <c r="J399" i="26"/>
  <c r="J400" i="26"/>
  <c r="J401" i="26"/>
  <c r="L401" i="26"/>
  <c r="J402" i="26"/>
  <c r="J403" i="26"/>
  <c r="J404" i="26"/>
  <c r="J405" i="26"/>
  <c r="J406" i="26"/>
  <c r="J407" i="26"/>
  <c r="L407" i="26"/>
  <c r="J408" i="26"/>
  <c r="J410" i="26"/>
  <c r="J411" i="26"/>
  <c r="J412" i="26"/>
  <c r="J413" i="26"/>
  <c r="L413" i="26"/>
  <c r="J414" i="26"/>
  <c r="J416" i="26"/>
  <c r="J417" i="26"/>
  <c r="J418" i="26"/>
  <c r="J419" i="26"/>
  <c r="J420" i="26"/>
  <c r="J422" i="26"/>
  <c r="J423" i="26"/>
  <c r="J424" i="26"/>
  <c r="J425" i="26"/>
  <c r="J426" i="26"/>
  <c r="L426" i="26"/>
  <c r="J428" i="26"/>
  <c r="J429" i="26"/>
  <c r="J430" i="26"/>
  <c r="J431" i="26"/>
  <c r="J432" i="26"/>
  <c r="J434" i="26"/>
  <c r="J435" i="26"/>
  <c r="J436" i="26"/>
  <c r="J437" i="26"/>
  <c r="J438" i="26"/>
  <c r="J440" i="26"/>
  <c r="J441" i="26"/>
  <c r="J442" i="26"/>
  <c r="J443" i="26"/>
  <c r="L443" i="26"/>
  <c r="J444" i="26"/>
  <c r="J446" i="26"/>
  <c r="J447" i="26"/>
  <c r="J448" i="26"/>
  <c r="J449" i="26"/>
  <c r="J450" i="26"/>
  <c r="L450" i="26"/>
  <c r="J452" i="26"/>
  <c r="J453" i="26"/>
  <c r="J454" i="26"/>
  <c r="J455" i="26"/>
  <c r="L455" i="26"/>
  <c r="J456" i="26"/>
  <c r="J457" i="26"/>
  <c r="J458" i="26"/>
  <c r="J459" i="26"/>
  <c r="J460" i="26"/>
  <c r="J461" i="26"/>
  <c r="J462" i="26"/>
  <c r="L462" i="26"/>
  <c r="J464" i="26"/>
  <c r="J465" i="26"/>
  <c r="J466" i="26"/>
  <c r="J467" i="26"/>
  <c r="J468" i="26"/>
  <c r="J470" i="26"/>
  <c r="J471" i="26"/>
  <c r="J472" i="26"/>
  <c r="J473" i="26"/>
  <c r="L473" i="26"/>
  <c r="J474" i="26"/>
  <c r="J476" i="26"/>
  <c r="J477" i="26"/>
  <c r="J478" i="26"/>
  <c r="J479" i="26"/>
  <c r="L479" i="26"/>
  <c r="J480" i="26"/>
  <c r="J481" i="26"/>
  <c r="J482" i="26"/>
  <c r="J483" i="26"/>
  <c r="J484" i="26"/>
  <c r="J485" i="26"/>
  <c r="L485" i="26"/>
  <c r="J486" i="26"/>
  <c r="L486" i="26"/>
  <c r="J488" i="26"/>
  <c r="J489" i="26"/>
  <c r="J490" i="26"/>
  <c r="J491" i="26"/>
  <c r="J492" i="26"/>
  <c r="L492" i="26"/>
  <c r="J494" i="26"/>
  <c r="J495" i="26"/>
  <c r="J496" i="26"/>
  <c r="J497" i="26"/>
  <c r="J498" i="26"/>
  <c r="J500" i="26"/>
  <c r="J501" i="26"/>
  <c r="J502" i="26"/>
  <c r="J503" i="26"/>
  <c r="L503" i="26"/>
  <c r="J504" i="26"/>
  <c r="L504" i="26"/>
  <c r="J506" i="26"/>
  <c r="J507" i="26"/>
  <c r="J508" i="26"/>
  <c r="J509" i="26"/>
  <c r="J510" i="26"/>
  <c r="J512" i="26"/>
  <c r="J513" i="26"/>
  <c r="J514" i="26"/>
  <c r="J515" i="26"/>
  <c r="J516" i="26"/>
  <c r="J517" i="26"/>
  <c r="J518" i="26"/>
  <c r="J519" i="26"/>
  <c r="J520" i="26"/>
  <c r="J521" i="26"/>
  <c r="L521" i="26"/>
  <c r="J522" i="26"/>
  <c r="J524" i="26"/>
  <c r="J525" i="26"/>
  <c r="J526" i="26"/>
  <c r="J527" i="26"/>
  <c r="L527" i="26"/>
  <c r="J528" i="26"/>
  <c r="J530" i="26"/>
  <c r="J531" i="26"/>
  <c r="J532" i="26"/>
  <c r="J533" i="26"/>
  <c r="J534" i="26"/>
  <c r="J536" i="26"/>
  <c r="J537" i="26"/>
  <c r="J538" i="26"/>
  <c r="J539" i="26"/>
  <c r="J540" i="26"/>
  <c r="J542" i="26"/>
  <c r="J543" i="26"/>
  <c r="J544" i="26"/>
  <c r="J545" i="26"/>
  <c r="L545" i="26"/>
  <c r="J546" i="26"/>
  <c r="J548" i="26"/>
  <c r="J549" i="26"/>
  <c r="J550" i="26"/>
  <c r="J551" i="26"/>
  <c r="J552" i="26"/>
  <c r="J553" i="26"/>
  <c r="J554" i="26"/>
  <c r="J555" i="26"/>
  <c r="J556" i="26"/>
  <c r="J557" i="26"/>
  <c r="L557" i="26"/>
  <c r="J558" i="26"/>
  <c r="J560" i="26"/>
  <c r="J561" i="26"/>
  <c r="J562" i="26"/>
  <c r="J563" i="26"/>
  <c r="L563" i="26"/>
  <c r="J564" i="26"/>
  <c r="J566" i="26"/>
  <c r="J567" i="26"/>
  <c r="J568" i="26"/>
  <c r="J569" i="26"/>
  <c r="J570" i="26"/>
  <c r="L570" i="26"/>
  <c r="J572" i="26"/>
  <c r="J573" i="26"/>
  <c r="J574" i="26"/>
  <c r="J575" i="26"/>
  <c r="L575" i="26"/>
  <c r="J576" i="26"/>
  <c r="J577" i="26"/>
  <c r="J578" i="26"/>
  <c r="J579" i="26"/>
  <c r="J580" i="26"/>
  <c r="J581" i="26"/>
  <c r="J582" i="26"/>
  <c r="J584" i="26"/>
  <c r="J585" i="26"/>
  <c r="J586" i="26"/>
  <c r="J587" i="26"/>
  <c r="J588" i="26"/>
  <c r="J590" i="26"/>
  <c r="J591" i="26"/>
  <c r="J592" i="26"/>
  <c r="J593" i="26"/>
  <c r="L593" i="26"/>
  <c r="J594" i="26"/>
  <c r="J596" i="26"/>
  <c r="J597" i="26"/>
  <c r="J598" i="26"/>
  <c r="J599" i="26"/>
  <c r="J600" i="26"/>
  <c r="J602" i="26"/>
  <c r="J603" i="26"/>
  <c r="J604" i="26"/>
  <c r="J605" i="26"/>
  <c r="J606" i="26"/>
  <c r="J608" i="26"/>
  <c r="J609" i="26"/>
  <c r="J610" i="26"/>
  <c r="J611" i="26"/>
  <c r="J612" i="26"/>
  <c r="L612" i="26"/>
  <c r="J613" i="26"/>
  <c r="J614" i="26"/>
  <c r="J615" i="26"/>
  <c r="J616" i="26"/>
  <c r="J617" i="26"/>
  <c r="L617" i="26"/>
  <c r="J618" i="26"/>
  <c r="J620" i="26"/>
  <c r="J621" i="26"/>
  <c r="J622" i="26"/>
  <c r="J623" i="26"/>
  <c r="L623" i="26"/>
  <c r="J624" i="26"/>
  <c r="J626" i="26"/>
  <c r="J627" i="26"/>
  <c r="J628" i="26"/>
  <c r="J629" i="26"/>
  <c r="J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J650" i="26"/>
  <c r="J651" i="26"/>
  <c r="J652" i="26"/>
  <c r="J653" i="26"/>
  <c r="L653" i="26"/>
  <c r="J654" i="26"/>
  <c r="J656" i="26"/>
  <c r="J657" i="26"/>
  <c r="J658" i="26"/>
  <c r="J659" i="26"/>
  <c r="L659" i="26"/>
  <c r="J660" i="26"/>
  <c r="J662" i="26"/>
  <c r="J663" i="26"/>
  <c r="J664" i="26"/>
  <c r="J665" i="26"/>
  <c r="J666" i="26"/>
  <c r="J668" i="26"/>
  <c r="J669" i="26"/>
  <c r="J670" i="26"/>
  <c r="J671" i="26"/>
  <c r="L671" i="26"/>
  <c r="J672" i="26"/>
  <c r="J674" i="26"/>
  <c r="J675" i="26"/>
  <c r="J676" i="26"/>
  <c r="J677" i="26"/>
  <c r="J678" i="26"/>
  <c r="J679" i="26"/>
  <c r="J680" i="26"/>
  <c r="J681" i="26"/>
  <c r="J682" i="26"/>
  <c r="J683" i="26"/>
  <c r="L683" i="26"/>
  <c r="J684" i="26"/>
  <c r="J686" i="26"/>
  <c r="J687" i="26"/>
  <c r="J688" i="26"/>
  <c r="J689" i="26"/>
  <c r="L689" i="26"/>
  <c r="J690" i="26"/>
  <c r="J692" i="26"/>
  <c r="J693" i="26"/>
  <c r="J694" i="26"/>
  <c r="J695" i="26"/>
  <c r="L695" i="26"/>
  <c r="J696" i="26"/>
  <c r="J698" i="26"/>
  <c r="J699" i="26"/>
  <c r="J700" i="26"/>
  <c r="J701" i="26"/>
  <c r="J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J716" i="26"/>
  <c r="J717" i="26"/>
  <c r="J718" i="26"/>
  <c r="J719" i="26"/>
  <c r="L719" i="26"/>
  <c r="J720" i="26"/>
  <c r="L720" i="26"/>
  <c r="J722" i="26"/>
  <c r="J723" i="26"/>
  <c r="J724" i="26"/>
  <c r="J725" i="26"/>
  <c r="J726" i="26"/>
  <c r="J728" i="26"/>
  <c r="J729" i="26"/>
  <c r="J730" i="26"/>
  <c r="J731" i="26"/>
  <c r="J732" i="26"/>
  <c r="J734" i="26"/>
  <c r="J735" i="26"/>
  <c r="J736" i="26"/>
  <c r="J737" i="26"/>
  <c r="J738" i="26"/>
  <c r="J1" i="26"/>
  <c r="K1" i="26"/>
  <c r="L1" i="26"/>
  <c r="I1" i="26"/>
  <c r="H1" i="31"/>
  <c r="J2" i="28"/>
  <c r="J3" i="28"/>
  <c r="J4" i="28"/>
  <c r="J5" i="28"/>
  <c r="L5" i="28"/>
  <c r="J6" i="28"/>
  <c r="L6" i="28"/>
  <c r="J8" i="28"/>
  <c r="J9" i="28"/>
  <c r="J10" i="28"/>
  <c r="J11" i="28"/>
  <c r="J12" i="28"/>
  <c r="J13" i="28"/>
  <c r="J14" i="28"/>
  <c r="J15" i="28"/>
  <c r="J16" i="28"/>
  <c r="J17" i="28"/>
  <c r="L17" i="28"/>
  <c r="J18" i="28"/>
  <c r="L18" i="28"/>
  <c r="J20" i="28"/>
  <c r="J21" i="28"/>
  <c r="J22" i="28"/>
  <c r="J23" i="28"/>
  <c r="L23" i="28"/>
  <c r="J24" i="28"/>
  <c r="L24" i="28"/>
  <c r="J26" i="28"/>
  <c r="J27" i="28"/>
  <c r="J28" i="28"/>
  <c r="J29" i="28"/>
  <c r="L29" i="28"/>
  <c r="J30" i="28"/>
  <c r="J31" i="28"/>
  <c r="J32" i="28"/>
  <c r="J33" i="28"/>
  <c r="J34" i="28"/>
  <c r="J35" i="28"/>
  <c r="L35" i="28"/>
  <c r="J36" i="28"/>
  <c r="J38" i="28"/>
  <c r="J39" i="28"/>
  <c r="J40" i="28"/>
  <c r="J41" i="28"/>
  <c r="L41" i="28"/>
  <c r="J42" i="28"/>
  <c r="L42" i="28"/>
  <c r="J44" i="28"/>
  <c r="J45" i="28"/>
  <c r="J46" i="28"/>
  <c r="J47" i="28"/>
  <c r="L47" i="28"/>
  <c r="J48" i="28"/>
  <c r="J49" i="28"/>
  <c r="J50" i="28"/>
  <c r="J51" i="28"/>
  <c r="J52" i="28"/>
  <c r="J53" i="28"/>
  <c r="L53" i="28"/>
  <c r="J54" i="28"/>
  <c r="L54" i="28"/>
  <c r="J56" i="28"/>
  <c r="J57" i="28"/>
  <c r="J58" i="28"/>
  <c r="J59" i="28"/>
  <c r="L59" i="28"/>
  <c r="J60" i="28"/>
  <c r="J62" i="28"/>
  <c r="J63" i="28"/>
  <c r="J64" i="28"/>
  <c r="J65" i="28"/>
  <c r="L65" i="28"/>
  <c r="J66" i="28"/>
  <c r="L66" i="28"/>
  <c r="J67" i="28"/>
  <c r="J68" i="28"/>
  <c r="J69" i="28"/>
  <c r="J70" i="28"/>
  <c r="J71" i="28"/>
  <c r="L71" i="28"/>
  <c r="J72" i="28"/>
  <c r="L72" i="28"/>
  <c r="J74" i="28"/>
  <c r="J75" i="28"/>
  <c r="J76" i="28"/>
  <c r="J77" i="28"/>
  <c r="L77" i="28"/>
  <c r="J78" i="28"/>
  <c r="L78" i="28"/>
  <c r="J80" i="28"/>
  <c r="J81" i="28"/>
  <c r="J82" i="28"/>
  <c r="J83" i="28"/>
  <c r="J84" i="28"/>
  <c r="J85" i="28"/>
  <c r="J86" i="28"/>
  <c r="J87" i="28"/>
  <c r="J88" i="28"/>
  <c r="J89" i="28"/>
  <c r="L89" i="28"/>
  <c r="J90" i="28"/>
  <c r="L90" i="28"/>
  <c r="J92" i="28"/>
  <c r="J93" i="28"/>
  <c r="J94" i="28"/>
  <c r="J95" i="28"/>
  <c r="L95" i="28"/>
  <c r="J96" i="28"/>
  <c r="L96" i="28"/>
  <c r="J98" i="28"/>
  <c r="J99" i="28"/>
  <c r="J100" i="28"/>
  <c r="J101" i="28"/>
  <c r="L101" i="28"/>
  <c r="J102" i="28"/>
  <c r="J103" i="28"/>
  <c r="J104" i="28"/>
  <c r="J105" i="28"/>
  <c r="J106" i="28"/>
  <c r="J107" i="28"/>
  <c r="L107" i="28"/>
  <c r="J108" i="28"/>
  <c r="J110" i="28"/>
  <c r="J111" i="28"/>
  <c r="J112" i="28"/>
  <c r="J113" i="28"/>
  <c r="L113" i="28"/>
  <c r="J114" i="28"/>
  <c r="L114" i="28"/>
  <c r="J116" i="28"/>
  <c r="J117" i="28"/>
  <c r="J118" i="28"/>
  <c r="J119" i="28"/>
  <c r="L119" i="28"/>
  <c r="J120" i="28"/>
  <c r="L120" i="28"/>
  <c r="J121" i="28"/>
  <c r="J122" i="28"/>
  <c r="J123" i="28"/>
  <c r="J124" i="28"/>
  <c r="J125" i="28"/>
  <c r="L125" i="28"/>
  <c r="J126" i="28"/>
  <c r="L126" i="28"/>
  <c r="J128" i="28"/>
  <c r="J129" i="28"/>
  <c r="J130" i="28"/>
  <c r="J131" i="28"/>
  <c r="L131" i="28"/>
  <c r="J132" i="28"/>
  <c r="J134" i="28"/>
  <c r="J135" i="28"/>
  <c r="J136" i="28"/>
  <c r="J137" i="28"/>
  <c r="L137" i="28"/>
  <c r="J138" i="28"/>
  <c r="L138" i="28"/>
  <c r="J139" i="28"/>
  <c r="J140" i="28"/>
  <c r="J141" i="28"/>
  <c r="J142" i="28"/>
  <c r="J143" i="28"/>
  <c r="L143" i="28"/>
  <c r="J144" i="28"/>
  <c r="J146" i="28"/>
  <c r="J147" i="28"/>
  <c r="J148" i="28"/>
  <c r="J149" i="28"/>
  <c r="L149" i="28"/>
  <c r="J150" i="28"/>
  <c r="L150" i="28"/>
  <c r="J152" i="28"/>
  <c r="J153" i="28"/>
  <c r="J154" i="28"/>
  <c r="J155" i="28"/>
  <c r="J156" i="28"/>
  <c r="J157" i="28"/>
  <c r="J158" i="28"/>
  <c r="J159" i="28"/>
  <c r="J160" i="28"/>
  <c r="J161" i="28"/>
  <c r="L161" i="28"/>
  <c r="J162" i="28"/>
  <c r="L162" i="28"/>
  <c r="J164" i="28"/>
  <c r="J165" i="28"/>
  <c r="J166" i="28"/>
  <c r="J167" i="28"/>
  <c r="L167" i="28"/>
  <c r="J168" i="28"/>
  <c r="L168" i="28"/>
  <c r="J170" i="28"/>
  <c r="J171" i="28"/>
  <c r="J172" i="28"/>
  <c r="J173" i="28"/>
  <c r="L173" i="28"/>
  <c r="J174" i="28"/>
  <c r="J175" i="28"/>
  <c r="J176" i="28"/>
  <c r="J177" i="28"/>
  <c r="J178" i="28"/>
  <c r="J179" i="28"/>
  <c r="L179" i="28"/>
  <c r="J180" i="28"/>
  <c r="J182" i="28"/>
  <c r="J183" i="28"/>
  <c r="J184" i="28"/>
  <c r="J185" i="28"/>
  <c r="L185" i="28"/>
  <c r="J186" i="28"/>
  <c r="L186" i="28"/>
  <c r="J188" i="28"/>
  <c r="J189" i="28"/>
  <c r="J190" i="28"/>
  <c r="L190" i="28"/>
  <c r="J191" i="28"/>
  <c r="L191" i="28"/>
  <c r="J192" i="28"/>
  <c r="L193" i="28"/>
  <c r="J194" i="28"/>
  <c r="J195" i="28"/>
  <c r="J196" i="28"/>
  <c r="J197" i="28"/>
  <c r="L197" i="28"/>
  <c r="J198" i="28"/>
  <c r="L199" i="28"/>
  <c r="J200" i="28"/>
  <c r="J201" i="28"/>
  <c r="J202" i="28"/>
  <c r="L202" i="28"/>
  <c r="J203" i="28"/>
  <c r="L203" i="28"/>
  <c r="J204" i="28"/>
  <c r="J206" i="28"/>
  <c r="J207" i="28"/>
  <c r="J208" i="28"/>
  <c r="L208" i="28"/>
  <c r="J209" i="28"/>
  <c r="L209" i="28"/>
  <c r="J210" i="28"/>
  <c r="L210" i="28"/>
  <c r="J212" i="28"/>
  <c r="J213" i="28"/>
  <c r="J214" i="28"/>
  <c r="J215" i="28"/>
  <c r="L215" i="28"/>
  <c r="J216" i="28"/>
  <c r="L216" i="28"/>
  <c r="L217" i="28"/>
  <c r="J218" i="28"/>
  <c r="J219" i="28"/>
  <c r="J220" i="28"/>
  <c r="J221" i="28"/>
  <c r="J222" i="28"/>
  <c r="L223" i="28"/>
  <c r="J224" i="28"/>
  <c r="J225" i="28"/>
  <c r="J226" i="28"/>
  <c r="L226" i="28"/>
  <c r="J227" i="28"/>
  <c r="L227" i="28"/>
  <c r="J228" i="28"/>
  <c r="L229" i="28"/>
  <c r="J230" i="28"/>
  <c r="J231" i="28"/>
  <c r="J232" i="28"/>
  <c r="J233" i="28"/>
  <c r="L233" i="28"/>
  <c r="J234" i="28"/>
  <c r="L234" i="28"/>
  <c r="J236" i="28"/>
  <c r="J237" i="28"/>
  <c r="J238" i="28"/>
  <c r="J239" i="28"/>
  <c r="L239" i="28"/>
  <c r="J240" i="28"/>
  <c r="L240" i="28"/>
  <c r="J241" i="28"/>
  <c r="L241" i="28"/>
  <c r="J242" i="28"/>
  <c r="J243" i="28"/>
  <c r="J244" i="28"/>
  <c r="J245" i="28"/>
  <c r="L245" i="28"/>
  <c r="J246" i="28"/>
  <c r="L246" i="28"/>
  <c r="J248" i="28"/>
  <c r="J249" i="28"/>
  <c r="J250" i="28"/>
  <c r="J251" i="28"/>
  <c r="L251" i="28"/>
  <c r="J252" i="28"/>
  <c r="J253" i="28"/>
  <c r="L253" i="28"/>
  <c r="J254" i="28"/>
  <c r="J255" i="28"/>
  <c r="J256" i="28"/>
  <c r="J257" i="28"/>
  <c r="L257" i="28"/>
  <c r="J258" i="28"/>
  <c r="L258" i="28"/>
  <c r="L259" i="28"/>
  <c r="J260" i="28"/>
  <c r="J261" i="28"/>
  <c r="J262" i="28"/>
  <c r="L262" i="28"/>
  <c r="J263" i="28"/>
  <c r="L263" i="28"/>
  <c r="J264" i="28"/>
  <c r="L264" i="28"/>
  <c r="L265" i="28"/>
  <c r="J266" i="28"/>
  <c r="J267" i="28"/>
  <c r="J268" i="28"/>
  <c r="J269" i="28"/>
  <c r="L269" i="28"/>
  <c r="J270" i="28"/>
  <c r="L270" i="28"/>
  <c r="L271" i="28"/>
  <c r="J272" i="28"/>
  <c r="J273" i="28"/>
  <c r="J274" i="28"/>
  <c r="J275" i="28"/>
  <c r="L275" i="28"/>
  <c r="J276" i="28"/>
  <c r="L276" i="28"/>
  <c r="J278" i="28"/>
  <c r="J279" i="28"/>
  <c r="J280" i="28"/>
  <c r="L280" i="28"/>
  <c r="J281" i="28"/>
  <c r="L281" i="28"/>
  <c r="J282" i="28"/>
  <c r="L282" i="28"/>
  <c r="J284" i="28"/>
  <c r="J285" i="28"/>
  <c r="J286" i="28"/>
  <c r="J287" i="28"/>
  <c r="L287" i="28"/>
  <c r="J288" i="28"/>
  <c r="L289" i="28"/>
  <c r="J290" i="28"/>
  <c r="J291" i="28"/>
  <c r="J292" i="28"/>
  <c r="J293" i="28"/>
  <c r="L293" i="28"/>
  <c r="J294" i="28"/>
  <c r="L295" i="28"/>
  <c r="J296" i="28"/>
  <c r="J297" i="28"/>
  <c r="J298" i="28"/>
  <c r="L298" i="28"/>
  <c r="J299" i="28"/>
  <c r="L299" i="28"/>
  <c r="J300" i="28"/>
  <c r="L301" i="28"/>
  <c r="J302" i="28"/>
  <c r="J303" i="28"/>
  <c r="J304" i="28"/>
  <c r="J305" i="28"/>
  <c r="L305" i="28"/>
  <c r="J306" i="28"/>
  <c r="L306" i="28"/>
  <c r="L307" i="28"/>
  <c r="J308" i="28"/>
  <c r="J309" i="28"/>
  <c r="J310" i="28"/>
  <c r="J311" i="28"/>
  <c r="L311" i="28"/>
  <c r="J312" i="28"/>
  <c r="L313" i="28"/>
  <c r="J314" i="28"/>
  <c r="J315" i="28"/>
  <c r="J316" i="28"/>
  <c r="J317" i="28"/>
  <c r="L317" i="28"/>
  <c r="J318" i="28"/>
  <c r="J320" i="28"/>
  <c r="J321" i="28"/>
  <c r="J322" i="28"/>
  <c r="J323" i="28"/>
  <c r="J324" i="28"/>
  <c r="L324" i="28"/>
  <c r="J326" i="28"/>
  <c r="J327" i="28"/>
  <c r="J328" i="28"/>
  <c r="L328" i="28"/>
  <c r="J329" i="28"/>
  <c r="L329" i="28"/>
  <c r="J330" i="28"/>
  <c r="L330" i="28"/>
  <c r="L331" i="28"/>
  <c r="J332" i="28"/>
  <c r="J333" i="28"/>
  <c r="J334" i="28"/>
  <c r="J335" i="28"/>
  <c r="L335" i="28"/>
  <c r="J336" i="28"/>
  <c r="L336" i="28"/>
  <c r="L337" i="28"/>
  <c r="J338" i="28"/>
  <c r="J339" i="28"/>
  <c r="J340" i="28"/>
  <c r="J341" i="28"/>
  <c r="L341" i="28"/>
  <c r="J342" i="28"/>
  <c r="L342" i="28"/>
  <c r="J343" i="28"/>
  <c r="L343" i="28"/>
  <c r="J344" i="28"/>
  <c r="J345" i="28"/>
  <c r="J346" i="28"/>
  <c r="L346" i="28"/>
  <c r="J347" i="28"/>
  <c r="L347" i="28"/>
  <c r="J348" i="28"/>
  <c r="L349" i="28"/>
  <c r="J350" i="28"/>
  <c r="J351" i="28"/>
  <c r="J352" i="28"/>
  <c r="J353" i="28"/>
  <c r="L353" i="28"/>
  <c r="J354" i="28"/>
  <c r="L354" i="28"/>
  <c r="J356" i="28"/>
  <c r="J357" i="28"/>
  <c r="J358" i="28"/>
  <c r="J359" i="28"/>
  <c r="L359" i="28"/>
  <c r="J360" i="28"/>
  <c r="L361" i="28"/>
  <c r="J362" i="28"/>
  <c r="J363" i="28"/>
  <c r="J364" i="28"/>
  <c r="J365" i="28"/>
  <c r="L365" i="28"/>
  <c r="J366" i="28"/>
  <c r="L366" i="28"/>
  <c r="L367" i="28"/>
  <c r="J368" i="28"/>
  <c r="J369" i="28"/>
  <c r="J370" i="28"/>
  <c r="J371" i="28"/>
  <c r="L371" i="28"/>
  <c r="J372" i="28"/>
  <c r="L373" i="28"/>
  <c r="J374" i="28"/>
  <c r="J375" i="28"/>
  <c r="J376" i="28"/>
  <c r="J377" i="28"/>
  <c r="L377" i="28"/>
  <c r="J378" i="28"/>
  <c r="L378" i="28"/>
  <c r="J380" i="28"/>
  <c r="J381" i="28"/>
  <c r="J382" i="28"/>
  <c r="J383" i="28"/>
  <c r="L383" i="28"/>
  <c r="J384" i="28"/>
  <c r="L385" i="28"/>
  <c r="J386" i="28"/>
  <c r="J387" i="28"/>
  <c r="J388" i="28"/>
  <c r="J389" i="28"/>
  <c r="J390" i="28"/>
  <c r="L390" i="28"/>
  <c r="J392" i="28"/>
  <c r="J393" i="28"/>
  <c r="J394" i="28"/>
  <c r="L394" i="28"/>
  <c r="J395" i="28"/>
  <c r="J396" i="28"/>
  <c r="L396" i="28"/>
  <c r="L397" i="28"/>
  <c r="J398" i="28"/>
  <c r="J399" i="28"/>
  <c r="J400" i="28"/>
  <c r="J401" i="28"/>
  <c r="L401" i="28"/>
  <c r="J402" i="28"/>
  <c r="L402" i="28"/>
  <c r="L403" i="28"/>
  <c r="J404" i="28"/>
  <c r="J405" i="28"/>
  <c r="J406" i="28"/>
  <c r="J407" i="28"/>
  <c r="L407" i="28"/>
  <c r="J408" i="28"/>
  <c r="L408" i="28"/>
  <c r="J409" i="28"/>
  <c r="L409" i="28"/>
  <c r="J410" i="28"/>
  <c r="J411" i="28"/>
  <c r="J412" i="28"/>
  <c r="J413" i="28"/>
  <c r="L413" i="28"/>
  <c r="J414" i="28"/>
  <c r="L415" i="28"/>
  <c r="J416" i="28"/>
  <c r="J417" i="28"/>
  <c r="J418" i="28"/>
  <c r="L418" i="28"/>
  <c r="J419" i="28"/>
  <c r="L419" i="28"/>
  <c r="J420" i="28"/>
  <c r="L421" i="28"/>
  <c r="J422" i="28"/>
  <c r="J423" i="28"/>
  <c r="J424" i="28"/>
  <c r="J425" i="28"/>
  <c r="L425" i="28"/>
  <c r="J426" i="28"/>
  <c r="L426" i="28"/>
  <c r="J428" i="28"/>
  <c r="J429" i="28"/>
  <c r="J430" i="28"/>
  <c r="L430" i="28"/>
  <c r="J431" i="28"/>
  <c r="L431" i="28"/>
  <c r="J432" i="28"/>
  <c r="L433" i="28"/>
  <c r="J434" i="28"/>
  <c r="J435" i="28"/>
  <c r="J436" i="28"/>
  <c r="J437" i="28"/>
  <c r="L437" i="28"/>
  <c r="J438" i="28"/>
  <c r="L439" i="28"/>
  <c r="J440" i="28"/>
  <c r="J441" i="28"/>
  <c r="J442" i="28"/>
  <c r="J443" i="28"/>
  <c r="L443" i="28"/>
  <c r="J444" i="28"/>
  <c r="L445" i="28"/>
  <c r="J446" i="28"/>
  <c r="J447" i="28"/>
  <c r="J448" i="28"/>
  <c r="J449" i="28"/>
  <c r="L449" i="28"/>
  <c r="J450" i="28"/>
  <c r="L451" i="28"/>
  <c r="J452" i="28"/>
  <c r="J453" i="28"/>
  <c r="J454" i="28"/>
  <c r="J455" i="28"/>
  <c r="L455" i="28"/>
  <c r="J456" i="28"/>
  <c r="L457" i="28"/>
  <c r="J458" i="28"/>
  <c r="L458" i="28"/>
  <c r="J459" i="28"/>
  <c r="J460" i="28"/>
  <c r="J461" i="28"/>
  <c r="J462" i="28"/>
  <c r="L462" i="28"/>
  <c r="J463" i="28"/>
  <c r="J464" i="28"/>
  <c r="J465" i="28"/>
  <c r="J466" i="28"/>
  <c r="J467" i="28"/>
  <c r="J468" i="28"/>
  <c r="L468" i="28"/>
  <c r="J470" i="28"/>
  <c r="J471" i="28"/>
  <c r="J472" i="28"/>
  <c r="L472" i="28"/>
  <c r="J473" i="28"/>
  <c r="L473" i="28"/>
  <c r="J474" i="28"/>
  <c r="L474" i="28"/>
  <c r="J476" i="28"/>
  <c r="J477" i="28"/>
  <c r="J478" i="28"/>
  <c r="J479" i="28"/>
  <c r="L479" i="28"/>
  <c r="J480" i="28"/>
  <c r="L480" i="28"/>
  <c r="J482" i="28"/>
  <c r="J483" i="28"/>
  <c r="J484" i="28"/>
  <c r="J485" i="28"/>
  <c r="L485" i="28"/>
  <c r="J486" i="28"/>
  <c r="L487" i="28"/>
  <c r="J488" i="28"/>
  <c r="J489" i="28"/>
  <c r="J490" i="28"/>
  <c r="L490" i="28"/>
  <c r="J491" i="28"/>
  <c r="L491" i="28"/>
  <c r="J492" i="28"/>
  <c r="J494" i="28"/>
  <c r="J495" i="28"/>
  <c r="J496" i="28"/>
  <c r="J497" i="28"/>
  <c r="L497" i="28"/>
  <c r="J498" i="28"/>
  <c r="J500" i="28"/>
  <c r="J501" i="28"/>
  <c r="J502" i="28"/>
  <c r="J503" i="28"/>
  <c r="L503" i="28"/>
  <c r="J504" i="28"/>
  <c r="J505" i="28"/>
  <c r="J506" i="28"/>
  <c r="J507" i="28"/>
  <c r="J508" i="28"/>
  <c r="J509" i="28"/>
  <c r="L509" i="28"/>
  <c r="J510" i="28"/>
  <c r="L511" i="28"/>
  <c r="J512" i="28"/>
  <c r="J513" i="28"/>
  <c r="J514" i="28"/>
  <c r="L514" i="28"/>
  <c r="J515" i="28"/>
  <c r="L515" i="28"/>
  <c r="J516" i="28"/>
  <c r="J517" i="28"/>
  <c r="J518" i="28"/>
  <c r="J519" i="28"/>
  <c r="J520" i="28"/>
  <c r="J521" i="28"/>
  <c r="L521" i="28"/>
  <c r="J522" i="28"/>
  <c r="J524" i="28"/>
  <c r="J525" i="28"/>
  <c r="J526" i="28"/>
  <c r="L526" i="28"/>
  <c r="J527" i="28"/>
  <c r="L527" i="28"/>
  <c r="J528" i="28"/>
  <c r="J529" i="28"/>
  <c r="L529" i="28"/>
  <c r="J530" i="28"/>
  <c r="J531" i="28"/>
  <c r="J532" i="28"/>
  <c r="J533" i="28"/>
  <c r="J534" i="28"/>
  <c r="J536" i="28"/>
  <c r="J537" i="28"/>
  <c r="J538" i="28"/>
  <c r="J539" i="28"/>
  <c r="L539" i="28"/>
  <c r="J540" i="28"/>
  <c r="J542" i="28"/>
  <c r="J543" i="28"/>
  <c r="J544" i="28"/>
  <c r="J545" i="28"/>
  <c r="L545" i="28"/>
  <c r="J546" i="28"/>
  <c r="L546" i="28"/>
  <c r="J548" i="28"/>
  <c r="J549" i="28"/>
  <c r="J550" i="28"/>
  <c r="J551" i="28"/>
  <c r="L551" i="28"/>
  <c r="J552" i="28"/>
  <c r="L552" i="28"/>
  <c r="J554" i="28"/>
  <c r="J555" i="28"/>
  <c r="J556" i="28"/>
  <c r="J557" i="28"/>
  <c r="J558" i="28"/>
  <c r="L558" i="28"/>
  <c r="L559" i="28"/>
  <c r="J560" i="28"/>
  <c r="J561" i="28"/>
  <c r="J562" i="28"/>
  <c r="J563" i="28"/>
  <c r="J564" i="28"/>
  <c r="L564" i="28"/>
  <c r="J566" i="28"/>
  <c r="J567" i="28"/>
  <c r="J568" i="28"/>
  <c r="J569" i="28"/>
  <c r="L569" i="28"/>
  <c r="J570" i="28"/>
  <c r="J572" i="28"/>
  <c r="J573" i="28"/>
  <c r="J574" i="28"/>
  <c r="J575" i="28"/>
  <c r="L575" i="28"/>
  <c r="J576" i="28"/>
  <c r="J578" i="28"/>
  <c r="J579" i="28"/>
  <c r="J580" i="28"/>
  <c r="J581" i="28"/>
  <c r="J582" i="28"/>
  <c r="J583" i="28"/>
  <c r="L583" i="28"/>
  <c r="J584" i="28"/>
  <c r="J585" i="28"/>
  <c r="J586" i="28"/>
  <c r="J587" i="28"/>
  <c r="L587" i="28"/>
  <c r="J588" i="28"/>
  <c r="J590" i="28"/>
  <c r="J591" i="28"/>
  <c r="J592" i="28"/>
  <c r="J593" i="28"/>
  <c r="L593" i="28"/>
  <c r="J594" i="28"/>
  <c r="J596" i="28"/>
  <c r="J597" i="28"/>
  <c r="J598" i="28"/>
  <c r="L598" i="28"/>
  <c r="J599" i="28"/>
  <c r="L599" i="28"/>
  <c r="J600" i="28"/>
  <c r="L601" i="28"/>
  <c r="J602" i="28"/>
  <c r="J603" i="28"/>
  <c r="J604" i="28"/>
  <c r="J605" i="28"/>
  <c r="L605" i="28"/>
  <c r="J606" i="28"/>
  <c r="J607" i="28"/>
  <c r="J608" i="28"/>
  <c r="J609" i="28"/>
  <c r="J610" i="28"/>
  <c r="L610" i="28"/>
  <c r="J611" i="28"/>
  <c r="L611" i="28"/>
  <c r="J612" i="28"/>
  <c r="J614" i="28"/>
  <c r="J615" i="28"/>
  <c r="J616" i="28"/>
  <c r="J617" i="28"/>
  <c r="L617" i="28"/>
  <c r="J618" i="28"/>
  <c r="L619" i="28"/>
  <c r="J620" i="28"/>
  <c r="J621" i="28"/>
  <c r="J622" i="28"/>
  <c r="J623" i="28"/>
  <c r="L623" i="28"/>
  <c r="J624" i="28"/>
  <c r="J626" i="28"/>
  <c r="J627" i="28"/>
  <c r="J628" i="28"/>
  <c r="J629" i="28"/>
  <c r="L629" i="28"/>
  <c r="J630" i="28"/>
  <c r="L631" i="28"/>
  <c r="J632" i="28"/>
  <c r="J633" i="28"/>
  <c r="J634" i="28"/>
  <c r="J635" i="28"/>
  <c r="J636" i="28"/>
  <c r="J638" i="28"/>
  <c r="J639" i="28"/>
  <c r="J640" i="28"/>
  <c r="J641" i="28"/>
  <c r="L641" i="28"/>
  <c r="J642" i="28"/>
  <c r="J644" i="28"/>
  <c r="J645" i="28"/>
  <c r="J646" i="28"/>
  <c r="J647" i="28"/>
  <c r="L647" i="28"/>
  <c r="J648" i="28"/>
  <c r="L648" i="28"/>
  <c r="J649" i="28"/>
  <c r="L649" i="28"/>
  <c r="J650" i="28"/>
  <c r="J651" i="28"/>
  <c r="J652" i="28"/>
  <c r="J653" i="28"/>
  <c r="J654" i="28"/>
  <c r="L655" i="28"/>
  <c r="J656" i="28"/>
  <c r="J657" i="28"/>
  <c r="J658" i="28"/>
  <c r="J659" i="28"/>
  <c r="J660" i="28"/>
  <c r="J661" i="28"/>
  <c r="J662" i="28"/>
  <c r="J663" i="28"/>
  <c r="J664" i="28"/>
  <c r="J665" i="28"/>
  <c r="L665" i="28"/>
  <c r="J666" i="28"/>
  <c r="L666" i="28"/>
  <c r="J668" i="28"/>
  <c r="J669" i="28"/>
  <c r="J670" i="28"/>
  <c r="J671" i="28"/>
  <c r="L671" i="28"/>
  <c r="J672" i="28"/>
  <c r="L673" i="28"/>
  <c r="J674" i="28"/>
  <c r="J675" i="28"/>
  <c r="J676" i="28"/>
  <c r="J677" i="28"/>
  <c r="J678" i="28"/>
  <c r="L678" i="28"/>
  <c r="J679" i="28"/>
  <c r="J680" i="28"/>
  <c r="J681" i="28"/>
  <c r="J682" i="28"/>
  <c r="J683" i="28"/>
  <c r="L683" i="28"/>
  <c r="J684" i="28"/>
  <c r="J686" i="28"/>
  <c r="J687" i="28"/>
  <c r="J688" i="28"/>
  <c r="J689" i="28"/>
  <c r="L689" i="28"/>
  <c r="J690" i="28"/>
  <c r="L690" i="28"/>
  <c r="J692" i="28"/>
  <c r="J693" i="28"/>
  <c r="J694" i="28"/>
  <c r="J695" i="28"/>
  <c r="L695" i="28"/>
  <c r="J696" i="28"/>
  <c r="J698" i="28"/>
  <c r="J699" i="28"/>
  <c r="J700" i="28"/>
  <c r="J701" i="28"/>
  <c r="J702" i="28"/>
  <c r="L703" i="28"/>
  <c r="J704" i="28"/>
  <c r="J705" i="28"/>
  <c r="J706" i="28"/>
  <c r="J707" i="28"/>
  <c r="J708" i="28"/>
  <c r="J709" i="28"/>
  <c r="J710" i="28"/>
  <c r="J711" i="28"/>
  <c r="J712" i="28"/>
  <c r="J713" i="28"/>
  <c r="L713" i="28"/>
  <c r="J714" i="28"/>
  <c r="J716" i="28"/>
  <c r="J717" i="28"/>
  <c r="J718" i="28"/>
  <c r="J719" i="28"/>
  <c r="L719" i="28"/>
  <c r="J720" i="28"/>
  <c r="L721" i="28"/>
  <c r="J722" i="28"/>
  <c r="J723" i="28"/>
  <c r="J724" i="28"/>
  <c r="J725" i="28"/>
  <c r="J726" i="28"/>
  <c r="L727" i="28"/>
  <c r="J728" i="28"/>
  <c r="J729" i="28"/>
  <c r="J730" i="28"/>
  <c r="J731" i="28"/>
  <c r="L731" i="28"/>
  <c r="J732" i="28"/>
  <c r="J734" i="28"/>
  <c r="J735" i="28"/>
  <c r="J736" i="28"/>
  <c r="J737" i="28"/>
  <c r="L737" i="28"/>
  <c r="J738" i="28"/>
  <c r="L738" i="28"/>
  <c r="J1" i="28"/>
  <c r="K1" i="28"/>
  <c r="L1" i="28"/>
  <c r="I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L487" i="31" l="1"/>
  <c r="L684" i="26"/>
  <c r="L447" i="31"/>
  <c r="L644" i="28"/>
  <c r="L391" i="31"/>
  <c r="L588" i="28"/>
  <c r="L367" i="31"/>
  <c r="L564" i="26"/>
  <c r="L319" i="31"/>
  <c r="L516" i="28"/>
  <c r="L271" i="31"/>
  <c r="L468" i="26"/>
  <c r="L247" i="31"/>
  <c r="L444" i="26"/>
  <c r="L444" i="28"/>
  <c r="L223" i="31"/>
  <c r="L420" i="28"/>
  <c r="L191" i="31"/>
  <c r="L388" i="26"/>
  <c r="L103" i="31"/>
  <c r="L300" i="28"/>
  <c r="L47" i="31"/>
  <c r="L244" i="28"/>
  <c r="L108" i="26"/>
  <c r="L108" i="28"/>
  <c r="L28" i="28"/>
  <c r="L28" i="26"/>
  <c r="L12" i="26"/>
  <c r="L12" i="28"/>
  <c r="L708" i="28"/>
  <c r="L636" i="28"/>
  <c r="L220" i="28"/>
  <c r="L244" i="26"/>
  <c r="L270" i="31"/>
  <c r="L467" i="26"/>
  <c r="L198" i="31"/>
  <c r="L395" i="26"/>
  <c r="L395" i="28"/>
  <c r="L126" i="31"/>
  <c r="L323" i="26"/>
  <c r="L102" i="31"/>
  <c r="L299" i="26"/>
  <c r="L187" i="26"/>
  <c r="L187" i="28"/>
  <c r="L163" i="28"/>
  <c r="L163" i="26"/>
  <c r="L155" i="26"/>
  <c r="L155" i="28"/>
  <c r="L83" i="26"/>
  <c r="L83" i="28"/>
  <c r="L11" i="26"/>
  <c r="L11" i="28"/>
  <c r="L563" i="28"/>
  <c r="L557" i="28"/>
  <c r="L492" i="28"/>
  <c r="L467" i="28"/>
  <c r="L364" i="28"/>
  <c r="L323" i="28"/>
  <c r="L132" i="28"/>
  <c r="L688" i="26"/>
  <c r="L611" i="26"/>
  <c r="L539" i="26"/>
  <c r="L515" i="26"/>
  <c r="L288" i="26"/>
  <c r="L251" i="26"/>
  <c r="L156" i="26"/>
  <c r="L517" i="31"/>
  <c r="L714" i="26"/>
  <c r="L707" i="28"/>
  <c r="L660" i="28"/>
  <c r="L576" i="28"/>
  <c r="L544" i="28"/>
  <c r="L400" i="28"/>
  <c r="L702" i="26"/>
  <c r="L616" i="26"/>
  <c r="L419" i="26"/>
  <c r="L396" i="26"/>
  <c r="L264" i="26"/>
  <c r="L228" i="26"/>
  <c r="L204" i="26"/>
  <c r="L180" i="26"/>
  <c r="L40" i="26"/>
  <c r="L620" i="28"/>
  <c r="L451" i="31"/>
  <c r="L648" i="26"/>
  <c r="L427" i="31"/>
  <c r="L624" i="26"/>
  <c r="L403" i="31"/>
  <c r="L600" i="28"/>
  <c r="L331" i="31"/>
  <c r="L528" i="26"/>
  <c r="L259" i="31"/>
  <c r="L456" i="28"/>
  <c r="L235" i="31"/>
  <c r="L432" i="28"/>
  <c r="L211" i="31"/>
  <c r="L408" i="26"/>
  <c r="L163" i="31"/>
  <c r="L360" i="28"/>
  <c r="L115" i="31"/>
  <c r="L312" i="28"/>
  <c r="L59" i="31"/>
  <c r="L256" i="26"/>
  <c r="L51" i="31"/>
  <c r="L248" i="26"/>
  <c r="L43" i="31"/>
  <c r="L240" i="26"/>
  <c r="L732" i="28"/>
  <c r="L691" i="28"/>
  <c r="L659" i="28"/>
  <c r="L653" i="28"/>
  <c r="L612" i="28"/>
  <c r="L528" i="28"/>
  <c r="L504" i="28"/>
  <c r="L414" i="28"/>
  <c r="L348" i="28"/>
  <c r="L288" i="28"/>
  <c r="L204" i="28"/>
  <c r="L48" i="28"/>
  <c r="L629" i="26"/>
  <c r="L558" i="26"/>
  <c r="L552" i="26"/>
  <c r="L112" i="26"/>
  <c r="L725" i="28"/>
  <c r="L696" i="28"/>
  <c r="L684" i="28"/>
  <c r="L624" i="28"/>
  <c r="L384" i="28"/>
  <c r="L372" i="28"/>
  <c r="L252" i="28"/>
  <c r="L228" i="28"/>
  <c r="L60" i="28"/>
  <c r="L731" i="26"/>
  <c r="L480" i="26"/>
  <c r="L432" i="26"/>
  <c r="L324" i="26"/>
  <c r="L529" i="31"/>
  <c r="L726" i="28"/>
  <c r="L481" i="31"/>
  <c r="L678" i="26"/>
  <c r="L465" i="31"/>
  <c r="L662" i="26"/>
  <c r="L433" i="31"/>
  <c r="L630" i="28"/>
  <c r="L409" i="31"/>
  <c r="L606" i="28"/>
  <c r="L606" i="26"/>
  <c r="L337" i="31"/>
  <c r="L534" i="28"/>
  <c r="L289" i="31"/>
  <c r="L486" i="28"/>
  <c r="L233" i="31"/>
  <c r="L430" i="26"/>
  <c r="L161" i="31"/>
  <c r="L358" i="26"/>
  <c r="L145" i="31"/>
  <c r="L342" i="26"/>
  <c r="L121" i="31"/>
  <c r="L318" i="28"/>
  <c r="L41" i="31"/>
  <c r="L238" i="28"/>
  <c r="L25" i="31"/>
  <c r="L222" i="28"/>
  <c r="L198" i="26"/>
  <c r="L198" i="28"/>
  <c r="L30" i="26"/>
  <c r="L30" i="28"/>
  <c r="L580" i="28"/>
  <c r="L540" i="28"/>
  <c r="L588" i="26"/>
  <c r="L504" i="31"/>
  <c r="L701" i="28"/>
  <c r="L384" i="31"/>
  <c r="L581" i="26"/>
  <c r="L240" i="31"/>
  <c r="L437" i="26"/>
  <c r="L168" i="31"/>
  <c r="L365" i="26"/>
  <c r="L72" i="31"/>
  <c r="L269" i="26"/>
  <c r="S130" i="38"/>
  <c r="U9" i="38"/>
  <c r="M1782" i="38"/>
  <c r="Q1782" i="38" s="1"/>
  <c r="M1781" i="38"/>
  <c r="Q1781" i="38" s="1"/>
  <c r="M1779" i="38"/>
  <c r="Q1779" i="38" s="1"/>
  <c r="M1669" i="38"/>
  <c r="Q1669" i="38" s="1"/>
  <c r="M1752" i="38"/>
  <c r="Q1752" i="38" s="1"/>
  <c r="M1708" i="38"/>
  <c r="Q1708" i="38" s="1"/>
  <c r="M1736" i="38"/>
  <c r="Q1736" i="38" s="1"/>
  <c r="M1720" i="38"/>
  <c r="Q1720" i="38" s="1"/>
  <c r="M1710" i="38"/>
  <c r="Q1710" i="38" s="1"/>
  <c r="M1672" i="38"/>
  <c r="Q1672" i="38" s="1"/>
  <c r="M1753" i="38"/>
  <c r="Q1753" i="38" s="1"/>
  <c r="M1757" i="38"/>
  <c r="Q1757" i="38" s="1"/>
  <c r="M1749" i="38"/>
  <c r="Q1749" i="38" s="1"/>
  <c r="M1666" i="38"/>
  <c r="Q1666" i="38" s="1"/>
  <c r="M1734" i="38"/>
  <c r="Q1734" i="38" s="1"/>
  <c r="M1725" i="38"/>
  <c r="Q1725" i="38" s="1"/>
  <c r="M1668" i="38"/>
  <c r="Q1668" i="38" s="1"/>
  <c r="M1660" i="38"/>
  <c r="Q1660" i="38" s="1"/>
  <c r="M1665" i="38"/>
  <c r="Q1665" i="38" s="1"/>
  <c r="M1676" i="38"/>
  <c r="Q1676" i="38" s="1"/>
  <c r="M1776" i="38"/>
  <c r="Q1776" i="38" s="1"/>
  <c r="M1670" i="38"/>
  <c r="Q1670" i="38" s="1"/>
  <c r="M1694" i="38"/>
  <c r="Q1694" i="38" s="1"/>
  <c r="M1743" i="38"/>
  <c r="Q1743" i="38" s="1"/>
  <c r="M1680" i="38"/>
  <c r="Q1680" i="38" s="1"/>
  <c r="M1702" i="38"/>
  <c r="Q1702" i="38" s="1"/>
  <c r="M1772" i="38"/>
  <c r="Q1772" i="38" s="1"/>
  <c r="M1735" i="38"/>
  <c r="Q1735" i="38" s="1"/>
  <c r="M1695" i="38"/>
  <c r="Q1695" i="38" s="1"/>
  <c r="M1664" i="38"/>
  <c r="Q1664" i="38" s="1"/>
  <c r="M1745" i="38"/>
  <c r="Q1745" i="38" s="1"/>
  <c r="M1755" i="38"/>
  <c r="Q1755" i="38" s="1"/>
  <c r="M1747" i="38"/>
  <c r="Q1747" i="38" s="1"/>
  <c r="M1751" i="38"/>
  <c r="Q1751" i="38" s="1"/>
  <c r="M1758" i="38"/>
  <c r="Q1758" i="38" s="1"/>
  <c r="M1765" i="38"/>
  <c r="Q1765" i="38" s="1"/>
  <c r="M1769" i="38"/>
  <c r="Q1769" i="38" s="1"/>
  <c r="M1737" i="38"/>
  <c r="Q1737" i="38" s="1"/>
  <c r="M1688" i="38"/>
  <c r="Q1688" i="38" s="1"/>
  <c r="M1756" i="38"/>
  <c r="Q1756" i="38" s="1"/>
  <c r="M1740" i="38"/>
  <c r="Q1740" i="38" s="1"/>
  <c r="M1764" i="38"/>
  <c r="Q1764" i="38" s="1"/>
  <c r="M1744" i="38"/>
  <c r="Q1744" i="38" s="1"/>
  <c r="M1706" i="38"/>
  <c r="Q1706" i="38" s="1"/>
  <c r="M1685" i="38"/>
  <c r="Q1685" i="38" s="1"/>
  <c r="M1741" i="38"/>
  <c r="Q1741" i="38" s="1"/>
  <c r="M1678" i="38"/>
  <c r="Q1678" i="38" s="1"/>
  <c r="M1679" i="38"/>
  <c r="Q1679" i="38" s="1"/>
  <c r="M1661" i="38"/>
  <c r="Q1661" i="38" s="1"/>
  <c r="M1754" i="38"/>
  <c r="Q1754" i="38" s="1"/>
  <c r="M1663" i="38"/>
  <c r="Q1663" i="38" s="1"/>
  <c r="M1719" i="38"/>
  <c r="Q1719" i="38" s="1"/>
  <c r="M1742" i="38"/>
  <c r="Q1742" i="38" s="1"/>
  <c r="M1716" i="38"/>
  <c r="Q1716" i="38" s="1"/>
  <c r="M1729" i="38"/>
  <c r="Q1729" i="38" s="1"/>
  <c r="M1728" i="38"/>
  <c r="Q1728" i="38" s="1"/>
  <c r="M1722" i="38"/>
  <c r="Q1722" i="38" s="1"/>
  <c r="M1777" i="38"/>
  <c r="Q1777" i="38" s="1"/>
  <c r="M1677" i="38"/>
  <c r="Q1677" i="38" s="1"/>
  <c r="M1692" i="38"/>
  <c r="Q1692" i="38" s="1"/>
  <c r="M1667" i="38"/>
  <c r="Q1667" i="38" s="1"/>
  <c r="M1699" i="38"/>
  <c r="Q1699" i="38" s="1"/>
  <c r="M1770" i="38"/>
  <c r="Q1770" i="38" s="1"/>
  <c r="M1724" i="38"/>
  <c r="Q1724" i="38" s="1"/>
  <c r="M1762" i="38"/>
  <c r="Q1762" i="38" s="1"/>
  <c r="M1768" i="38"/>
  <c r="Q1768" i="38" s="1"/>
  <c r="M1733" i="38"/>
  <c r="Q1733" i="38" s="1"/>
  <c r="M1682" i="38"/>
  <c r="Q1682" i="38" s="1"/>
  <c r="M1715" i="38"/>
  <c r="Q1715" i="38" s="1"/>
  <c r="M1674" i="38"/>
  <c r="Q1674" i="38" s="1"/>
  <c r="M1738" i="38"/>
  <c r="Q1738" i="38" s="1"/>
  <c r="M1726" i="38"/>
  <c r="Q1726" i="38" s="1"/>
  <c r="M1774" i="38"/>
  <c r="Q1774" i="38" s="1"/>
  <c r="M1727" i="38"/>
  <c r="Q1727" i="38" s="1"/>
  <c r="M1739" i="38"/>
  <c r="Q1739" i="38" s="1"/>
  <c r="M1693" i="38"/>
  <c r="Q1693" i="38" s="1"/>
  <c r="M1671" i="38"/>
  <c r="Q1671" i="38" s="1"/>
  <c r="M1714" i="38"/>
  <c r="Q1714" i="38" s="1"/>
  <c r="M1763" i="38"/>
  <c r="Q1763" i="38" s="1"/>
  <c r="M1704" i="38"/>
  <c r="Q1704" i="38" s="1"/>
  <c r="M1766" i="38"/>
  <c r="Q1766" i="38" s="1"/>
  <c r="M1709" i="38"/>
  <c r="Q1709" i="38" s="1"/>
  <c r="M1686" i="38"/>
  <c r="Q1686" i="38" s="1"/>
  <c r="M1773" i="38"/>
  <c r="Q1773" i="38" s="1"/>
  <c r="M1662" i="38"/>
  <c r="Q1662" i="38" s="1"/>
  <c r="M1687" i="38"/>
  <c r="Q1687" i="38" s="1"/>
  <c r="M1698" i="38"/>
  <c r="Q1698" i="38" s="1"/>
  <c r="M1750" i="38"/>
  <c r="Q1750" i="38" s="1"/>
  <c r="M1760" i="38"/>
  <c r="Q1760" i="38" s="1"/>
  <c r="M1703" i="38"/>
  <c r="Q1703" i="38" s="1"/>
  <c r="M1775" i="38"/>
  <c r="Q1775" i="38" s="1"/>
  <c r="M1707" i="38"/>
  <c r="Q1707" i="38" s="1"/>
  <c r="M1723" i="38"/>
  <c r="Q1723" i="38" s="1"/>
  <c r="M1731" i="38"/>
  <c r="Q1731" i="38" s="1"/>
  <c r="M1689" i="38"/>
  <c r="Q1689" i="38" s="1"/>
  <c r="M1761" i="38"/>
  <c r="Q1761" i="38" s="1"/>
  <c r="M1778" i="38"/>
  <c r="Q1778" i="38" s="1"/>
  <c r="M1730" i="38"/>
  <c r="Q1730" i="38" s="1"/>
  <c r="M1701" i="38"/>
  <c r="Q1701" i="38" s="1"/>
  <c r="M1721" i="38"/>
  <c r="Q1721" i="38" s="1"/>
  <c r="M1713" i="38"/>
  <c r="Q1713" i="38" s="1"/>
  <c r="M1705" i="38"/>
  <c r="Q1705" i="38" s="1"/>
  <c r="Q1696" i="38"/>
  <c r="M1691" i="38"/>
  <c r="Q1691" i="38" s="1"/>
  <c r="M1683" i="38"/>
  <c r="Q1683" i="38" s="1"/>
  <c r="M1748" i="38"/>
  <c r="Q1748" i="38" s="1"/>
  <c r="M1718" i="38"/>
  <c r="Q1718" i="38" s="1"/>
  <c r="M1732" i="38"/>
  <c r="Q1732" i="38" s="1"/>
  <c r="M1684" i="38"/>
  <c r="Q1684" i="38" s="1"/>
  <c r="M1700" i="38"/>
  <c r="Q1700" i="38" s="1"/>
  <c r="M1675" i="38"/>
  <c r="Q1675" i="38" s="1"/>
  <c r="M1717" i="38"/>
  <c r="Q1717" i="38" s="1"/>
  <c r="M1697" i="38"/>
  <c r="Q1697" i="38" s="1"/>
  <c r="M1746" i="38"/>
  <c r="Q1746" i="38" s="1"/>
  <c r="M1771" i="38"/>
  <c r="Q1771" i="38" s="1"/>
  <c r="M1711" i="38"/>
  <c r="Q1711" i="38" s="1"/>
  <c r="M1759" i="38"/>
  <c r="Q1759" i="38" s="1"/>
  <c r="M1712" i="38"/>
  <c r="Q1712" i="38" s="1"/>
  <c r="M1690" i="38"/>
  <c r="Q1690" i="38" s="1"/>
  <c r="M1767" i="38"/>
  <c r="Q1767" i="38" s="1"/>
  <c r="M1681" i="38"/>
  <c r="Q1681" i="38" s="1"/>
  <c r="M1673" i="38"/>
  <c r="Q1673" i="38" s="1"/>
  <c r="M1780" i="38"/>
  <c r="Q1780" i="38" s="1"/>
  <c r="J13" i="38"/>
  <c r="L12" i="38"/>
  <c r="M1783" i="38"/>
  <c r="Q1783" i="38" s="1"/>
  <c r="J397" i="28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H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L13" i="38" l="1"/>
  <c r="J14" i="38"/>
  <c r="U10" i="38"/>
  <c r="S131" i="38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  <c r="S132" i="38" l="1"/>
  <c r="U11" i="38"/>
  <c r="J15" i="38"/>
  <c r="L14" i="38"/>
  <c r="J16" i="38" l="1"/>
  <c r="L15" i="38"/>
  <c r="S133" i="38"/>
  <c r="U12" i="38"/>
  <c r="S134" i="38" l="1"/>
  <c r="U13" i="38"/>
  <c r="J17" i="38"/>
  <c r="L16" i="38"/>
  <c r="J18" i="38" l="1"/>
  <c r="L17" i="38"/>
  <c r="S135" i="38"/>
  <c r="U14" i="38"/>
  <c r="S136" i="38" l="1"/>
  <c r="U15" i="38"/>
  <c r="J19" i="38"/>
  <c r="L18" i="38"/>
  <c r="J20" i="38" l="1"/>
  <c r="L19" i="38"/>
  <c r="S137" i="38"/>
  <c r="U16" i="38"/>
  <c r="S138" i="38" l="1"/>
  <c r="U17" i="38"/>
  <c r="J21" i="38"/>
  <c r="L20" i="38"/>
  <c r="J22" i="38" l="1"/>
  <c r="L21" i="38"/>
  <c r="S139" i="38"/>
  <c r="U18" i="38"/>
  <c r="S140" i="38" l="1"/>
  <c r="U19" i="38"/>
  <c r="J23" i="38"/>
  <c r="L22" i="38"/>
  <c r="J24" i="38" l="1"/>
  <c r="S141" i="38"/>
  <c r="U20" i="38"/>
  <c r="S142" i="38" l="1"/>
  <c r="U21" i="38"/>
  <c r="J25" i="38"/>
  <c r="L24" i="38"/>
  <c r="J26" i="38" l="1"/>
  <c r="L25" i="38"/>
  <c r="U22" i="38"/>
  <c r="S143" i="38"/>
  <c r="S144" i="38" l="1"/>
  <c r="U23" i="38"/>
  <c r="J27" i="38"/>
  <c r="L26" i="38"/>
  <c r="J28" i="38" l="1"/>
  <c r="L27" i="38"/>
  <c r="U24" i="38"/>
  <c r="S145" i="38"/>
  <c r="U25" i="38" l="1"/>
  <c r="S146" i="38"/>
  <c r="J29" i="38"/>
  <c r="L28" i="38"/>
  <c r="J30" i="38" l="1"/>
  <c r="L29" i="38"/>
  <c r="U26" i="38"/>
  <c r="S147" i="38"/>
  <c r="S148" i="38" l="1"/>
  <c r="U27" i="38"/>
  <c r="J31" i="38"/>
  <c r="L30" i="38"/>
  <c r="J32" i="38" l="1"/>
  <c r="L31" i="38"/>
  <c r="U28" i="38"/>
  <c r="S149" i="38"/>
  <c r="S150" i="38" l="1"/>
  <c r="U29" i="38"/>
  <c r="J33" i="38"/>
  <c r="L32" i="38"/>
  <c r="L33" i="38" l="1"/>
  <c r="J34" i="38"/>
  <c r="U30" i="38"/>
  <c r="S151" i="38"/>
  <c r="S152" i="38" l="1"/>
  <c r="U31" i="38"/>
  <c r="J35" i="38"/>
  <c r="L34" i="38"/>
  <c r="J36" i="38" l="1"/>
  <c r="L35" i="38"/>
  <c r="U32" i="38"/>
  <c r="S153" i="38"/>
  <c r="S154" i="38" l="1"/>
  <c r="U33" i="38"/>
  <c r="J37" i="38"/>
  <c r="L36" i="38"/>
  <c r="J38" i="38" l="1"/>
  <c r="L37" i="38"/>
  <c r="S155" i="38"/>
  <c r="U34" i="38"/>
  <c r="S156" i="38" l="1"/>
  <c r="U35" i="38"/>
  <c r="J39" i="38"/>
  <c r="L38" i="38"/>
  <c r="L39" i="38" l="1"/>
  <c r="J40" i="38"/>
  <c r="S157" i="38"/>
  <c r="U36" i="38"/>
  <c r="U37" i="38" l="1"/>
  <c r="S158" i="38"/>
  <c r="J41" i="38"/>
  <c r="L40" i="38"/>
  <c r="J42" i="38" l="1"/>
  <c r="L41" i="38"/>
  <c r="U38" i="38"/>
  <c r="S159" i="38"/>
  <c r="U39" i="38" l="1"/>
  <c r="S160" i="38"/>
  <c r="J43" i="38"/>
  <c r="L42" i="38"/>
  <c r="L43" i="38" l="1"/>
  <c r="J44" i="38"/>
  <c r="U40" i="38"/>
  <c r="S161" i="38"/>
  <c r="S162" i="38" l="1"/>
  <c r="U41" i="38"/>
  <c r="J45" i="38"/>
  <c r="L44" i="38"/>
  <c r="J46" i="38" l="1"/>
  <c r="L45" i="38"/>
  <c r="S163" i="38"/>
  <c r="U42" i="38"/>
  <c r="S164" i="38" l="1"/>
  <c r="U43" i="38"/>
  <c r="J47" i="38"/>
  <c r="L46" i="38"/>
  <c r="J48" i="38" l="1"/>
  <c r="L47" i="38"/>
  <c r="U44" i="38"/>
  <c r="S165" i="38"/>
  <c r="S166" i="38" l="1"/>
  <c r="U45" i="38"/>
  <c r="J49" i="38"/>
  <c r="L48" i="38"/>
  <c r="J50" i="38" l="1"/>
  <c r="L49" i="38"/>
  <c r="U46" i="38"/>
  <c r="S167" i="38"/>
  <c r="U47" i="38" l="1"/>
  <c r="S168" i="38"/>
  <c r="J51" i="38"/>
  <c r="L50" i="38"/>
  <c r="J52" i="38" l="1"/>
  <c r="L51" i="38"/>
  <c r="U48" i="38"/>
  <c r="S169" i="38"/>
  <c r="S170" i="38" l="1"/>
  <c r="U49" i="38"/>
  <c r="J53" i="38"/>
  <c r="L52" i="38"/>
  <c r="J54" i="38" l="1"/>
  <c r="L53" i="38"/>
  <c r="S171" i="38"/>
  <c r="U50" i="38"/>
  <c r="S172" i="38" l="1"/>
  <c r="U51" i="38"/>
  <c r="L54" i="38"/>
  <c r="J55" i="38"/>
  <c r="J56" i="38" l="1"/>
  <c r="L55" i="38"/>
  <c r="U52" i="38"/>
  <c r="S173" i="38"/>
  <c r="S174" i="38" l="1"/>
  <c r="U53" i="38"/>
  <c r="L56" i="38"/>
  <c r="J57" i="38"/>
  <c r="J58" i="38" l="1"/>
  <c r="L57" i="38"/>
  <c r="U54" i="38"/>
  <c r="S175" i="38"/>
  <c r="U55" i="38" l="1"/>
  <c r="S176" i="38"/>
  <c r="L58" i="38"/>
  <c r="J59" i="38"/>
  <c r="J60" i="38" l="1"/>
  <c r="L59" i="38"/>
  <c r="S177" i="38"/>
  <c r="U56" i="38"/>
  <c r="S178" i="38" l="1"/>
  <c r="U57" i="38"/>
  <c r="L60" i="38"/>
  <c r="J61" i="38"/>
  <c r="J62" i="38" l="1"/>
  <c r="L61" i="38"/>
  <c r="S179" i="38"/>
  <c r="U58" i="38"/>
  <c r="U59" i="38" l="1"/>
  <c r="S180" i="38"/>
  <c r="L62" i="38"/>
  <c r="J63" i="38"/>
  <c r="J64" i="38" l="1"/>
  <c r="L63" i="38"/>
  <c r="U60" i="38"/>
  <c r="S181" i="38"/>
  <c r="U61" i="38" l="1"/>
  <c r="S182" i="38"/>
  <c r="L64" i="38"/>
  <c r="J65" i="38"/>
  <c r="J66" i="38" l="1"/>
  <c r="L65" i="38"/>
  <c r="U62" i="38"/>
  <c r="S183" i="38"/>
  <c r="S184" i="38" l="1"/>
  <c r="U63" i="38"/>
  <c r="L66" i="38"/>
  <c r="J67" i="38"/>
  <c r="J68" i="38" l="1"/>
  <c r="L67" i="38"/>
  <c r="S185" i="38"/>
  <c r="U64" i="38"/>
  <c r="S186" i="38" l="1"/>
  <c r="U65" i="38"/>
  <c r="L68" i="38"/>
  <c r="J69" i="38"/>
  <c r="J70" i="38" l="1"/>
  <c r="L69" i="38"/>
  <c r="S187" i="38"/>
  <c r="U66" i="38"/>
  <c r="U67" i="38" l="1"/>
  <c r="S188" i="38"/>
  <c r="J71" i="38"/>
  <c r="L70" i="38"/>
  <c r="J72" i="38" l="1"/>
  <c r="L71" i="38"/>
  <c r="U68" i="38"/>
  <c r="S189" i="38"/>
  <c r="U69" i="38" l="1"/>
  <c r="S190" i="38"/>
  <c r="J73" i="38"/>
  <c r="L72" i="38"/>
  <c r="J74" i="38" l="1"/>
  <c r="L73" i="38"/>
  <c r="S191" i="38"/>
  <c r="U70" i="38"/>
  <c r="S192" i="38" l="1"/>
  <c r="U71" i="38"/>
  <c r="J75" i="38"/>
  <c r="L74" i="38"/>
  <c r="J76" i="38" l="1"/>
  <c r="L75" i="38"/>
  <c r="S193" i="38"/>
  <c r="U72" i="38"/>
  <c r="U73" i="38" l="1"/>
  <c r="S194" i="38"/>
  <c r="J77" i="38"/>
  <c r="L76" i="38"/>
  <c r="J78" i="38" l="1"/>
  <c r="L77" i="38"/>
  <c r="S195" i="38"/>
  <c r="U74" i="38"/>
  <c r="U75" i="38" l="1"/>
  <c r="S196" i="38"/>
  <c r="J79" i="38"/>
  <c r="L78" i="38"/>
  <c r="J80" i="38" l="1"/>
  <c r="L79" i="38"/>
  <c r="S197" i="38"/>
  <c r="U76" i="38"/>
  <c r="U77" i="38" l="1"/>
  <c r="S198" i="38"/>
  <c r="J81" i="38"/>
  <c r="L80" i="38"/>
  <c r="J82" i="38" l="1"/>
  <c r="L81" i="38"/>
  <c r="S199" i="38"/>
  <c r="U78" i="38"/>
  <c r="S200" i="38" l="1"/>
  <c r="U79" i="38"/>
  <c r="L82" i="38"/>
  <c r="J83" i="38"/>
  <c r="J84" i="38" l="1"/>
  <c r="L83" i="38"/>
  <c r="S201" i="38"/>
  <c r="U80" i="38"/>
  <c r="U81" i="38" l="1"/>
  <c r="S202" i="38"/>
  <c r="L84" i="38"/>
  <c r="J85" i="38"/>
  <c r="J86" i="38" l="1"/>
  <c r="L85" i="38"/>
  <c r="S203" i="38"/>
  <c r="U82" i="38"/>
  <c r="U83" i="38" l="1"/>
  <c r="S204" i="38"/>
  <c r="L86" i="38"/>
  <c r="J87" i="38"/>
  <c r="J88" i="38" l="1"/>
  <c r="L87" i="38"/>
  <c r="S205" i="38"/>
  <c r="U84" i="38"/>
  <c r="U85" i="38" l="1"/>
  <c r="S206" i="38"/>
  <c r="L88" i="38"/>
  <c r="J89" i="38"/>
  <c r="J90" i="38" l="1"/>
  <c r="L89" i="38"/>
  <c r="S207" i="38"/>
  <c r="U86" i="38"/>
  <c r="S208" i="38" l="1"/>
  <c r="U87" i="38"/>
  <c r="L90" i="38"/>
  <c r="J91" i="38"/>
  <c r="J92" i="38" l="1"/>
  <c r="L91" i="38"/>
  <c r="S209" i="38"/>
  <c r="U88" i="38"/>
  <c r="U89" i="38" l="1"/>
  <c r="S210" i="38"/>
  <c r="J93" i="38"/>
  <c r="L92" i="38"/>
  <c r="J94" i="38" l="1"/>
  <c r="L93" i="38"/>
  <c r="S211" i="38"/>
  <c r="U90" i="38"/>
  <c r="U91" i="38" l="1"/>
  <c r="S212" i="38"/>
  <c r="J95" i="38"/>
  <c r="L94" i="38"/>
  <c r="J96" i="38" l="1"/>
  <c r="L95" i="38"/>
  <c r="S213" i="38"/>
  <c r="U92" i="38"/>
  <c r="S214" i="38" l="1"/>
  <c r="U93" i="38"/>
  <c r="J97" i="38"/>
  <c r="L96" i="38"/>
  <c r="J98" i="38" l="1"/>
  <c r="L97" i="38"/>
  <c r="S215" i="38"/>
  <c r="U94" i="38"/>
  <c r="S216" i="38" l="1"/>
  <c r="U95" i="38"/>
  <c r="J99" i="38"/>
  <c r="L98" i="38"/>
  <c r="J100" i="38" l="1"/>
  <c r="L99" i="38"/>
  <c r="S217" i="38"/>
  <c r="U96" i="38"/>
  <c r="U97" i="38" l="1"/>
  <c r="S218" i="38"/>
  <c r="J101" i="38"/>
  <c r="L100" i="38"/>
  <c r="S219" i="38" l="1"/>
  <c r="U98" i="38"/>
  <c r="J102" i="38"/>
  <c r="L101" i="38"/>
  <c r="J103" i="38" l="1"/>
  <c r="L102" i="38"/>
  <c r="U99" i="38"/>
  <c r="S220" i="38"/>
  <c r="S221" i="38" l="1"/>
  <c r="U100" i="38"/>
  <c r="J104" i="38"/>
  <c r="L103" i="38"/>
  <c r="J105" i="38" l="1"/>
  <c r="L104" i="38"/>
  <c r="S222" i="38"/>
  <c r="U101" i="38"/>
  <c r="S223" i="38" l="1"/>
  <c r="U102" i="38"/>
  <c r="L105" i="38"/>
  <c r="J106" i="38"/>
  <c r="J107" i="38" l="1"/>
  <c r="L106" i="38"/>
  <c r="S224" i="38"/>
  <c r="U103" i="38"/>
  <c r="S225" i="38" l="1"/>
  <c r="U104" i="38"/>
  <c r="L107" i="38"/>
  <c r="J108" i="38"/>
  <c r="J109" i="38" l="1"/>
  <c r="L108" i="38"/>
  <c r="S226" i="38"/>
  <c r="U105" i="38"/>
  <c r="U106" i="38" l="1"/>
  <c r="S227" i="38"/>
  <c r="L109" i="38"/>
  <c r="J110" i="38"/>
  <c r="J111" i="38" l="1"/>
  <c r="L110" i="38"/>
  <c r="S228" i="38"/>
  <c r="U107" i="38"/>
  <c r="S229" i="38" l="1"/>
  <c r="U108" i="38"/>
  <c r="L111" i="38"/>
  <c r="J112" i="38"/>
  <c r="J113" i="38" l="1"/>
  <c r="L112" i="38"/>
  <c r="S230" i="38"/>
  <c r="U109" i="38"/>
  <c r="S231" i="38" l="1"/>
  <c r="U110" i="38"/>
  <c r="L113" i="38"/>
  <c r="J114" i="38"/>
  <c r="J115" i="38" l="1"/>
  <c r="L114" i="38"/>
  <c r="S232" i="38"/>
  <c r="U111" i="38"/>
  <c r="U112" i="38" l="1"/>
  <c r="S233" i="38"/>
  <c r="L115" i="38"/>
  <c r="J116" i="38"/>
  <c r="J117" i="38" l="1"/>
  <c r="L116" i="38"/>
  <c r="U113" i="38"/>
  <c r="S234" i="38"/>
  <c r="U114" i="38" l="1"/>
  <c r="S235" i="38"/>
  <c r="J118" i="38"/>
  <c r="L117" i="38"/>
  <c r="J119" i="38" l="1"/>
  <c r="L118" i="38"/>
  <c r="S236" i="38"/>
  <c r="U115" i="38"/>
  <c r="S237" i="38" l="1"/>
  <c r="U116" i="38"/>
  <c r="J120" i="38"/>
  <c r="L119" i="38"/>
  <c r="J121" i="38" l="1"/>
  <c r="L120" i="38"/>
  <c r="S238" i="38"/>
  <c r="U117" i="38"/>
  <c r="U118" i="38" l="1"/>
  <c r="S239" i="38"/>
  <c r="J122" i="38"/>
  <c r="L121" i="38"/>
  <c r="J123" i="38" l="1"/>
  <c r="L122" i="38"/>
  <c r="S240" i="38"/>
  <c r="U119" i="38"/>
  <c r="U120" i="38" l="1"/>
  <c r="S241" i="38"/>
  <c r="J124" i="38"/>
  <c r="L123" i="38"/>
  <c r="J125" i="38" l="1"/>
  <c r="L124" i="38"/>
  <c r="S242" i="38"/>
  <c r="U121" i="38"/>
  <c r="U122" i="38" l="1"/>
  <c r="S243" i="38"/>
  <c r="J126" i="38"/>
  <c r="L125" i="38"/>
  <c r="J127" i="38" l="1"/>
  <c r="L126" i="38"/>
  <c r="S244" i="38"/>
  <c r="U123" i="38"/>
  <c r="U124" i="38" l="1"/>
  <c r="S245" i="38"/>
  <c r="J128" i="38"/>
  <c r="L127" i="38"/>
  <c r="J129" i="38" l="1"/>
  <c r="L128" i="38"/>
  <c r="S246" i="38"/>
  <c r="U125" i="38"/>
  <c r="U126" i="38" l="1"/>
  <c r="S247" i="38"/>
  <c r="L129" i="38"/>
  <c r="O129" i="38"/>
  <c r="J130" i="38"/>
  <c r="T9" i="38"/>
  <c r="V9" i="38" s="1"/>
  <c r="O130" i="38" l="1"/>
  <c r="T10" i="38"/>
  <c r="V10" i="38" s="1"/>
  <c r="J131" i="38"/>
  <c r="L130" i="38"/>
  <c r="S248" i="38"/>
  <c r="U127" i="38"/>
  <c r="O131" i="38" l="1"/>
  <c r="T11" i="38"/>
  <c r="V11" i="38" s="1"/>
  <c r="J132" i="38"/>
  <c r="L131" i="38"/>
  <c r="U128" i="38"/>
  <c r="S249" i="38"/>
  <c r="U129" i="38" l="1"/>
  <c r="S250" i="38"/>
  <c r="T12" i="38"/>
  <c r="V12" i="38" s="1"/>
  <c r="O132" i="38"/>
  <c r="J133" i="38"/>
  <c r="L132" i="38"/>
  <c r="J134" i="38" l="1"/>
  <c r="L133" i="38"/>
  <c r="O133" i="38"/>
  <c r="T13" i="38"/>
  <c r="V13" i="38" s="1"/>
  <c r="S251" i="38"/>
  <c r="U130" i="38"/>
  <c r="S252" i="38" l="1"/>
  <c r="U131" i="38"/>
  <c r="T14" i="38"/>
  <c r="V14" i="38" s="1"/>
  <c r="J135" i="38"/>
  <c r="O134" i="38"/>
  <c r="L134" i="38"/>
  <c r="J136" i="38" l="1"/>
  <c r="L135" i="38"/>
  <c r="O135" i="38"/>
  <c r="T15" i="38"/>
  <c r="V15" i="38" s="1"/>
  <c r="S253" i="38"/>
  <c r="U132" i="38"/>
  <c r="S254" i="38" l="1"/>
  <c r="U133" i="38"/>
  <c r="T16" i="38"/>
  <c r="V16" i="38" s="1"/>
  <c r="O136" i="38"/>
  <c r="J137" i="38"/>
  <c r="L136" i="38"/>
  <c r="L137" i="38" l="1"/>
  <c r="O137" i="38"/>
  <c r="T17" i="38"/>
  <c r="V17" i="38" s="1"/>
  <c r="J138" i="38"/>
  <c r="S255" i="38"/>
  <c r="U134" i="38"/>
  <c r="U135" i="38" l="1"/>
  <c r="S256" i="38"/>
  <c r="O138" i="38"/>
  <c r="T18" i="38"/>
  <c r="V18" i="38" s="1"/>
  <c r="J139" i="38"/>
  <c r="L138" i="38"/>
  <c r="O139" i="38" l="1"/>
  <c r="T19" i="38"/>
  <c r="V19" i="38" s="1"/>
  <c r="L139" i="38"/>
  <c r="J140" i="38"/>
  <c r="U136" i="38"/>
  <c r="S257" i="38"/>
  <c r="U137" i="38" l="1"/>
  <c r="S258" i="38"/>
  <c r="J141" i="38"/>
  <c r="T20" i="38"/>
  <c r="V20" i="38" s="1"/>
  <c r="O140" i="38"/>
  <c r="L140" i="38"/>
  <c r="J142" i="38" l="1"/>
  <c r="O141" i="38"/>
  <c r="T21" i="38"/>
  <c r="V21" i="38" s="1"/>
  <c r="L141" i="38"/>
  <c r="S259" i="38"/>
  <c r="U138" i="38"/>
  <c r="S260" i="38" l="1"/>
  <c r="U139" i="38"/>
  <c r="J143" i="38"/>
  <c r="L142" i="38"/>
  <c r="O142" i="38"/>
  <c r="T22" i="38"/>
  <c r="V22" i="38" s="1"/>
  <c r="O143" i="38" l="1"/>
  <c r="J144" i="38"/>
  <c r="T23" i="38"/>
  <c r="V23" i="38" s="1"/>
  <c r="L143" i="38"/>
  <c r="U140" i="38"/>
  <c r="S261" i="38"/>
  <c r="S262" i="38" l="1"/>
  <c r="U141" i="38"/>
  <c r="L144" i="38"/>
  <c r="O144" i="38"/>
  <c r="J145" i="38"/>
  <c r="T24" i="38"/>
  <c r="V24" i="38" s="1"/>
  <c r="O145" i="38" l="1"/>
  <c r="T25" i="38"/>
  <c r="V25" i="38" s="1"/>
  <c r="J146" i="38"/>
  <c r="L145" i="38"/>
  <c r="U142" i="38"/>
  <c r="S263" i="38"/>
  <c r="U143" i="38" l="1"/>
  <c r="S264" i="38"/>
  <c r="O146" i="38"/>
  <c r="T26" i="38"/>
  <c r="V26" i="38" s="1"/>
  <c r="J147" i="38"/>
  <c r="L146" i="38"/>
  <c r="O147" i="38" l="1"/>
  <c r="J148" i="38"/>
  <c r="T27" i="38"/>
  <c r="V27" i="38" s="1"/>
  <c r="L147" i="38"/>
  <c r="S265" i="38"/>
  <c r="U144" i="38"/>
  <c r="S266" i="38" l="1"/>
  <c r="U145" i="38"/>
  <c r="J149" i="38"/>
  <c r="T28" i="38"/>
  <c r="V28" i="38" s="1"/>
  <c r="O148" i="38"/>
  <c r="L148" i="38"/>
  <c r="J150" i="38" l="1"/>
  <c r="O149" i="38"/>
  <c r="T29" i="38"/>
  <c r="V29" i="38" s="1"/>
  <c r="L149" i="38"/>
  <c r="S267" i="38"/>
  <c r="U146" i="38"/>
  <c r="S268" i="38" l="1"/>
  <c r="U147" i="38"/>
  <c r="J151" i="38"/>
  <c r="L150" i="38"/>
  <c r="T30" i="38"/>
  <c r="V30" i="38" s="1"/>
  <c r="O150" i="38"/>
  <c r="T31" i="38" l="1"/>
  <c r="V31" i="38" s="1"/>
  <c r="J152" i="38"/>
  <c r="O151" i="38"/>
  <c r="L151" i="38"/>
  <c r="S269" i="38"/>
  <c r="U148" i="38"/>
  <c r="U149" i="38" l="1"/>
  <c r="S270" i="38"/>
  <c r="L152" i="38"/>
  <c r="O152" i="38"/>
  <c r="J153" i="38"/>
  <c r="T32" i="38"/>
  <c r="V32" i="38" s="1"/>
  <c r="O153" i="38" l="1"/>
  <c r="J154" i="38"/>
  <c r="T33" i="38"/>
  <c r="V33" i="38" s="1"/>
  <c r="L153" i="38"/>
  <c r="U150" i="38"/>
  <c r="S271" i="38"/>
  <c r="S272" i="38" l="1"/>
  <c r="U151" i="38"/>
  <c r="O154" i="38"/>
  <c r="T34" i="38"/>
  <c r="V34" i="38" s="1"/>
  <c r="J155" i="38"/>
  <c r="L154" i="38"/>
  <c r="J156" i="38" l="1"/>
  <c r="T35" i="38"/>
  <c r="V35" i="38" s="1"/>
  <c r="O155" i="38"/>
  <c r="L155" i="38"/>
  <c r="S273" i="38"/>
  <c r="U152" i="38"/>
  <c r="U153" i="38" l="1"/>
  <c r="S274" i="38"/>
  <c r="J157" i="38"/>
  <c r="T36" i="38"/>
  <c r="V36" i="38" s="1"/>
  <c r="O156" i="38"/>
  <c r="L156" i="38"/>
  <c r="J158" i="38" l="1"/>
  <c r="L157" i="38"/>
  <c r="O157" i="38"/>
  <c r="T37" i="38"/>
  <c r="V37" i="38" s="1"/>
  <c r="S275" i="38"/>
  <c r="U154" i="38"/>
  <c r="S276" i="38" l="1"/>
  <c r="U155" i="38"/>
  <c r="T38" i="38"/>
  <c r="V38" i="38" s="1"/>
  <c r="O158" i="38"/>
  <c r="J159" i="38"/>
  <c r="L158" i="38"/>
  <c r="L159" i="38" l="1"/>
  <c r="O159" i="38"/>
  <c r="J160" i="38"/>
  <c r="T39" i="38"/>
  <c r="V39" i="38" s="1"/>
  <c r="U156" i="38"/>
  <c r="S277" i="38"/>
  <c r="U157" i="38" l="1"/>
  <c r="S278" i="38"/>
  <c r="O160" i="38"/>
  <c r="T40" i="38"/>
  <c r="V40" i="38" s="1"/>
  <c r="J161" i="38"/>
  <c r="L160" i="38"/>
  <c r="O161" i="38" l="1"/>
  <c r="T41" i="38"/>
  <c r="V41" i="38" s="1"/>
  <c r="J162" i="38"/>
  <c r="L161" i="38"/>
  <c r="U158" i="38"/>
  <c r="S279" i="38"/>
  <c r="U159" i="38" l="1"/>
  <c r="S280" i="38"/>
  <c r="O162" i="38"/>
  <c r="T42" i="38"/>
  <c r="V42" i="38" s="1"/>
  <c r="J163" i="38"/>
  <c r="L162" i="38"/>
  <c r="J164" i="38" l="1"/>
  <c r="O163" i="38"/>
  <c r="T43" i="38"/>
  <c r="V43" i="38" s="1"/>
  <c r="L163" i="38"/>
  <c r="S281" i="38"/>
  <c r="U160" i="38"/>
  <c r="S282" i="38" l="1"/>
  <c r="U161" i="38"/>
  <c r="J165" i="38"/>
  <c r="T44" i="38"/>
  <c r="V44" i="38" s="1"/>
  <c r="L164" i="38"/>
  <c r="O164" i="38"/>
  <c r="J166" i="38" l="1"/>
  <c r="O165" i="38"/>
  <c r="T45" i="38"/>
  <c r="V45" i="38" s="1"/>
  <c r="L165" i="38"/>
  <c r="S283" i="38"/>
  <c r="U162" i="38"/>
  <c r="U163" i="38" l="1"/>
  <c r="S284" i="38"/>
  <c r="L166" i="38"/>
  <c r="O166" i="38"/>
  <c r="T46" i="38"/>
  <c r="V46" i="38" s="1"/>
  <c r="J167" i="38"/>
  <c r="O167" i="38" l="1"/>
  <c r="T47" i="38"/>
  <c r="V47" i="38" s="1"/>
  <c r="J168" i="38"/>
  <c r="L167" i="38"/>
  <c r="S285" i="38"/>
  <c r="U164" i="38"/>
  <c r="O168" i="38" l="1"/>
  <c r="T48" i="38"/>
  <c r="V48" i="38" s="1"/>
  <c r="J169" i="38"/>
  <c r="L168" i="38"/>
  <c r="U165" i="38"/>
  <c r="S286" i="38"/>
  <c r="U166" i="38" l="1"/>
  <c r="S287" i="38"/>
  <c r="O169" i="38"/>
  <c r="J170" i="38"/>
  <c r="T49" i="38"/>
  <c r="V49" i="38" s="1"/>
  <c r="L169" i="38"/>
  <c r="S288" i="38" l="1"/>
  <c r="U167" i="38"/>
  <c r="J171" i="38"/>
  <c r="T50" i="38"/>
  <c r="V50" i="38" s="1"/>
  <c r="O170" i="38"/>
  <c r="L170" i="38"/>
  <c r="J172" i="38" l="1"/>
  <c r="T51" i="38"/>
  <c r="V51" i="38" s="1"/>
  <c r="O171" i="38"/>
  <c r="L171" i="38"/>
  <c r="S289" i="38"/>
  <c r="U168" i="38"/>
  <c r="U169" i="38" l="1"/>
  <c r="S290" i="38"/>
  <c r="J173" i="38"/>
  <c r="L172" i="38"/>
  <c r="T52" i="38"/>
  <c r="V52" i="38" s="1"/>
  <c r="O172" i="38"/>
  <c r="T53" i="38" l="1"/>
  <c r="V53" i="38" s="1"/>
  <c r="J174" i="38"/>
  <c r="O173" i="38"/>
  <c r="L173" i="38"/>
  <c r="S291" i="38"/>
  <c r="U170" i="38"/>
  <c r="S292" i="38" l="1"/>
  <c r="U171" i="38"/>
  <c r="L174" i="38"/>
  <c r="O174" i="38"/>
  <c r="T54" i="38"/>
  <c r="V54" i="38" s="1"/>
  <c r="J175" i="38"/>
  <c r="O175" i="38" l="1"/>
  <c r="T55" i="38"/>
  <c r="V55" i="38" s="1"/>
  <c r="J176" i="38"/>
  <c r="L175" i="38"/>
  <c r="U172" i="38"/>
  <c r="S293" i="38"/>
  <c r="U173" i="38" l="1"/>
  <c r="S294" i="38"/>
  <c r="O176" i="38"/>
  <c r="J177" i="38"/>
  <c r="T56" i="38"/>
  <c r="V56" i="38" s="1"/>
  <c r="L176" i="38"/>
  <c r="J178" i="38" l="1"/>
  <c r="T57" i="38"/>
  <c r="V57" i="38" s="1"/>
  <c r="L177" i="38"/>
  <c r="O177" i="38"/>
  <c r="S295" i="38"/>
  <c r="U174" i="38"/>
  <c r="S296" i="38" l="1"/>
  <c r="U175" i="38"/>
  <c r="J179" i="38"/>
  <c r="T58" i="38"/>
  <c r="V58" i="38" s="1"/>
  <c r="O178" i="38"/>
  <c r="L178" i="38"/>
  <c r="T59" i="38" l="1"/>
  <c r="V59" i="38" s="1"/>
  <c r="J180" i="38"/>
  <c r="L179" i="38"/>
  <c r="O179" i="38"/>
  <c r="S297" i="38"/>
  <c r="U176" i="38"/>
  <c r="S298" i="38" l="1"/>
  <c r="U177" i="38"/>
  <c r="T60" i="38"/>
  <c r="V60" i="38" s="1"/>
  <c r="O180" i="38"/>
  <c r="J181" i="38"/>
  <c r="L180" i="38"/>
  <c r="T61" i="38" l="1"/>
  <c r="V61" i="38" s="1"/>
  <c r="L181" i="38"/>
  <c r="O181" i="38"/>
  <c r="J182" i="38"/>
  <c r="S299" i="38"/>
  <c r="U178" i="38"/>
  <c r="U179" i="38" l="1"/>
  <c r="S300" i="38"/>
  <c r="O182" i="38"/>
  <c r="J183" i="38"/>
  <c r="T62" i="38"/>
  <c r="V62" i="38" s="1"/>
  <c r="L182" i="38"/>
  <c r="T63" i="38" l="1"/>
  <c r="V63" i="38" s="1"/>
  <c r="O183" i="38"/>
  <c r="J184" i="38"/>
  <c r="L183" i="38"/>
  <c r="S301" i="38"/>
  <c r="U180" i="38"/>
  <c r="S302" i="38" l="1"/>
  <c r="U181" i="38"/>
  <c r="O184" i="38"/>
  <c r="J185" i="38"/>
  <c r="T64" i="38"/>
  <c r="V64" i="38" s="1"/>
  <c r="L184" i="38"/>
  <c r="J186" i="38" l="1"/>
  <c r="T65" i="38"/>
  <c r="V65" i="38" s="1"/>
  <c r="O185" i="38"/>
  <c r="L185" i="38"/>
  <c r="S303" i="38"/>
  <c r="U182" i="38"/>
  <c r="S304" i="38" l="1"/>
  <c r="U183" i="38"/>
  <c r="J187" i="38"/>
  <c r="L186" i="38"/>
  <c r="T66" i="38"/>
  <c r="V66" i="38" s="1"/>
  <c r="O186" i="38"/>
  <c r="T67" i="38" l="1"/>
  <c r="V67" i="38" s="1"/>
  <c r="J188" i="38"/>
  <c r="L187" i="38"/>
  <c r="O187" i="38"/>
  <c r="S305" i="38"/>
  <c r="U184" i="38"/>
  <c r="J189" i="38" l="1"/>
  <c r="T68" i="38"/>
  <c r="V68" i="38" s="1"/>
  <c r="O188" i="38"/>
  <c r="L188" i="38"/>
  <c r="U185" i="38"/>
  <c r="S306" i="38"/>
  <c r="S307" i="38" l="1"/>
  <c r="U186" i="38"/>
  <c r="O189" i="38"/>
  <c r="T69" i="38"/>
  <c r="V69" i="38" s="1"/>
  <c r="J190" i="38"/>
  <c r="L189" i="38"/>
  <c r="O190" i="38" l="1"/>
  <c r="T70" i="38"/>
  <c r="V70" i="38" s="1"/>
  <c r="J191" i="38"/>
  <c r="L190" i="38"/>
  <c r="U187" i="38"/>
  <c r="S308" i="38"/>
  <c r="S309" i="38" l="1"/>
  <c r="U188" i="38"/>
  <c r="T71" i="38"/>
  <c r="V71" i="38" s="1"/>
  <c r="O191" i="38"/>
  <c r="J192" i="38"/>
  <c r="L191" i="38"/>
  <c r="J193" i="38" l="1"/>
  <c r="L192" i="38"/>
  <c r="O192" i="38"/>
  <c r="T72" i="38"/>
  <c r="V72" i="38" s="1"/>
  <c r="S310" i="38"/>
  <c r="U189" i="38"/>
  <c r="U190" i="38" l="1"/>
  <c r="S311" i="38"/>
  <c r="J194" i="38"/>
  <c r="T73" i="38"/>
  <c r="V73" i="38" s="1"/>
  <c r="L193" i="38"/>
  <c r="O193" i="38"/>
  <c r="J195" i="38" l="1"/>
  <c r="L194" i="38"/>
  <c r="T74" i="38"/>
  <c r="V74" i="38" s="1"/>
  <c r="O194" i="38"/>
  <c r="S312" i="38"/>
  <c r="U191" i="38"/>
  <c r="S313" i="38" l="1"/>
  <c r="U192" i="38"/>
  <c r="T75" i="38"/>
  <c r="V75" i="38" s="1"/>
  <c r="O195" i="38"/>
  <c r="J196" i="38"/>
  <c r="L195" i="38"/>
  <c r="L196" i="38" l="1"/>
  <c r="O196" i="38"/>
  <c r="J197" i="38"/>
  <c r="T76" i="38"/>
  <c r="V76" i="38" s="1"/>
  <c r="U193" i="38"/>
  <c r="S314" i="38"/>
  <c r="O197" i="38" l="1"/>
  <c r="T77" i="38"/>
  <c r="V77" i="38" s="1"/>
  <c r="J198" i="38"/>
  <c r="L197" i="38"/>
  <c r="S315" i="38"/>
  <c r="U194" i="38"/>
  <c r="U195" i="38" l="1"/>
  <c r="S316" i="38"/>
  <c r="O198" i="38"/>
  <c r="J199" i="38"/>
  <c r="L198" i="38"/>
  <c r="T78" i="38"/>
  <c r="V78" i="38" s="1"/>
  <c r="T79" i="38" l="1"/>
  <c r="V79" i="38" s="1"/>
  <c r="O199" i="38"/>
  <c r="J200" i="38"/>
  <c r="L199" i="38"/>
  <c r="S317" i="38"/>
  <c r="U196" i="38"/>
  <c r="S318" i="38" l="1"/>
  <c r="U197" i="38"/>
  <c r="J201" i="38"/>
  <c r="O200" i="38"/>
  <c r="T80" i="38"/>
  <c r="V80" i="38" s="1"/>
  <c r="L200" i="38"/>
  <c r="J202" i="38" l="1"/>
  <c r="T81" i="38"/>
  <c r="V81" i="38" s="1"/>
  <c r="L201" i="38"/>
  <c r="O201" i="38"/>
  <c r="U198" i="38"/>
  <c r="S319" i="38"/>
  <c r="S320" i="38" l="1"/>
  <c r="U199" i="38"/>
  <c r="O202" i="38"/>
  <c r="T82" i="38"/>
  <c r="V82" i="38" s="1"/>
  <c r="J203" i="38"/>
  <c r="L202" i="38"/>
  <c r="L203" i="38" l="1"/>
  <c r="T83" i="38"/>
  <c r="V83" i="38" s="1"/>
  <c r="O203" i="38"/>
  <c r="J204" i="38"/>
  <c r="U200" i="38"/>
  <c r="S321" i="38"/>
  <c r="U201" i="38" l="1"/>
  <c r="S322" i="38"/>
  <c r="O204" i="38"/>
  <c r="J205" i="38"/>
  <c r="T84" i="38"/>
  <c r="V84" i="38" s="1"/>
  <c r="L204" i="38"/>
  <c r="O205" i="38" l="1"/>
  <c r="T85" i="38"/>
  <c r="V85" i="38" s="1"/>
  <c r="J206" i="38"/>
  <c r="L205" i="38"/>
  <c r="U202" i="38"/>
  <c r="S323" i="38"/>
  <c r="S324" i="38" l="1"/>
  <c r="U203" i="38"/>
  <c r="O206" i="38"/>
  <c r="J207" i="38"/>
  <c r="L206" i="38"/>
  <c r="T86" i="38"/>
  <c r="V86" i="38" s="1"/>
  <c r="J208" i="38" l="1"/>
  <c r="T87" i="38"/>
  <c r="V87" i="38" s="1"/>
  <c r="O207" i="38"/>
  <c r="L207" i="38"/>
  <c r="S325" i="38"/>
  <c r="U204" i="38"/>
  <c r="U205" i="38" l="1"/>
  <c r="S326" i="38"/>
  <c r="J209" i="38"/>
  <c r="L208" i="38"/>
  <c r="O208" i="38"/>
  <c r="T88" i="38"/>
  <c r="V88" i="38" s="1"/>
  <c r="J210" i="38" l="1"/>
  <c r="T89" i="38"/>
  <c r="V89" i="38" s="1"/>
  <c r="L209" i="38"/>
  <c r="O209" i="38"/>
  <c r="S327" i="38"/>
  <c r="U206" i="38"/>
  <c r="S328" i="38" l="1"/>
  <c r="U207" i="38"/>
  <c r="J211" i="38"/>
  <c r="T90" i="38"/>
  <c r="V90" i="38" s="1"/>
  <c r="O210" i="38"/>
  <c r="L210" i="38"/>
  <c r="L211" i="38" l="1"/>
  <c r="T91" i="38"/>
  <c r="V91" i="38" s="1"/>
  <c r="O211" i="38"/>
  <c r="J212" i="38"/>
  <c r="U208" i="38"/>
  <c r="S329" i="38"/>
  <c r="S330" i="38" l="1"/>
  <c r="U209" i="38"/>
  <c r="O212" i="38"/>
  <c r="J213" i="38"/>
  <c r="T92" i="38"/>
  <c r="V92" i="38" s="1"/>
  <c r="L212" i="38"/>
  <c r="O213" i="38" l="1"/>
  <c r="J214" i="38"/>
  <c r="T93" i="38"/>
  <c r="V93" i="38" s="1"/>
  <c r="L213" i="38"/>
  <c r="U210" i="38"/>
  <c r="S331" i="38"/>
  <c r="S332" i="38" l="1"/>
  <c r="U211" i="38"/>
  <c r="J215" i="38"/>
  <c r="T94" i="38"/>
  <c r="V94" i="38" s="1"/>
  <c r="O214" i="38"/>
  <c r="L214" i="38"/>
  <c r="J216" i="38" l="1"/>
  <c r="L215" i="38"/>
  <c r="O215" i="38"/>
  <c r="T95" i="38"/>
  <c r="V95" i="38" s="1"/>
  <c r="S333" i="38"/>
  <c r="U212" i="38"/>
  <c r="S334" i="38" l="1"/>
  <c r="U213" i="38"/>
  <c r="J217" i="38"/>
  <c r="L216" i="38"/>
  <c r="T96" i="38"/>
  <c r="V96" i="38" s="1"/>
  <c r="O216" i="38"/>
  <c r="O217" i="38" l="1"/>
  <c r="T97" i="38"/>
  <c r="V97" i="38" s="1"/>
  <c r="J218" i="38"/>
  <c r="L217" i="38"/>
  <c r="S335" i="38"/>
  <c r="U214" i="38"/>
  <c r="S336" i="38" l="1"/>
  <c r="U215" i="38"/>
  <c r="L218" i="38"/>
  <c r="O218" i="38"/>
  <c r="T98" i="38"/>
  <c r="V98" i="38" s="1"/>
  <c r="J219" i="38"/>
  <c r="O219" i="38" l="1"/>
  <c r="J220" i="38"/>
  <c r="T99" i="38"/>
  <c r="V99" i="38" s="1"/>
  <c r="L219" i="38"/>
  <c r="U216" i="38"/>
  <c r="S337" i="38"/>
  <c r="U217" i="38" l="1"/>
  <c r="S338" i="38"/>
  <c r="O220" i="38"/>
  <c r="T100" i="38"/>
  <c r="V100" i="38" s="1"/>
  <c r="J221" i="38"/>
  <c r="L220" i="38"/>
  <c r="O221" i="38" l="1"/>
  <c r="J222" i="38"/>
  <c r="T101" i="38"/>
  <c r="V101" i="38" s="1"/>
  <c r="L221" i="38"/>
  <c r="S339" i="38"/>
  <c r="U218" i="38"/>
  <c r="S340" i="38" l="1"/>
  <c r="U219" i="38"/>
  <c r="J223" i="38"/>
  <c r="T102" i="38"/>
  <c r="V102" i="38" s="1"/>
  <c r="L222" i="38"/>
  <c r="O222" i="38"/>
  <c r="J224" i="38" l="1"/>
  <c r="O223" i="38"/>
  <c r="L223" i="38"/>
  <c r="T103" i="38"/>
  <c r="V103" i="38" s="1"/>
  <c r="S341" i="38"/>
  <c r="U220" i="38"/>
  <c r="S342" i="38" l="1"/>
  <c r="U221" i="38"/>
  <c r="L224" i="38"/>
  <c r="T104" i="38"/>
  <c r="V104" i="38" s="1"/>
  <c r="O224" i="38"/>
  <c r="J225" i="38"/>
  <c r="L225" i="38" l="1"/>
  <c r="O225" i="38"/>
  <c r="J226" i="38"/>
  <c r="T105" i="38"/>
  <c r="V105" i="38" s="1"/>
  <c r="S343" i="38"/>
  <c r="U222" i="38"/>
  <c r="U223" i="38" l="1"/>
  <c r="S344" i="38"/>
  <c r="O226" i="38"/>
  <c r="T106" i="38"/>
  <c r="V106" i="38" s="1"/>
  <c r="J227" i="38"/>
  <c r="L226" i="38"/>
  <c r="O227" i="38" l="1"/>
  <c r="J228" i="38"/>
  <c r="L227" i="38"/>
  <c r="T107" i="38"/>
  <c r="V107" i="38" s="1"/>
  <c r="U224" i="38"/>
  <c r="S345" i="38"/>
  <c r="S346" i="38" l="1"/>
  <c r="U225" i="38"/>
  <c r="T108" i="38"/>
  <c r="V108" i="38" s="1"/>
  <c r="O228" i="38"/>
  <c r="J229" i="38"/>
  <c r="L228" i="38"/>
  <c r="J230" i="38" l="1"/>
  <c r="O229" i="38"/>
  <c r="T109" i="38"/>
  <c r="V109" i="38" s="1"/>
  <c r="L229" i="38"/>
  <c r="S347" i="38"/>
  <c r="U226" i="38"/>
  <c r="S348" i="38" l="1"/>
  <c r="U227" i="38"/>
  <c r="T110" i="38"/>
  <c r="V110" i="38" s="1"/>
  <c r="J231" i="38"/>
  <c r="L230" i="38"/>
  <c r="O230" i="38"/>
  <c r="J232" i="38" l="1"/>
  <c r="L231" i="38"/>
  <c r="T111" i="38"/>
  <c r="V111" i="38" s="1"/>
  <c r="O231" i="38"/>
  <c r="S349" i="38"/>
  <c r="U228" i="38"/>
  <c r="U229" i="38" l="1"/>
  <c r="S350" i="38"/>
  <c r="T112" i="38"/>
  <c r="V112" i="38" s="1"/>
  <c r="J233" i="38"/>
  <c r="O232" i="38"/>
  <c r="L232" i="38"/>
  <c r="L233" i="38" l="1"/>
  <c r="O233" i="38"/>
  <c r="T113" i="38"/>
  <c r="V113" i="38" s="1"/>
  <c r="J234" i="38"/>
  <c r="S351" i="38"/>
  <c r="U230" i="38"/>
  <c r="O234" i="38" l="1"/>
  <c r="T114" i="38"/>
  <c r="V114" i="38" s="1"/>
  <c r="J235" i="38"/>
  <c r="L234" i="38"/>
  <c r="S352" i="38"/>
  <c r="U231" i="38"/>
  <c r="U232" i="38" l="1"/>
  <c r="S353" i="38"/>
  <c r="O235" i="38"/>
  <c r="J236" i="38"/>
  <c r="T115" i="38"/>
  <c r="V115" i="38" s="1"/>
  <c r="L235" i="38"/>
  <c r="J237" i="38" l="1"/>
  <c r="T116" i="38"/>
  <c r="V116" i="38" s="1"/>
  <c r="O236" i="38"/>
  <c r="L236" i="38"/>
  <c r="S354" i="38"/>
  <c r="U233" i="38"/>
  <c r="S355" i="38" l="1"/>
  <c r="U234" i="38"/>
  <c r="J238" i="38"/>
  <c r="L237" i="38"/>
  <c r="O237" i="38"/>
  <c r="T117" i="38"/>
  <c r="V117" i="38" s="1"/>
  <c r="T118" i="38" l="1"/>
  <c r="V118" i="38" s="1"/>
  <c r="J239" i="38"/>
  <c r="L238" i="38"/>
  <c r="O238" i="38"/>
  <c r="S356" i="38"/>
  <c r="U235" i="38"/>
  <c r="S357" i="38" l="1"/>
  <c r="U236" i="38"/>
  <c r="O239" i="38"/>
  <c r="J240" i="38"/>
  <c r="T119" i="38"/>
  <c r="V119" i="38" s="1"/>
  <c r="L239" i="38"/>
  <c r="L240" i="38" l="1"/>
  <c r="T120" i="38"/>
  <c r="V120" i="38" s="1"/>
  <c r="O240" i="38"/>
  <c r="J241" i="38"/>
  <c r="U237" i="38"/>
  <c r="S358" i="38"/>
  <c r="U238" i="38" l="1"/>
  <c r="S359" i="38"/>
  <c r="O241" i="38"/>
  <c r="J242" i="38"/>
  <c r="T121" i="38"/>
  <c r="V121" i="38" s="1"/>
  <c r="L241" i="38"/>
  <c r="O242" i="38" l="1"/>
  <c r="T122" i="38"/>
  <c r="V122" i="38" s="1"/>
  <c r="J243" i="38"/>
  <c r="L242" i="38"/>
  <c r="U239" i="38"/>
  <c r="S360" i="38"/>
  <c r="S361" i="38" l="1"/>
  <c r="U240" i="38"/>
  <c r="O243" i="38"/>
  <c r="J244" i="38"/>
  <c r="T123" i="38"/>
  <c r="V123" i="38" s="1"/>
  <c r="L243" i="38"/>
  <c r="J245" i="38" l="1"/>
  <c r="T124" i="38"/>
  <c r="V124" i="38" s="1"/>
  <c r="L244" i="38"/>
  <c r="O244" i="38"/>
  <c r="S362" i="38"/>
  <c r="U241" i="38"/>
  <c r="S363" i="38" l="1"/>
  <c r="U242" i="38"/>
  <c r="J246" i="38"/>
  <c r="O245" i="38"/>
  <c r="T125" i="38"/>
  <c r="V125" i="38" s="1"/>
  <c r="L245" i="38"/>
  <c r="T126" i="38" l="1"/>
  <c r="V126" i="38" s="1"/>
  <c r="J247" i="38"/>
  <c r="L246" i="38"/>
  <c r="O246" i="38"/>
  <c r="S364" i="38"/>
  <c r="U243" i="38"/>
  <c r="S365" i="38" l="1"/>
  <c r="U244" i="38"/>
  <c r="O247" i="38"/>
  <c r="J248" i="38"/>
  <c r="T127" i="38"/>
  <c r="V127" i="38" s="1"/>
  <c r="L247" i="38"/>
  <c r="O248" i="38" l="1"/>
  <c r="L248" i="38"/>
  <c r="T128" i="38"/>
  <c r="V128" i="38" s="1"/>
  <c r="J249" i="38"/>
  <c r="S366" i="38"/>
  <c r="U245" i="38"/>
  <c r="U246" i="38" l="1"/>
  <c r="S367" i="38"/>
  <c r="J250" i="38"/>
  <c r="L249" i="38"/>
  <c r="O249" i="38"/>
  <c r="T129" i="38"/>
  <c r="V129" i="38" s="1"/>
  <c r="L250" i="38" l="1"/>
  <c r="J251" i="38"/>
  <c r="O250" i="38"/>
  <c r="T130" i="38"/>
  <c r="V130" i="38" s="1"/>
  <c r="U247" i="38"/>
  <c r="S368" i="38"/>
  <c r="S369" i="38" l="1"/>
  <c r="U248" i="38"/>
  <c r="J252" i="38"/>
  <c r="L251" i="38"/>
  <c r="O251" i="38"/>
  <c r="T131" i="38"/>
  <c r="V131" i="38" s="1"/>
  <c r="J253" i="38" l="1"/>
  <c r="O252" i="38"/>
  <c r="L252" i="38"/>
  <c r="T132" i="38"/>
  <c r="V132" i="38" s="1"/>
  <c r="S370" i="38"/>
  <c r="U249" i="38"/>
  <c r="S371" i="38" l="1"/>
  <c r="U250" i="38"/>
  <c r="J254" i="38"/>
  <c r="T133" i="38"/>
  <c r="V133" i="38" s="1"/>
  <c r="L253" i="38"/>
  <c r="O253" i="38"/>
  <c r="T134" i="38" l="1"/>
  <c r="V134" i="38" s="1"/>
  <c r="O254" i="38"/>
  <c r="J255" i="38"/>
  <c r="L254" i="38"/>
  <c r="S372" i="38"/>
  <c r="U251" i="38"/>
  <c r="S373" i="38" l="1"/>
  <c r="U252" i="38"/>
  <c r="J256" i="38"/>
  <c r="T135" i="38"/>
  <c r="V135" i="38" s="1"/>
  <c r="O255" i="38"/>
  <c r="L255" i="38"/>
  <c r="O256" i="38" l="1"/>
  <c r="J257" i="38"/>
  <c r="T136" i="38"/>
  <c r="V136" i="38" s="1"/>
  <c r="L256" i="38"/>
  <c r="U253" i="38"/>
  <c r="S374" i="38"/>
  <c r="U254" i="38" l="1"/>
  <c r="S375" i="38"/>
  <c r="O257" i="38"/>
  <c r="J258" i="38"/>
  <c r="T137" i="38"/>
  <c r="V137" i="38" s="1"/>
  <c r="L257" i="38"/>
  <c r="O258" i="38" l="1"/>
  <c r="J259" i="38"/>
  <c r="T138" i="38"/>
  <c r="V138" i="38" s="1"/>
  <c r="L258" i="38"/>
  <c r="S376" i="38"/>
  <c r="U255" i="38"/>
  <c r="S377" i="38" l="1"/>
  <c r="U256" i="38"/>
  <c r="J260" i="38"/>
  <c r="O259" i="38"/>
  <c r="L259" i="38"/>
  <c r="T139" i="38"/>
  <c r="V139" i="38" s="1"/>
  <c r="L260" i="38" l="1"/>
  <c r="J261" i="38"/>
  <c r="T140" i="38"/>
  <c r="V140" i="38" s="1"/>
  <c r="O260" i="38"/>
  <c r="S378" i="38"/>
  <c r="U257" i="38"/>
  <c r="S379" i="38" l="1"/>
  <c r="U258" i="38"/>
  <c r="T141" i="38"/>
  <c r="V141" i="38" s="1"/>
  <c r="O261" i="38"/>
  <c r="J262" i="38"/>
  <c r="L261" i="38"/>
  <c r="T142" i="38" l="1"/>
  <c r="V142" i="38" s="1"/>
  <c r="J263" i="38"/>
  <c r="L262" i="38"/>
  <c r="O262" i="38"/>
  <c r="S380" i="38"/>
  <c r="U259" i="38"/>
  <c r="O263" i="38" l="1"/>
  <c r="T143" i="38"/>
  <c r="V143" i="38" s="1"/>
  <c r="J264" i="38"/>
  <c r="L263" i="38"/>
  <c r="U260" i="38"/>
  <c r="S381" i="38"/>
  <c r="U261" i="38" l="1"/>
  <c r="S382" i="38"/>
  <c r="O264" i="38"/>
  <c r="J265" i="38"/>
  <c r="T144" i="38"/>
  <c r="V144" i="38" s="1"/>
  <c r="L264" i="38"/>
  <c r="J266" i="38" l="1"/>
  <c r="O265" i="38"/>
  <c r="T145" i="38"/>
  <c r="V145" i="38" s="1"/>
  <c r="L265" i="38"/>
  <c r="S383" i="38"/>
  <c r="U262" i="38"/>
  <c r="S384" i="38" l="1"/>
  <c r="U263" i="38"/>
  <c r="J267" i="38"/>
  <c r="O266" i="38"/>
  <c r="T146" i="38"/>
  <c r="V146" i="38" s="1"/>
  <c r="L266" i="38"/>
  <c r="L267" i="38" l="1"/>
  <c r="O267" i="38"/>
  <c r="T147" i="38"/>
  <c r="V147" i="38" s="1"/>
  <c r="J268" i="38"/>
  <c r="S385" i="38"/>
  <c r="U264" i="38"/>
  <c r="S386" i="38" l="1"/>
  <c r="U265" i="38"/>
  <c r="O268" i="38"/>
  <c r="J269" i="38"/>
  <c r="T148" i="38"/>
  <c r="V148" i="38" s="1"/>
  <c r="L268" i="38"/>
  <c r="T149" i="38" l="1"/>
  <c r="V149" i="38" s="1"/>
  <c r="J270" i="38"/>
  <c r="O269" i="38"/>
  <c r="L269" i="38"/>
  <c r="U266" i="38"/>
  <c r="S387" i="38"/>
  <c r="S388" i="38" l="1"/>
  <c r="U267" i="38"/>
  <c r="T150" i="38"/>
  <c r="V150" i="38" s="1"/>
  <c r="O270" i="38"/>
  <c r="J271" i="38"/>
  <c r="L270" i="38"/>
  <c r="O271" i="38" l="1"/>
  <c r="T151" i="38"/>
  <c r="V151" i="38" s="1"/>
  <c r="J272" i="38"/>
  <c r="L271" i="38"/>
  <c r="U268" i="38"/>
  <c r="S389" i="38"/>
  <c r="S390" i="38" l="1"/>
  <c r="U269" i="38"/>
  <c r="J273" i="38"/>
  <c r="T152" i="38"/>
  <c r="V152" i="38" s="1"/>
  <c r="L272" i="38"/>
  <c r="O272" i="38"/>
  <c r="J274" i="38" l="1"/>
  <c r="T153" i="38"/>
  <c r="V153" i="38" s="1"/>
  <c r="O273" i="38"/>
  <c r="L273" i="38"/>
  <c r="S391" i="38"/>
  <c r="U270" i="38"/>
  <c r="S392" i="38" l="1"/>
  <c r="U271" i="38"/>
  <c r="O274" i="38"/>
  <c r="J275" i="38"/>
  <c r="T154" i="38"/>
  <c r="V154" i="38" s="1"/>
  <c r="L274" i="38"/>
  <c r="J276" i="38" l="1"/>
  <c r="T155" i="38"/>
  <c r="V155" i="38" s="1"/>
  <c r="O275" i="38"/>
  <c r="L275" i="38"/>
  <c r="S393" i="38"/>
  <c r="U272" i="38"/>
  <c r="S394" i="38" l="1"/>
  <c r="U273" i="38"/>
  <c r="T156" i="38"/>
  <c r="V156" i="38" s="1"/>
  <c r="J277" i="38"/>
  <c r="O276" i="38"/>
  <c r="L276" i="38"/>
  <c r="O277" i="38" l="1"/>
  <c r="T157" i="38"/>
  <c r="V157" i="38" s="1"/>
  <c r="J278" i="38"/>
  <c r="L277" i="38"/>
  <c r="S395" i="38"/>
  <c r="U274" i="38"/>
  <c r="U275" i="38" l="1"/>
  <c r="S396" i="38"/>
  <c r="O278" i="38"/>
  <c r="J279" i="38"/>
  <c r="T158" i="38"/>
  <c r="V158" i="38" s="1"/>
  <c r="L278" i="38"/>
  <c r="L279" i="38" l="1"/>
  <c r="O279" i="38"/>
  <c r="J280" i="38"/>
  <c r="T159" i="38"/>
  <c r="V159" i="38" s="1"/>
  <c r="S397" i="38"/>
  <c r="U276" i="38"/>
  <c r="S398" i="38" l="1"/>
  <c r="U277" i="38"/>
  <c r="L280" i="38"/>
  <c r="O280" i="38"/>
  <c r="J281" i="38"/>
  <c r="T160" i="38"/>
  <c r="V160" i="38" s="1"/>
  <c r="J282" i="38" l="1"/>
  <c r="O281" i="38"/>
  <c r="L281" i="38"/>
  <c r="T161" i="38"/>
  <c r="V161" i="38" s="1"/>
  <c r="S399" i="38"/>
  <c r="U278" i="38"/>
  <c r="S400" i="38" l="1"/>
  <c r="U279" i="38"/>
  <c r="J283" i="38"/>
  <c r="T162" i="38"/>
  <c r="V162" i="38" s="1"/>
  <c r="O282" i="38"/>
  <c r="L282" i="38"/>
  <c r="L283" i="38" l="1"/>
  <c r="T163" i="38"/>
  <c r="V163" i="38" s="1"/>
  <c r="O283" i="38"/>
  <c r="J284" i="38"/>
  <c r="S401" i="38"/>
  <c r="U280" i="38"/>
  <c r="S402" i="38" l="1"/>
  <c r="U281" i="38"/>
  <c r="J285" i="38"/>
  <c r="T164" i="38"/>
  <c r="V164" i="38" s="1"/>
  <c r="O284" i="38"/>
  <c r="L284" i="38"/>
  <c r="O285" i="38" l="1"/>
  <c r="J286" i="38"/>
  <c r="T165" i="38"/>
  <c r="V165" i="38" s="1"/>
  <c r="L285" i="38"/>
  <c r="U282" i="38"/>
  <c r="S403" i="38"/>
  <c r="U283" i="38" l="1"/>
  <c r="S404" i="38"/>
  <c r="O286" i="38"/>
  <c r="T166" i="38"/>
  <c r="V166" i="38" s="1"/>
  <c r="J287" i="38"/>
  <c r="L286" i="38"/>
  <c r="O287" i="38" l="1"/>
  <c r="T167" i="38"/>
  <c r="V167" i="38" s="1"/>
  <c r="J288" i="38"/>
  <c r="L287" i="38"/>
  <c r="S405" i="38"/>
  <c r="U284" i="38"/>
  <c r="J289" i="38" l="1"/>
  <c r="O288" i="38"/>
  <c r="L288" i="38"/>
  <c r="T168" i="38"/>
  <c r="V168" i="38" s="1"/>
  <c r="S406" i="38"/>
  <c r="U285" i="38"/>
  <c r="S407" i="38" l="1"/>
  <c r="U286" i="38"/>
  <c r="L289" i="38"/>
  <c r="T169" i="38"/>
  <c r="V169" i="38" s="1"/>
  <c r="J290" i="38"/>
  <c r="O289" i="38"/>
  <c r="L290" i="38" l="1"/>
  <c r="O290" i="38"/>
  <c r="T170" i="38"/>
  <c r="V170" i="38" s="1"/>
  <c r="J291" i="38"/>
  <c r="S408" i="38"/>
  <c r="U287" i="38"/>
  <c r="J292" i="38" l="1"/>
  <c r="T171" i="38"/>
  <c r="V171" i="38" s="1"/>
  <c r="O291" i="38"/>
  <c r="L291" i="38"/>
  <c r="S409" i="38"/>
  <c r="U288" i="38"/>
  <c r="U289" i="38" l="1"/>
  <c r="S410" i="38"/>
  <c r="T172" i="38"/>
  <c r="V172" i="38" s="1"/>
  <c r="J293" i="38"/>
  <c r="O292" i="38"/>
  <c r="L292" i="38"/>
  <c r="O293" i="38" l="1"/>
  <c r="L293" i="38"/>
  <c r="T173" i="38"/>
  <c r="V173" i="38" s="1"/>
  <c r="J294" i="38"/>
  <c r="U290" i="38"/>
  <c r="S411" i="38"/>
  <c r="S412" i="38" l="1"/>
  <c r="U291" i="38"/>
  <c r="O294" i="38"/>
  <c r="J295" i="38"/>
  <c r="T174" i="38"/>
  <c r="V174" i="38" s="1"/>
  <c r="L294" i="38"/>
  <c r="J296" i="38" l="1"/>
  <c r="O295" i="38"/>
  <c r="T175" i="38"/>
  <c r="V175" i="38" s="1"/>
  <c r="L295" i="38"/>
  <c r="S413" i="38"/>
  <c r="U292" i="38"/>
  <c r="S414" i="38" l="1"/>
  <c r="U293" i="38"/>
  <c r="O296" i="38"/>
  <c r="T176" i="38"/>
  <c r="V176" i="38" s="1"/>
  <c r="J297" i="38"/>
  <c r="L296" i="38"/>
  <c r="L297" i="38" l="1"/>
  <c r="J298" i="38"/>
  <c r="T177" i="38"/>
  <c r="V177" i="38" s="1"/>
  <c r="O297" i="38"/>
  <c r="S415" i="38"/>
  <c r="U294" i="38"/>
  <c r="S416" i="38" l="1"/>
  <c r="U295" i="38"/>
  <c r="O298" i="38"/>
  <c r="T178" i="38"/>
  <c r="V178" i="38" s="1"/>
  <c r="J299" i="38"/>
  <c r="L298" i="38"/>
  <c r="O299" i="38" l="1"/>
  <c r="T179" i="38"/>
  <c r="V179" i="38" s="1"/>
  <c r="J300" i="38"/>
  <c r="L299" i="38"/>
  <c r="S417" i="38"/>
  <c r="U296" i="38"/>
  <c r="U297" i="38" l="1"/>
  <c r="S418" i="38"/>
  <c r="O300" i="38"/>
  <c r="L300" i="38"/>
  <c r="T180" i="38"/>
  <c r="V180" i="38" s="1"/>
  <c r="J301" i="38"/>
  <c r="J302" i="38" l="1"/>
  <c r="O301" i="38"/>
  <c r="L301" i="38"/>
  <c r="T181" i="38"/>
  <c r="V181" i="38" s="1"/>
  <c r="S419" i="38"/>
  <c r="U298" i="38"/>
  <c r="S420" i="38" l="1"/>
  <c r="U299" i="38"/>
  <c r="J303" i="38"/>
  <c r="L302" i="38"/>
  <c r="O302" i="38"/>
  <c r="T182" i="38"/>
  <c r="V182" i="38" s="1"/>
  <c r="J304" i="38" l="1"/>
  <c r="O303" i="38"/>
  <c r="L303" i="38"/>
  <c r="T183" i="38"/>
  <c r="V183" i="38" s="1"/>
  <c r="S421" i="38"/>
  <c r="U300" i="38"/>
  <c r="S422" i="38" l="1"/>
  <c r="U301" i="38"/>
  <c r="L304" i="38"/>
  <c r="O304" i="38"/>
  <c r="J305" i="38"/>
  <c r="T184" i="38"/>
  <c r="V184" i="38" s="1"/>
  <c r="L305" i="38" l="1"/>
  <c r="J306" i="38"/>
  <c r="O305" i="38"/>
  <c r="T185" i="38"/>
  <c r="V185" i="38" s="1"/>
  <c r="S423" i="38"/>
  <c r="U302" i="38"/>
  <c r="U303" i="38" l="1"/>
  <c r="S424" i="38"/>
  <c r="T186" i="38"/>
  <c r="V186" i="38" s="1"/>
  <c r="O306" i="38"/>
  <c r="J307" i="38"/>
  <c r="L306" i="38"/>
  <c r="O307" i="38" l="1"/>
  <c r="J308" i="38"/>
  <c r="T187" i="38"/>
  <c r="V187" i="38" s="1"/>
  <c r="L307" i="38"/>
  <c r="U304" i="38"/>
  <c r="S425" i="38"/>
  <c r="U305" i="38" l="1"/>
  <c r="S426" i="38"/>
  <c r="O308" i="38"/>
  <c r="T188" i="38"/>
  <c r="V188" i="38" s="1"/>
  <c r="L308" i="38"/>
  <c r="J309" i="38"/>
  <c r="J310" i="38" l="1"/>
  <c r="O309" i="38"/>
  <c r="T189" i="38"/>
  <c r="V189" i="38" s="1"/>
  <c r="L309" i="38"/>
  <c r="U306" i="38"/>
  <c r="S427" i="38"/>
  <c r="S428" i="38" l="1"/>
  <c r="U307" i="38"/>
  <c r="J311" i="38"/>
  <c r="L310" i="38"/>
  <c r="O310" i="38"/>
  <c r="T190" i="38"/>
  <c r="V190" i="38" s="1"/>
  <c r="J312" i="38" l="1"/>
  <c r="O311" i="38"/>
  <c r="L311" i="38"/>
  <c r="T191" i="38"/>
  <c r="V191" i="38" s="1"/>
  <c r="S429" i="38"/>
  <c r="U308" i="38"/>
  <c r="S430" i="38" l="1"/>
  <c r="U309" i="38"/>
  <c r="L312" i="38"/>
  <c r="T192" i="38"/>
  <c r="V192" i="38" s="1"/>
  <c r="J313" i="38"/>
  <c r="O312" i="38"/>
  <c r="T193" i="38" l="1"/>
  <c r="V193" i="38" s="1"/>
  <c r="J314" i="38"/>
  <c r="O313" i="38"/>
  <c r="L313" i="38"/>
  <c r="U310" i="38"/>
  <c r="S431" i="38"/>
  <c r="U311" i="38" l="1"/>
  <c r="S432" i="38"/>
  <c r="O314" i="38"/>
  <c r="T194" i="38"/>
  <c r="V194" i="38" s="1"/>
  <c r="L314" i="38"/>
  <c r="J315" i="38"/>
  <c r="O315" i="38" l="1"/>
  <c r="J316" i="38"/>
  <c r="T195" i="38"/>
  <c r="V195" i="38" s="1"/>
  <c r="L315" i="38"/>
  <c r="U312" i="38"/>
  <c r="S433" i="38"/>
  <c r="S434" i="38" l="1"/>
  <c r="U313" i="38"/>
  <c r="J317" i="38"/>
  <c r="T196" i="38"/>
  <c r="V196" i="38" s="1"/>
  <c r="L316" i="38"/>
  <c r="O316" i="38"/>
  <c r="J318" i="38" l="1"/>
  <c r="L317" i="38"/>
  <c r="O317" i="38"/>
  <c r="T197" i="38"/>
  <c r="V197" i="38" s="1"/>
  <c r="S435" i="38"/>
  <c r="U314" i="38"/>
  <c r="S436" i="38" l="1"/>
  <c r="U315" i="38"/>
  <c r="J319" i="38"/>
  <c r="T198" i="38"/>
  <c r="V198" i="38" s="1"/>
  <c r="L318" i="38"/>
  <c r="O318" i="38"/>
  <c r="L319" i="38" l="1"/>
  <c r="O319" i="38"/>
  <c r="J320" i="38"/>
  <c r="T199" i="38"/>
  <c r="V199" i="38" s="1"/>
  <c r="S437" i="38"/>
  <c r="U316" i="38"/>
  <c r="S438" i="38" l="1"/>
  <c r="U317" i="38"/>
  <c r="L320" i="38"/>
  <c r="T200" i="38"/>
  <c r="V200" i="38" s="1"/>
  <c r="J321" i="38"/>
  <c r="O320" i="38"/>
  <c r="O321" i="38" l="1"/>
  <c r="L321" i="38"/>
  <c r="T201" i="38"/>
  <c r="V201" i="38" s="1"/>
  <c r="J322" i="38"/>
  <c r="S439" i="38"/>
  <c r="U318" i="38"/>
  <c r="U319" i="38" l="1"/>
  <c r="S440" i="38"/>
  <c r="O322" i="38"/>
  <c r="J323" i="38"/>
  <c r="T202" i="38"/>
  <c r="V202" i="38" s="1"/>
  <c r="L322" i="38"/>
  <c r="O323" i="38" l="1"/>
  <c r="J324" i="38"/>
  <c r="T203" i="38"/>
  <c r="V203" i="38" s="1"/>
  <c r="L323" i="38"/>
  <c r="U320" i="38"/>
  <c r="S441" i="38"/>
  <c r="S442" i="38" l="1"/>
  <c r="U321" i="38"/>
  <c r="J325" i="38"/>
  <c r="O324" i="38"/>
  <c r="T204" i="38"/>
  <c r="V204" i="38" s="1"/>
  <c r="L324" i="38"/>
  <c r="J326" i="38" l="1"/>
  <c r="L325" i="38"/>
  <c r="T205" i="38"/>
  <c r="V205" i="38" s="1"/>
  <c r="O325" i="38"/>
  <c r="S443" i="38"/>
  <c r="U322" i="38"/>
  <c r="S444" i="38" l="1"/>
  <c r="U323" i="38"/>
  <c r="J327" i="38"/>
  <c r="O326" i="38"/>
  <c r="L326" i="38"/>
  <c r="T206" i="38"/>
  <c r="V206" i="38" s="1"/>
  <c r="L327" i="38" l="1"/>
  <c r="T207" i="38"/>
  <c r="V207" i="38" s="1"/>
  <c r="J328" i="38"/>
  <c r="O327" i="38"/>
  <c r="S445" i="38"/>
  <c r="U324" i="38"/>
  <c r="U325" i="38" l="1"/>
  <c r="S446" i="38"/>
  <c r="T208" i="38"/>
  <c r="V208" i="38" s="1"/>
  <c r="J329" i="38"/>
  <c r="O328" i="38"/>
  <c r="L328" i="38"/>
  <c r="O329" i="38" l="1"/>
  <c r="T209" i="38"/>
  <c r="V209" i="38" s="1"/>
  <c r="L329" i="38"/>
  <c r="J330" i="38"/>
  <c r="U326" i="38"/>
  <c r="S447" i="38"/>
  <c r="U327" i="38" l="1"/>
  <c r="S448" i="38"/>
  <c r="O330" i="38"/>
  <c r="J331" i="38"/>
  <c r="T210" i="38"/>
  <c r="V210" i="38" s="1"/>
  <c r="L330" i="38"/>
  <c r="O331" i="38" l="1"/>
  <c r="T211" i="38"/>
  <c r="V211" i="38" s="1"/>
  <c r="J332" i="38"/>
  <c r="L331" i="38"/>
  <c r="S449" i="38"/>
  <c r="U328" i="38"/>
  <c r="S450" i="38" l="1"/>
  <c r="U329" i="38"/>
  <c r="J333" i="38"/>
  <c r="L332" i="38"/>
  <c r="O332" i="38"/>
  <c r="T212" i="38"/>
  <c r="V212" i="38" s="1"/>
  <c r="O333" i="38" l="1"/>
  <c r="T213" i="38"/>
  <c r="V213" i="38" s="1"/>
  <c r="J334" i="38"/>
  <c r="L333" i="38"/>
  <c r="S451" i="38"/>
  <c r="U330" i="38"/>
  <c r="S452" i="38" l="1"/>
  <c r="U331" i="38"/>
  <c r="L334" i="38"/>
  <c r="O334" i="38"/>
  <c r="J335" i="38"/>
  <c r="T214" i="38"/>
  <c r="V214" i="38" s="1"/>
  <c r="T215" i="38" l="1"/>
  <c r="V215" i="38" s="1"/>
  <c r="O335" i="38"/>
  <c r="J336" i="38"/>
  <c r="L335" i="38"/>
  <c r="U332" i="38"/>
  <c r="S453" i="38"/>
  <c r="U333" i="38" l="1"/>
  <c r="S454" i="38"/>
  <c r="O336" i="38"/>
  <c r="J337" i="38"/>
  <c r="T216" i="38"/>
  <c r="V216" i="38" s="1"/>
  <c r="L336" i="38"/>
  <c r="U334" i="38" l="1"/>
  <c r="S455" i="38"/>
  <c r="O337" i="38"/>
  <c r="T217" i="38"/>
  <c r="V217" i="38" s="1"/>
  <c r="L337" i="38"/>
  <c r="J338" i="38"/>
  <c r="O338" i="38" l="1"/>
  <c r="L338" i="38"/>
  <c r="J339" i="38"/>
  <c r="T218" i="38"/>
  <c r="V218" i="38" s="1"/>
  <c r="U335" i="38"/>
  <c r="S456" i="38"/>
  <c r="S457" i="38" l="1"/>
  <c r="U336" i="38"/>
  <c r="J340" i="38"/>
  <c r="O339" i="38"/>
  <c r="T219" i="38"/>
  <c r="V219" i="38" s="1"/>
  <c r="L339" i="38"/>
  <c r="J341" i="38" l="1"/>
  <c r="O340" i="38"/>
  <c r="T220" i="38"/>
  <c r="V220" i="38" s="1"/>
  <c r="L340" i="38"/>
  <c r="S458" i="38"/>
  <c r="U337" i="38"/>
  <c r="S459" i="38" l="1"/>
  <c r="U338" i="38"/>
  <c r="J342" i="38"/>
  <c r="L341" i="38"/>
  <c r="T221" i="38"/>
  <c r="V221" i="38" s="1"/>
  <c r="O341" i="38"/>
  <c r="L342" i="38" l="1"/>
  <c r="T222" i="38"/>
  <c r="V222" i="38" s="1"/>
  <c r="J343" i="38"/>
  <c r="O342" i="38"/>
  <c r="S460" i="38"/>
  <c r="U339" i="38"/>
  <c r="S461" i="38" l="1"/>
  <c r="U340" i="38"/>
  <c r="T223" i="38"/>
  <c r="V223" i="38" s="1"/>
  <c r="J344" i="38"/>
  <c r="O343" i="38"/>
  <c r="L343" i="38"/>
  <c r="O344" i="38" l="1"/>
  <c r="J345" i="38"/>
  <c r="T224" i="38"/>
  <c r="V224" i="38" s="1"/>
  <c r="L344" i="38"/>
  <c r="U341" i="38"/>
  <c r="S462" i="38"/>
  <c r="U342" i="38" l="1"/>
  <c r="S463" i="38"/>
  <c r="O345" i="38"/>
  <c r="L345" i="38"/>
  <c r="J346" i="38"/>
  <c r="T225" i="38"/>
  <c r="V225" i="38" s="1"/>
  <c r="J347" i="38" l="1"/>
  <c r="O346" i="38"/>
  <c r="T226" i="38"/>
  <c r="V226" i="38" s="1"/>
  <c r="L346" i="38"/>
  <c r="U343" i="38"/>
  <c r="S464" i="38"/>
  <c r="S465" i="38" l="1"/>
  <c r="U344" i="38"/>
  <c r="J348" i="38"/>
  <c r="L347" i="38"/>
  <c r="O347" i="38"/>
  <c r="T227" i="38"/>
  <c r="V227" i="38" s="1"/>
  <c r="J349" i="38" l="1"/>
  <c r="O348" i="38"/>
  <c r="L348" i="38"/>
  <c r="T228" i="38"/>
  <c r="V228" i="38" s="1"/>
  <c r="S466" i="38"/>
  <c r="U345" i="38"/>
  <c r="S467" i="38" l="1"/>
  <c r="U346" i="38"/>
  <c r="L349" i="38"/>
  <c r="J350" i="38"/>
  <c r="O349" i="38"/>
  <c r="T229" i="38"/>
  <c r="V229" i="38" s="1"/>
  <c r="T230" i="38" l="1"/>
  <c r="V230" i="38" s="1"/>
  <c r="O350" i="38"/>
  <c r="J351" i="38"/>
  <c r="L350" i="38"/>
  <c r="S468" i="38"/>
  <c r="U347" i="38"/>
  <c r="U348" i="38" l="1"/>
  <c r="S469" i="38"/>
  <c r="O351" i="38"/>
  <c r="T231" i="38"/>
  <c r="V231" i="38" s="1"/>
  <c r="J352" i="38"/>
  <c r="L351" i="38"/>
  <c r="O352" i="38" l="1"/>
  <c r="J353" i="38"/>
  <c r="T232" i="38"/>
  <c r="V232" i="38" s="1"/>
  <c r="L352" i="38"/>
  <c r="U349" i="38"/>
  <c r="S470" i="38"/>
  <c r="U350" i="38" l="1"/>
  <c r="S471" i="38"/>
  <c r="O353" i="38"/>
  <c r="L353" i="38"/>
  <c r="T233" i="38"/>
  <c r="V233" i="38" s="1"/>
  <c r="J354" i="38"/>
  <c r="J355" i="38" l="1"/>
  <c r="O354" i="38"/>
  <c r="T234" i="38"/>
  <c r="V234" i="38" s="1"/>
  <c r="L354" i="38"/>
  <c r="S472" i="38"/>
  <c r="U351" i="38"/>
  <c r="S473" i="38" l="1"/>
  <c r="U352" i="38"/>
  <c r="J356" i="38"/>
  <c r="T235" i="38"/>
  <c r="V235" i="38" s="1"/>
  <c r="O355" i="38"/>
  <c r="L355" i="38"/>
  <c r="O356" i="38" l="1"/>
  <c r="T236" i="38"/>
  <c r="V236" i="38" s="1"/>
  <c r="L356" i="38"/>
  <c r="J357" i="38"/>
  <c r="S474" i="38"/>
  <c r="U353" i="38"/>
  <c r="S475" i="38" l="1"/>
  <c r="U354" i="38"/>
  <c r="T237" i="38"/>
  <c r="V237" i="38" s="1"/>
  <c r="J358" i="38"/>
  <c r="O357" i="38"/>
  <c r="L357" i="38"/>
  <c r="O358" i="38" l="1"/>
  <c r="J359" i="38"/>
  <c r="T238" i="38"/>
  <c r="V238" i="38" s="1"/>
  <c r="L358" i="38"/>
  <c r="U355" i="38"/>
  <c r="S476" i="38"/>
  <c r="U356" i="38" l="1"/>
  <c r="S477" i="38"/>
  <c r="O359" i="38"/>
  <c r="T239" i="38"/>
  <c r="V239" i="38" s="1"/>
  <c r="J360" i="38"/>
  <c r="L359" i="38"/>
  <c r="O360" i="38" l="1"/>
  <c r="T240" i="38"/>
  <c r="V240" i="38" s="1"/>
  <c r="J361" i="38"/>
  <c r="L360" i="38"/>
  <c r="U357" i="38"/>
  <c r="S478" i="38"/>
  <c r="S479" i="38" l="1"/>
  <c r="U358" i="38"/>
  <c r="O361" i="38"/>
  <c r="J362" i="38"/>
  <c r="T241" i="38"/>
  <c r="V241" i="38" s="1"/>
  <c r="L361" i="38"/>
  <c r="J363" i="38" l="1"/>
  <c r="L362" i="38"/>
  <c r="O362" i="38"/>
  <c r="T242" i="38"/>
  <c r="V242" i="38" s="1"/>
  <c r="S480" i="38"/>
  <c r="U359" i="38"/>
  <c r="S481" i="38" l="1"/>
  <c r="U360" i="38"/>
  <c r="J364" i="38"/>
  <c r="L363" i="38"/>
  <c r="O363" i="38"/>
  <c r="T243" i="38"/>
  <c r="V243" i="38" s="1"/>
  <c r="J365" i="38" l="1"/>
  <c r="L364" i="38"/>
  <c r="T244" i="38"/>
  <c r="V244" i="38" s="1"/>
  <c r="O364" i="38"/>
  <c r="S482" i="38"/>
  <c r="U361" i="38"/>
  <c r="S483" i="38" l="1"/>
  <c r="U362" i="38"/>
  <c r="T245" i="38"/>
  <c r="V245" i="38" s="1"/>
  <c r="O365" i="38"/>
  <c r="J366" i="38"/>
  <c r="L365" i="38"/>
  <c r="O366" i="38" l="1"/>
  <c r="T246" i="38"/>
  <c r="V246" i="38" s="1"/>
  <c r="J367" i="38"/>
  <c r="L366" i="38"/>
  <c r="U363" i="38"/>
  <c r="S484" i="38"/>
  <c r="U364" i="38" l="1"/>
  <c r="S485" i="38"/>
  <c r="O367" i="38"/>
  <c r="T247" i="38"/>
  <c r="V247" i="38" s="1"/>
  <c r="J368" i="38"/>
  <c r="L367" i="38"/>
  <c r="O368" i="38" l="1"/>
  <c r="J369" i="38"/>
  <c r="L368" i="38"/>
  <c r="T248" i="38"/>
  <c r="V248" i="38" s="1"/>
  <c r="U365" i="38"/>
  <c r="S486" i="38"/>
  <c r="U366" i="38" l="1"/>
  <c r="S487" i="38"/>
  <c r="J370" i="38"/>
  <c r="T249" i="38"/>
  <c r="V249" i="38" s="1"/>
  <c r="O369" i="38"/>
  <c r="L369" i="38"/>
  <c r="J371" i="38" l="1"/>
  <c r="T250" i="38"/>
  <c r="V250" i="38" s="1"/>
  <c r="L370" i="38"/>
  <c r="O370" i="38"/>
  <c r="S488" i="38"/>
  <c r="U367" i="38"/>
  <c r="S489" i="38" l="1"/>
  <c r="U368" i="38"/>
  <c r="J372" i="38"/>
  <c r="L371" i="38"/>
  <c r="O371" i="38"/>
  <c r="T251" i="38"/>
  <c r="V251" i="38" s="1"/>
  <c r="T252" i="38" l="1"/>
  <c r="V252" i="38" s="1"/>
  <c r="O372" i="38"/>
  <c r="J373" i="38"/>
  <c r="L372" i="38"/>
  <c r="S490" i="38"/>
  <c r="U369" i="38"/>
  <c r="O373" i="38" l="1"/>
  <c r="T253" i="38"/>
  <c r="V253" i="38" s="1"/>
  <c r="J374" i="38"/>
  <c r="L373" i="38"/>
  <c r="U370" i="38"/>
  <c r="S491" i="38"/>
  <c r="U371" i="38" l="1"/>
  <c r="S492" i="38"/>
  <c r="O374" i="38"/>
  <c r="J375" i="38"/>
  <c r="T254" i="38"/>
  <c r="V254" i="38" s="1"/>
  <c r="L374" i="38"/>
  <c r="O375" i="38" l="1"/>
  <c r="J376" i="38"/>
  <c r="T255" i="38"/>
  <c r="V255" i="38" s="1"/>
  <c r="L375" i="38"/>
  <c r="U372" i="38"/>
  <c r="S493" i="38"/>
  <c r="U373" i="38" l="1"/>
  <c r="S494" i="38"/>
  <c r="O376" i="38"/>
  <c r="J377" i="38"/>
  <c r="T256" i="38"/>
  <c r="V256" i="38" s="1"/>
  <c r="L376" i="38"/>
  <c r="J378" i="38" l="1"/>
  <c r="O377" i="38"/>
  <c r="T257" i="38"/>
  <c r="V257" i="38" s="1"/>
  <c r="L377" i="38"/>
  <c r="S495" i="38"/>
  <c r="U374" i="38"/>
  <c r="S496" i="38" l="1"/>
  <c r="U375" i="38"/>
  <c r="J379" i="38"/>
  <c r="O378" i="38"/>
  <c r="L378" i="38"/>
  <c r="T258" i="38"/>
  <c r="V258" i="38" s="1"/>
  <c r="J380" i="38" l="1"/>
  <c r="L379" i="38"/>
  <c r="O379" i="38"/>
  <c r="T259" i="38"/>
  <c r="V259" i="38" s="1"/>
  <c r="S497" i="38"/>
  <c r="U376" i="38"/>
  <c r="U377" i="38" l="1"/>
  <c r="S498" i="38"/>
  <c r="T260" i="38"/>
  <c r="V260" i="38" s="1"/>
  <c r="J381" i="38"/>
  <c r="O380" i="38"/>
  <c r="L380" i="38"/>
  <c r="O381" i="38" l="1"/>
  <c r="J382" i="38"/>
  <c r="T261" i="38"/>
  <c r="V261" i="38" s="1"/>
  <c r="L381" i="38"/>
  <c r="U378" i="38"/>
  <c r="S499" i="38"/>
  <c r="U379" i="38" l="1"/>
  <c r="S500" i="38"/>
  <c r="O382" i="38"/>
  <c r="T262" i="38"/>
  <c r="V262" i="38" s="1"/>
  <c r="J383" i="38"/>
  <c r="L382" i="38"/>
  <c r="O383" i="38" l="1"/>
  <c r="J384" i="38"/>
  <c r="T263" i="38"/>
  <c r="V263" i="38" s="1"/>
  <c r="L383" i="38"/>
  <c r="U380" i="38"/>
  <c r="S501" i="38"/>
  <c r="S502" i="38" l="1"/>
  <c r="U381" i="38"/>
  <c r="J385" i="38"/>
  <c r="O384" i="38"/>
  <c r="T264" i="38"/>
  <c r="V264" i="38" s="1"/>
  <c r="L384" i="38"/>
  <c r="J386" i="38" l="1"/>
  <c r="L385" i="38"/>
  <c r="T265" i="38"/>
  <c r="V265" i="38" s="1"/>
  <c r="O385" i="38"/>
  <c r="S503" i="38"/>
  <c r="U382" i="38"/>
  <c r="S504" i="38" l="1"/>
  <c r="U383" i="38"/>
  <c r="J387" i="38"/>
  <c r="L386" i="38"/>
  <c r="T266" i="38"/>
  <c r="V266" i="38" s="1"/>
  <c r="O386" i="38"/>
  <c r="T267" i="38" l="1"/>
  <c r="V267" i="38" s="1"/>
  <c r="O387" i="38"/>
  <c r="J388" i="38"/>
  <c r="L387" i="38"/>
  <c r="U384" i="38"/>
  <c r="S505" i="38"/>
  <c r="U385" i="38" l="1"/>
  <c r="S506" i="38"/>
  <c r="O388" i="38"/>
  <c r="T268" i="38"/>
  <c r="V268" i="38" s="1"/>
  <c r="J389" i="38"/>
  <c r="L388" i="38"/>
  <c r="O389" i="38" l="1"/>
  <c r="T269" i="38"/>
  <c r="V269" i="38" s="1"/>
  <c r="J390" i="38"/>
  <c r="L389" i="38"/>
  <c r="U386" i="38"/>
  <c r="S507" i="38"/>
  <c r="U387" i="38" l="1"/>
  <c r="S508" i="38"/>
  <c r="O390" i="38"/>
  <c r="J391" i="38"/>
  <c r="T270" i="38"/>
  <c r="V270" i="38" s="1"/>
  <c r="L390" i="38"/>
  <c r="O391" i="38" l="1"/>
  <c r="J392" i="38"/>
  <c r="T271" i="38"/>
  <c r="V271" i="38" s="1"/>
  <c r="L391" i="38"/>
  <c r="U388" i="38"/>
  <c r="S509" i="38"/>
  <c r="S510" i="38" l="1"/>
  <c r="U389" i="38"/>
  <c r="J393" i="38"/>
  <c r="T272" i="38"/>
  <c r="V272" i="38" s="1"/>
  <c r="L392" i="38"/>
  <c r="O392" i="38"/>
  <c r="J394" i="38" l="1"/>
  <c r="L393" i="38"/>
  <c r="T273" i="38"/>
  <c r="V273" i="38" s="1"/>
  <c r="O393" i="38"/>
  <c r="S511" i="38"/>
  <c r="U390" i="38"/>
  <c r="S512" i="38" l="1"/>
  <c r="U391" i="38"/>
  <c r="T274" i="38"/>
  <c r="V274" i="38" s="1"/>
  <c r="O394" i="38"/>
  <c r="J395" i="38"/>
  <c r="L394" i="38"/>
  <c r="O395" i="38" l="1"/>
  <c r="T275" i="38"/>
  <c r="V275" i="38" s="1"/>
  <c r="J396" i="38"/>
  <c r="L395" i="38"/>
  <c r="S513" i="38"/>
  <c r="U392" i="38"/>
  <c r="U393" i="38" l="1"/>
  <c r="S514" i="38"/>
  <c r="O396" i="38"/>
  <c r="T276" i="38"/>
  <c r="V276" i="38" s="1"/>
  <c r="J397" i="38"/>
  <c r="L396" i="38"/>
  <c r="O397" i="38" l="1"/>
  <c r="J398" i="38"/>
  <c r="L397" i="38"/>
  <c r="T277" i="38"/>
  <c r="V277" i="38" s="1"/>
  <c r="U394" i="38"/>
  <c r="S515" i="38"/>
  <c r="S516" i="38" l="1"/>
  <c r="U395" i="38"/>
  <c r="O398" i="38"/>
  <c r="J399" i="38"/>
  <c r="T278" i="38"/>
  <c r="V278" i="38" s="1"/>
  <c r="L398" i="38"/>
  <c r="J400" i="38" l="1"/>
  <c r="T279" i="38"/>
  <c r="V279" i="38" s="1"/>
  <c r="O399" i="38"/>
  <c r="L399" i="38"/>
  <c r="U396" i="38"/>
  <c r="S517" i="38"/>
  <c r="S518" i="38" l="1"/>
  <c r="U397" i="38"/>
  <c r="J401" i="38"/>
  <c r="O400" i="38"/>
  <c r="T280" i="38"/>
  <c r="V280" i="38" s="1"/>
  <c r="L400" i="38"/>
  <c r="J402" i="38" l="1"/>
  <c r="L401" i="38"/>
  <c r="O401" i="38"/>
  <c r="T281" i="38"/>
  <c r="V281" i="38" s="1"/>
  <c r="S519" i="38"/>
  <c r="U398" i="38"/>
  <c r="S520" i="38" l="1"/>
  <c r="U399" i="38"/>
  <c r="T282" i="38"/>
  <c r="V282" i="38" s="1"/>
  <c r="O402" i="38"/>
  <c r="J403" i="38"/>
  <c r="L402" i="38"/>
  <c r="O403" i="38" l="1"/>
  <c r="J404" i="38"/>
  <c r="T283" i="38"/>
  <c r="V283" i="38" s="1"/>
  <c r="L403" i="38"/>
  <c r="S521" i="38"/>
  <c r="U400" i="38"/>
  <c r="O404" i="38" l="1"/>
  <c r="J405" i="38"/>
  <c r="T284" i="38"/>
  <c r="V284" i="38" s="1"/>
  <c r="L404" i="38"/>
  <c r="S522" i="38"/>
  <c r="U401" i="38"/>
  <c r="U402" i="38" l="1"/>
  <c r="S523" i="38"/>
  <c r="O405" i="38"/>
  <c r="J406" i="38"/>
  <c r="T285" i="38"/>
  <c r="V285" i="38" s="1"/>
  <c r="L405" i="38"/>
  <c r="J407" i="38" l="1"/>
  <c r="O406" i="38"/>
  <c r="T286" i="38"/>
  <c r="V286" i="38" s="1"/>
  <c r="L406" i="38"/>
  <c r="U403" i="38"/>
  <c r="S524" i="38"/>
  <c r="S525" i="38" l="1"/>
  <c r="U404" i="38"/>
  <c r="J408" i="38"/>
  <c r="O407" i="38"/>
  <c r="L407" i="38"/>
  <c r="T287" i="38"/>
  <c r="V287" i="38" s="1"/>
  <c r="J409" i="38" l="1"/>
  <c r="L408" i="38"/>
  <c r="O408" i="38"/>
  <c r="T288" i="38"/>
  <c r="V288" i="38" s="1"/>
  <c r="S526" i="38"/>
  <c r="U405" i="38"/>
  <c r="U406" i="38" l="1"/>
  <c r="S527" i="38"/>
  <c r="T289" i="38"/>
  <c r="V289" i="38" s="1"/>
  <c r="J410" i="38"/>
  <c r="O409" i="38"/>
  <c r="L409" i="38"/>
  <c r="O410" i="38" l="1"/>
  <c r="J411" i="38"/>
  <c r="T290" i="38"/>
  <c r="V290" i="38" s="1"/>
  <c r="L410" i="38"/>
  <c r="S528" i="38"/>
  <c r="U407" i="38"/>
  <c r="U408" i="38" l="1"/>
  <c r="S529" i="38"/>
  <c r="O411" i="38"/>
  <c r="T291" i="38"/>
  <c r="V291" i="38" s="1"/>
  <c r="J412" i="38"/>
  <c r="L411" i="38"/>
  <c r="O412" i="38" l="1"/>
  <c r="T292" i="38"/>
  <c r="V292" i="38" s="1"/>
  <c r="J413" i="38"/>
  <c r="L412" i="38"/>
  <c r="U409" i="38"/>
  <c r="S530" i="38"/>
  <c r="S531" i="38" l="1"/>
  <c r="U410" i="38"/>
  <c r="O413" i="38"/>
  <c r="J414" i="38"/>
  <c r="T293" i="38"/>
  <c r="V293" i="38" s="1"/>
  <c r="L413" i="38"/>
  <c r="J415" i="38" l="1"/>
  <c r="O414" i="38"/>
  <c r="T294" i="38"/>
  <c r="V294" i="38" s="1"/>
  <c r="L414" i="38"/>
  <c r="U411" i="38"/>
  <c r="S532" i="38"/>
  <c r="S533" i="38" l="1"/>
  <c r="U412" i="38"/>
  <c r="J416" i="38"/>
  <c r="T295" i="38"/>
  <c r="V295" i="38" s="1"/>
  <c r="L415" i="38"/>
  <c r="O415" i="38"/>
  <c r="L416" i="38" l="1"/>
  <c r="T296" i="38"/>
  <c r="V296" i="38" s="1"/>
  <c r="J417" i="38"/>
  <c r="O416" i="38"/>
  <c r="S534" i="38"/>
  <c r="U413" i="38"/>
  <c r="S535" i="38" l="1"/>
  <c r="U414" i="38"/>
  <c r="O417" i="38"/>
  <c r="T297" i="38"/>
  <c r="V297" i="38" s="1"/>
  <c r="J418" i="38"/>
  <c r="L417" i="38"/>
  <c r="O418" i="38" l="1"/>
  <c r="T298" i="38"/>
  <c r="V298" i="38" s="1"/>
  <c r="J419" i="38"/>
  <c r="L418" i="38"/>
  <c r="S536" i="38"/>
  <c r="U415" i="38"/>
  <c r="O419" i="38" l="1"/>
  <c r="J420" i="38"/>
  <c r="L419" i="38"/>
  <c r="T299" i="38"/>
  <c r="V299" i="38" s="1"/>
  <c r="U416" i="38"/>
  <c r="S537" i="38"/>
  <c r="U417" i="38" l="1"/>
  <c r="S538" i="38"/>
  <c r="O420" i="38"/>
  <c r="J421" i="38"/>
  <c r="L420" i="38"/>
  <c r="T300" i="38"/>
  <c r="V300" i="38" s="1"/>
  <c r="J422" i="38" l="1"/>
  <c r="T301" i="38"/>
  <c r="V301" i="38" s="1"/>
  <c r="O421" i="38"/>
  <c r="L421" i="38"/>
  <c r="S539" i="38"/>
  <c r="U418" i="38"/>
  <c r="S540" i="38" l="1"/>
  <c r="U419" i="38"/>
  <c r="J423" i="38"/>
  <c r="O422" i="38"/>
  <c r="L422" i="38"/>
  <c r="T302" i="38"/>
  <c r="V302" i="38" s="1"/>
  <c r="J424" i="38" l="1"/>
  <c r="L423" i="38"/>
  <c r="T303" i="38"/>
  <c r="V303" i="38" s="1"/>
  <c r="O423" i="38"/>
  <c r="S541" i="38"/>
  <c r="U420" i="38"/>
  <c r="S542" i="38" l="1"/>
  <c r="U421" i="38"/>
  <c r="T304" i="38"/>
  <c r="V304" i="38" s="1"/>
  <c r="O424" i="38"/>
  <c r="J425" i="38"/>
  <c r="L424" i="38"/>
  <c r="O425" i="38" l="1"/>
  <c r="J426" i="38"/>
  <c r="T305" i="38"/>
  <c r="V305" i="38" s="1"/>
  <c r="L425" i="38"/>
  <c r="S543" i="38"/>
  <c r="U422" i="38"/>
  <c r="S544" i="38" l="1"/>
  <c r="U423" i="38"/>
  <c r="O426" i="38"/>
  <c r="T306" i="38"/>
  <c r="V306" i="38" s="1"/>
  <c r="J427" i="38"/>
  <c r="L426" i="38"/>
  <c r="O427" i="38" l="1"/>
  <c r="T307" i="38"/>
  <c r="V307" i="38" s="1"/>
  <c r="J428" i="38"/>
  <c r="L427" i="38"/>
  <c r="U424" i="38"/>
  <c r="S545" i="38"/>
  <c r="S546" i="38" l="1"/>
  <c r="U425" i="38"/>
  <c r="J429" i="38"/>
  <c r="O428" i="38"/>
  <c r="L428" i="38"/>
  <c r="T308" i="38"/>
  <c r="V308" i="38" s="1"/>
  <c r="J430" i="38" l="1"/>
  <c r="O429" i="38"/>
  <c r="L429" i="38"/>
  <c r="T309" i="38"/>
  <c r="V309" i="38" s="1"/>
  <c r="S547" i="38"/>
  <c r="U426" i="38"/>
  <c r="S548" i="38" l="1"/>
  <c r="U427" i="38"/>
  <c r="J431" i="38"/>
  <c r="L430" i="38"/>
  <c r="T310" i="38"/>
  <c r="V310" i="38" s="1"/>
  <c r="O430" i="38"/>
  <c r="T311" i="38" l="1"/>
  <c r="V311" i="38" s="1"/>
  <c r="J432" i="38"/>
  <c r="O431" i="38"/>
  <c r="L431" i="38"/>
  <c r="S549" i="38"/>
  <c r="U428" i="38"/>
  <c r="S550" i="38" l="1"/>
  <c r="U429" i="38"/>
  <c r="O432" i="38"/>
  <c r="T312" i="38"/>
  <c r="V312" i="38" s="1"/>
  <c r="J433" i="38"/>
  <c r="L432" i="38"/>
  <c r="O433" i="38" l="1"/>
  <c r="T313" i="38"/>
  <c r="V313" i="38" s="1"/>
  <c r="J434" i="38"/>
  <c r="L433" i="38"/>
  <c r="U430" i="38"/>
  <c r="S551" i="38"/>
  <c r="S552" i="38" l="1"/>
  <c r="U431" i="38"/>
  <c r="O434" i="38"/>
  <c r="J435" i="38"/>
  <c r="T314" i="38"/>
  <c r="V314" i="38" s="1"/>
  <c r="L434" i="38"/>
  <c r="O435" i="38" l="1"/>
  <c r="J436" i="38"/>
  <c r="T315" i="38"/>
  <c r="V315" i="38" s="1"/>
  <c r="L435" i="38"/>
  <c r="U432" i="38"/>
  <c r="S553" i="38"/>
  <c r="J437" i="38" l="1"/>
  <c r="T316" i="38"/>
  <c r="V316" i="38" s="1"/>
  <c r="O436" i="38"/>
  <c r="L436" i="38"/>
  <c r="S554" i="38"/>
  <c r="U433" i="38"/>
  <c r="U434" i="38" l="1"/>
  <c r="S555" i="38"/>
  <c r="J438" i="38"/>
  <c r="L437" i="38"/>
  <c r="T317" i="38"/>
  <c r="V317" i="38" s="1"/>
  <c r="O437" i="38"/>
  <c r="J439" i="38" l="1"/>
  <c r="L438" i="38"/>
  <c r="T318" i="38"/>
  <c r="V318" i="38" s="1"/>
  <c r="O438" i="38"/>
  <c r="S556" i="38"/>
  <c r="U435" i="38"/>
  <c r="S557" i="38" l="1"/>
  <c r="U436" i="38"/>
  <c r="T319" i="38"/>
  <c r="V319" i="38" s="1"/>
  <c r="O439" i="38"/>
  <c r="J440" i="38"/>
  <c r="L439" i="38"/>
  <c r="O440" i="38" l="1"/>
  <c r="T320" i="38"/>
  <c r="V320" i="38" s="1"/>
  <c r="J441" i="38"/>
  <c r="L440" i="38"/>
  <c r="S558" i="38"/>
  <c r="U437" i="38"/>
  <c r="U438" i="38" l="1"/>
  <c r="S559" i="38"/>
  <c r="O441" i="38"/>
  <c r="J442" i="38"/>
  <c r="T321" i="38"/>
  <c r="V321" i="38" s="1"/>
  <c r="L441" i="38"/>
  <c r="O442" i="38" l="1"/>
  <c r="J443" i="38"/>
  <c r="T322" i="38"/>
  <c r="V322" i="38" s="1"/>
  <c r="L442" i="38"/>
  <c r="S560" i="38"/>
  <c r="U439" i="38"/>
  <c r="U440" i="38" l="1"/>
  <c r="S561" i="38"/>
  <c r="J444" i="38"/>
  <c r="L443" i="38"/>
  <c r="O443" i="38"/>
  <c r="T323" i="38"/>
  <c r="V323" i="38" s="1"/>
  <c r="J445" i="38" l="1"/>
  <c r="O444" i="38"/>
  <c r="T324" i="38"/>
  <c r="V324" i="38" s="1"/>
  <c r="L444" i="38"/>
  <c r="U441" i="38"/>
  <c r="S562" i="38"/>
  <c r="S563" i="38" l="1"/>
  <c r="U442" i="38"/>
  <c r="J446" i="38"/>
  <c r="L445" i="38"/>
  <c r="T325" i="38"/>
  <c r="V325" i="38" s="1"/>
  <c r="O445" i="38"/>
  <c r="T326" i="38" l="1"/>
  <c r="V326" i="38" s="1"/>
  <c r="O446" i="38"/>
  <c r="J447" i="38"/>
  <c r="L446" i="38"/>
  <c r="S564" i="38"/>
  <c r="U443" i="38"/>
  <c r="S565" i="38" l="1"/>
  <c r="U444" i="38"/>
  <c r="O447" i="38"/>
  <c r="J448" i="38"/>
  <c r="T327" i="38"/>
  <c r="V327" i="38" s="1"/>
  <c r="L447" i="38"/>
  <c r="O448" i="38" l="1"/>
  <c r="J449" i="38"/>
  <c r="T328" i="38"/>
  <c r="V328" i="38" s="1"/>
  <c r="L448" i="38"/>
  <c r="U445" i="38"/>
  <c r="S566" i="38"/>
  <c r="S567" i="38" l="1"/>
  <c r="U446" i="38"/>
  <c r="O449" i="38"/>
  <c r="L449" i="38"/>
  <c r="J450" i="38"/>
  <c r="T329" i="38"/>
  <c r="V329" i="38" s="1"/>
  <c r="O450" i="38" l="1"/>
  <c r="J451" i="38"/>
  <c r="T330" i="38"/>
  <c r="V330" i="38" s="1"/>
  <c r="L450" i="38"/>
  <c r="S568" i="38"/>
  <c r="U447" i="38"/>
  <c r="S569" i="38" l="1"/>
  <c r="U448" i="38"/>
  <c r="J452" i="38"/>
  <c r="O451" i="38"/>
  <c r="T331" i="38"/>
  <c r="V331" i="38" s="1"/>
  <c r="L451" i="38"/>
  <c r="J453" i="38" l="1"/>
  <c r="L452" i="38"/>
  <c r="T332" i="38"/>
  <c r="V332" i="38" s="1"/>
  <c r="O452" i="38"/>
  <c r="S570" i="38"/>
  <c r="U449" i="38"/>
  <c r="S571" i="38" l="1"/>
  <c r="U450" i="38"/>
  <c r="T333" i="38"/>
  <c r="V333" i="38" s="1"/>
  <c r="J454" i="38"/>
  <c r="O453" i="38"/>
  <c r="L453" i="38"/>
  <c r="O454" i="38" l="1"/>
  <c r="J455" i="38"/>
  <c r="T334" i="38"/>
  <c r="V334" i="38" s="1"/>
  <c r="L454" i="38"/>
  <c r="S572" i="38"/>
  <c r="U451" i="38"/>
  <c r="S573" i="38" l="1"/>
  <c r="U452" i="38"/>
  <c r="O455" i="38"/>
  <c r="T335" i="38"/>
  <c r="V335" i="38" s="1"/>
  <c r="J456" i="38"/>
  <c r="L455" i="38"/>
  <c r="O456" i="38" l="1"/>
  <c r="J457" i="38"/>
  <c r="T336" i="38"/>
  <c r="V336" i="38" s="1"/>
  <c r="L456" i="38"/>
  <c r="S574" i="38"/>
  <c r="U453" i="38"/>
  <c r="U454" i="38" l="1"/>
  <c r="S575" i="38"/>
  <c r="O457" i="38"/>
  <c r="J458" i="38"/>
  <c r="T337" i="38"/>
  <c r="V337" i="38" s="1"/>
  <c r="L457" i="38"/>
  <c r="S576" i="38" l="1"/>
  <c r="U455" i="38"/>
  <c r="J459" i="38"/>
  <c r="O458" i="38"/>
  <c r="T338" i="38"/>
  <c r="V338" i="38" s="1"/>
  <c r="L458" i="38"/>
  <c r="J460" i="38" l="1"/>
  <c r="T339" i="38"/>
  <c r="V339" i="38" s="1"/>
  <c r="L459" i="38"/>
  <c r="O459" i="38"/>
  <c r="S577" i="38"/>
  <c r="U456" i="38"/>
  <c r="U457" i="38" l="1"/>
  <c r="S578" i="38"/>
  <c r="J461" i="38"/>
  <c r="L460" i="38"/>
  <c r="T340" i="38"/>
  <c r="V340" i="38" s="1"/>
  <c r="O460" i="38"/>
  <c r="T341" i="38" l="1"/>
  <c r="V341" i="38" s="1"/>
  <c r="O461" i="38"/>
  <c r="J462" i="38"/>
  <c r="L461" i="38"/>
  <c r="S579" i="38"/>
  <c r="U458" i="38"/>
  <c r="S580" i="38" l="1"/>
  <c r="U459" i="38"/>
  <c r="T342" i="38"/>
  <c r="V342" i="38" s="1"/>
  <c r="O462" i="38"/>
  <c r="J463" i="38"/>
  <c r="L462" i="38"/>
  <c r="O463" i="38" l="1"/>
  <c r="J464" i="38"/>
  <c r="T343" i="38"/>
  <c r="V343" i="38" s="1"/>
  <c r="L463" i="38"/>
  <c r="S581" i="38"/>
  <c r="U460" i="38"/>
  <c r="S582" i="38" l="1"/>
  <c r="U461" i="38"/>
  <c r="O464" i="38"/>
  <c r="J465" i="38"/>
  <c r="T344" i="38"/>
  <c r="V344" i="38" s="1"/>
  <c r="L464" i="38"/>
  <c r="J466" i="38" l="1"/>
  <c r="L465" i="38"/>
  <c r="O465" i="38"/>
  <c r="T345" i="38"/>
  <c r="V345" i="38" s="1"/>
  <c r="U462" i="38"/>
  <c r="S583" i="38"/>
  <c r="S584" i="38" l="1"/>
  <c r="U463" i="38"/>
  <c r="J467" i="38"/>
  <c r="T346" i="38"/>
  <c r="V346" i="38" s="1"/>
  <c r="L466" i="38"/>
  <c r="O466" i="38"/>
  <c r="J468" i="38" l="1"/>
  <c r="L467" i="38"/>
  <c r="T347" i="38"/>
  <c r="V347" i="38" s="1"/>
  <c r="O467" i="38"/>
  <c r="S585" i="38"/>
  <c r="U464" i="38"/>
  <c r="S586" i="38" l="1"/>
  <c r="U465" i="38"/>
  <c r="T348" i="38"/>
  <c r="V348" i="38" s="1"/>
  <c r="O468" i="38"/>
  <c r="J469" i="38"/>
  <c r="L468" i="38"/>
  <c r="T349" i="38" l="1"/>
  <c r="V349" i="38" s="1"/>
  <c r="O469" i="38"/>
  <c r="J470" i="38"/>
  <c r="L469" i="38"/>
  <c r="S587" i="38"/>
  <c r="U466" i="38"/>
  <c r="O470" i="38" l="1"/>
  <c r="J471" i="38"/>
  <c r="T350" i="38"/>
  <c r="V350" i="38" s="1"/>
  <c r="L470" i="38"/>
  <c r="S588" i="38"/>
  <c r="U467" i="38"/>
  <c r="S589" i="38" l="1"/>
  <c r="U468" i="38"/>
  <c r="O471" i="38"/>
  <c r="T351" i="38"/>
  <c r="V351" i="38" s="1"/>
  <c r="J472" i="38"/>
  <c r="L471" i="38"/>
  <c r="O472" i="38" l="1"/>
  <c r="J473" i="38"/>
  <c r="T352" i="38"/>
  <c r="V352" i="38" s="1"/>
  <c r="L472" i="38"/>
  <c r="S590" i="38"/>
  <c r="U469" i="38"/>
  <c r="S591" i="38" l="1"/>
  <c r="U470" i="38"/>
  <c r="J474" i="38"/>
  <c r="O473" i="38"/>
  <c r="T353" i="38"/>
  <c r="V353" i="38" s="1"/>
  <c r="L473" i="38"/>
  <c r="J475" i="38" l="1"/>
  <c r="T354" i="38"/>
  <c r="V354" i="38" s="1"/>
  <c r="L474" i="38"/>
  <c r="O474" i="38"/>
  <c r="S592" i="38"/>
  <c r="U471" i="38"/>
  <c r="S593" i="38" l="1"/>
  <c r="U472" i="38"/>
  <c r="J476" i="38"/>
  <c r="L475" i="38"/>
  <c r="T355" i="38"/>
  <c r="V355" i="38" s="1"/>
  <c r="O475" i="38"/>
  <c r="T356" i="38" l="1"/>
  <c r="V356" i="38" s="1"/>
  <c r="J477" i="38"/>
  <c r="O476" i="38"/>
  <c r="L476" i="38"/>
  <c r="S594" i="38"/>
  <c r="U473" i="38"/>
  <c r="S595" i="38" l="1"/>
  <c r="U474" i="38"/>
  <c r="O477" i="38"/>
  <c r="J478" i="38"/>
  <c r="T357" i="38"/>
  <c r="V357" i="38" s="1"/>
  <c r="L477" i="38"/>
  <c r="O478" i="38" l="1"/>
  <c r="J479" i="38"/>
  <c r="L478" i="38"/>
  <c r="T358" i="38"/>
  <c r="V358" i="38" s="1"/>
  <c r="S596" i="38"/>
  <c r="U475" i="38"/>
  <c r="U476" i="38" l="1"/>
  <c r="S597" i="38"/>
  <c r="O479" i="38"/>
  <c r="J480" i="38"/>
  <c r="L479" i="38"/>
  <c r="T359" i="38"/>
  <c r="V359" i="38" s="1"/>
  <c r="J481" i="38" l="1"/>
  <c r="L480" i="38"/>
  <c r="O480" i="38"/>
  <c r="T360" i="38"/>
  <c r="V360" i="38" s="1"/>
  <c r="S598" i="38"/>
  <c r="U477" i="38"/>
  <c r="S599" i="38" l="1"/>
  <c r="U478" i="38"/>
  <c r="J482" i="38"/>
  <c r="T361" i="38"/>
  <c r="V361" i="38" s="1"/>
  <c r="L481" i="38"/>
  <c r="O481" i="38"/>
  <c r="J483" i="38" l="1"/>
  <c r="L482" i="38"/>
  <c r="T362" i="38"/>
  <c r="V362" i="38" s="1"/>
  <c r="O482" i="38"/>
  <c r="U479" i="38"/>
  <c r="S600" i="38"/>
  <c r="S601" i="38" l="1"/>
  <c r="U480" i="38"/>
  <c r="T363" i="38"/>
  <c r="V363" i="38" s="1"/>
  <c r="O483" i="38"/>
  <c r="J484" i="38"/>
  <c r="L483" i="38"/>
  <c r="T364" i="38" l="1"/>
  <c r="V364" i="38" s="1"/>
  <c r="O484" i="38"/>
  <c r="J485" i="38"/>
  <c r="L484" i="38"/>
  <c r="S602" i="38"/>
  <c r="U481" i="38"/>
  <c r="S603" i="38" l="1"/>
  <c r="U482" i="38"/>
  <c r="O485" i="38"/>
  <c r="T365" i="38"/>
  <c r="V365" i="38" s="1"/>
  <c r="J486" i="38"/>
  <c r="L485" i="38"/>
  <c r="O486" i="38" l="1"/>
  <c r="T366" i="38"/>
  <c r="V366" i="38" s="1"/>
  <c r="J487" i="38"/>
  <c r="L486" i="38"/>
  <c r="S604" i="38"/>
  <c r="U483" i="38"/>
  <c r="U484" i="38" l="1"/>
  <c r="S605" i="38"/>
  <c r="O487" i="38"/>
  <c r="J488" i="38"/>
  <c r="T367" i="38"/>
  <c r="V367" i="38" s="1"/>
  <c r="L487" i="38"/>
  <c r="U485" i="38" l="1"/>
  <c r="S606" i="38"/>
  <c r="J489" i="38"/>
  <c r="O488" i="38"/>
  <c r="T368" i="38"/>
  <c r="V368" i="38" s="1"/>
  <c r="L488" i="38"/>
  <c r="J490" i="38" l="1"/>
  <c r="L489" i="38"/>
  <c r="T369" i="38"/>
  <c r="V369" i="38" s="1"/>
  <c r="O489" i="38"/>
  <c r="S607" i="38"/>
  <c r="U486" i="38"/>
  <c r="S608" i="38" l="1"/>
  <c r="U487" i="38"/>
  <c r="T370" i="38"/>
  <c r="V370" i="38" s="1"/>
  <c r="J491" i="38"/>
  <c r="O490" i="38"/>
  <c r="L490" i="38"/>
  <c r="T371" i="38" l="1"/>
  <c r="V371" i="38" s="1"/>
  <c r="O491" i="38"/>
  <c r="J492" i="38"/>
  <c r="L491" i="38"/>
  <c r="S609" i="38"/>
  <c r="U488" i="38"/>
  <c r="O492" i="38" l="1"/>
  <c r="T372" i="38"/>
  <c r="V372" i="38" s="1"/>
  <c r="J493" i="38"/>
  <c r="L492" i="38"/>
  <c r="S610" i="38"/>
  <c r="U489" i="38"/>
  <c r="S611" i="38" l="1"/>
  <c r="U490" i="38"/>
  <c r="O493" i="38"/>
  <c r="J494" i="38"/>
  <c r="T373" i="38"/>
  <c r="V373" i="38" s="1"/>
  <c r="L493" i="38"/>
  <c r="O494" i="38" l="1"/>
  <c r="J495" i="38"/>
  <c r="T374" i="38"/>
  <c r="V374" i="38" s="1"/>
  <c r="L494" i="38"/>
  <c r="S612" i="38"/>
  <c r="U491" i="38"/>
  <c r="S613" i="38" l="1"/>
  <c r="U492" i="38"/>
  <c r="J496" i="38"/>
  <c r="O495" i="38"/>
  <c r="T375" i="38"/>
  <c r="V375" i="38" s="1"/>
  <c r="L495" i="38"/>
  <c r="J497" i="38" l="1"/>
  <c r="O496" i="38"/>
  <c r="L496" i="38"/>
  <c r="T376" i="38"/>
  <c r="V376" i="38" s="1"/>
  <c r="S614" i="38"/>
  <c r="U493" i="38"/>
  <c r="S615" i="38" l="1"/>
  <c r="U494" i="38"/>
  <c r="J498" i="38"/>
  <c r="L497" i="38"/>
  <c r="T377" i="38"/>
  <c r="V377" i="38" s="1"/>
  <c r="O497" i="38"/>
  <c r="T378" i="38" l="1"/>
  <c r="V378" i="38" s="1"/>
  <c r="J499" i="38"/>
  <c r="O498" i="38"/>
  <c r="L498" i="38"/>
  <c r="S616" i="38"/>
  <c r="U495" i="38"/>
  <c r="T379" i="38" l="1"/>
  <c r="V379" i="38" s="1"/>
  <c r="O499" i="38"/>
  <c r="J500" i="38"/>
  <c r="L499" i="38"/>
  <c r="S617" i="38"/>
  <c r="U496" i="38"/>
  <c r="O500" i="38" l="1"/>
  <c r="T380" i="38"/>
  <c r="V380" i="38" s="1"/>
  <c r="J501" i="38"/>
  <c r="L500" i="38"/>
  <c r="S618" i="38"/>
  <c r="U497" i="38"/>
  <c r="O501" i="38" l="1"/>
  <c r="J502" i="38"/>
  <c r="T381" i="38"/>
  <c r="V381" i="38" s="1"/>
  <c r="L501" i="38"/>
  <c r="S619" i="38"/>
  <c r="U498" i="38"/>
  <c r="U499" i="38" l="1"/>
  <c r="S620" i="38"/>
  <c r="J503" i="38"/>
  <c r="O502" i="38"/>
  <c r="T382" i="38"/>
  <c r="V382" i="38" s="1"/>
  <c r="L502" i="38"/>
  <c r="J504" i="38" l="1"/>
  <c r="L503" i="38"/>
  <c r="T383" i="38"/>
  <c r="V383" i="38" s="1"/>
  <c r="O503" i="38"/>
  <c r="S621" i="38"/>
  <c r="U500" i="38"/>
  <c r="S622" i="38" l="1"/>
  <c r="U501" i="38"/>
  <c r="J505" i="38"/>
  <c r="L504" i="38"/>
  <c r="T384" i="38"/>
  <c r="V384" i="38" s="1"/>
  <c r="O504" i="38"/>
  <c r="T385" i="38" l="1"/>
  <c r="V385" i="38" s="1"/>
  <c r="J506" i="38"/>
  <c r="O505" i="38"/>
  <c r="L505" i="38"/>
  <c r="S623" i="38"/>
  <c r="U502" i="38"/>
  <c r="S624" i="38" l="1"/>
  <c r="U503" i="38"/>
  <c r="T386" i="38"/>
  <c r="V386" i="38" s="1"/>
  <c r="O506" i="38"/>
  <c r="J507" i="38"/>
  <c r="L506" i="38"/>
  <c r="O507" i="38" l="1"/>
  <c r="T387" i="38"/>
  <c r="V387" i="38" s="1"/>
  <c r="J508" i="38"/>
  <c r="L507" i="38"/>
  <c r="S625" i="38"/>
  <c r="U504" i="38"/>
  <c r="S626" i="38" l="1"/>
  <c r="U505" i="38"/>
  <c r="O508" i="38"/>
  <c r="T388" i="38"/>
  <c r="V388" i="38" s="1"/>
  <c r="J509" i="38"/>
  <c r="L508" i="38"/>
  <c r="O509" i="38" l="1"/>
  <c r="J510" i="38"/>
  <c r="L509" i="38"/>
  <c r="T389" i="38"/>
  <c r="V389" i="38" s="1"/>
  <c r="U506" i="38"/>
  <c r="S627" i="38"/>
  <c r="U507" i="38" l="1"/>
  <c r="S628" i="38"/>
  <c r="J511" i="38"/>
  <c r="T390" i="38"/>
  <c r="V390" i="38" s="1"/>
  <c r="L510" i="38"/>
  <c r="O510" i="38"/>
  <c r="J512" i="38" l="1"/>
  <c r="O511" i="38"/>
  <c r="L511" i="38"/>
  <c r="T391" i="38"/>
  <c r="V391" i="38" s="1"/>
  <c r="U508" i="38"/>
  <c r="S629" i="38"/>
  <c r="U509" i="38" l="1"/>
  <c r="S630" i="38"/>
  <c r="L512" i="38"/>
  <c r="T392" i="38"/>
  <c r="V392" i="38" s="1"/>
  <c r="O512" i="38"/>
  <c r="J513" i="38"/>
  <c r="T393" i="38" l="1"/>
  <c r="V393" i="38" s="1"/>
  <c r="O513" i="38"/>
  <c r="J514" i="38"/>
  <c r="L513" i="38"/>
  <c r="S631" i="38"/>
  <c r="U510" i="38"/>
  <c r="S632" i="38" l="1"/>
  <c r="U511" i="38"/>
  <c r="O514" i="38"/>
  <c r="T394" i="38"/>
  <c r="V394" i="38" s="1"/>
  <c r="J515" i="38"/>
  <c r="L514" i="38"/>
  <c r="J516" i="38" l="1"/>
  <c r="O515" i="38"/>
  <c r="L515" i="38"/>
  <c r="T395" i="38"/>
  <c r="V395" i="38" s="1"/>
  <c r="S633" i="38"/>
  <c r="U512" i="38"/>
  <c r="S634" i="38" l="1"/>
  <c r="U513" i="38"/>
  <c r="J517" i="38"/>
  <c r="T396" i="38"/>
  <c r="V396" i="38" s="1"/>
  <c r="O516" i="38"/>
  <c r="L516" i="38"/>
  <c r="O517" i="38" l="1"/>
  <c r="J518" i="38"/>
  <c r="T397" i="38"/>
  <c r="V397" i="38" s="1"/>
  <c r="L517" i="38"/>
  <c r="S635" i="38"/>
  <c r="U514" i="38"/>
  <c r="U515" i="38" l="1"/>
  <c r="S636" i="38"/>
  <c r="O518" i="38"/>
  <c r="J519" i="38"/>
  <c r="L518" i="38"/>
  <c r="T398" i="38"/>
  <c r="V398" i="38" s="1"/>
  <c r="J520" i="38" l="1"/>
  <c r="T399" i="38"/>
  <c r="V399" i="38" s="1"/>
  <c r="O519" i="38"/>
  <c r="L519" i="38"/>
  <c r="U516" i="38"/>
  <c r="S637" i="38"/>
  <c r="S638" i="38" l="1"/>
  <c r="U517" i="38"/>
  <c r="T400" i="38"/>
  <c r="V400" i="38" s="1"/>
  <c r="O520" i="38"/>
  <c r="J521" i="38"/>
  <c r="L520" i="38"/>
  <c r="J522" i="38" l="1"/>
  <c r="O521" i="38"/>
  <c r="T401" i="38"/>
  <c r="V401" i="38" s="1"/>
  <c r="L521" i="38"/>
  <c r="S639" i="38"/>
  <c r="U518" i="38"/>
  <c r="S640" i="38" l="1"/>
  <c r="U519" i="38"/>
  <c r="J523" i="38"/>
  <c r="T402" i="38"/>
  <c r="V402" i="38" s="1"/>
  <c r="O522" i="38"/>
  <c r="L522" i="38"/>
  <c r="L523" i="38" l="1"/>
  <c r="O523" i="38"/>
  <c r="J524" i="38"/>
  <c r="T403" i="38"/>
  <c r="V403" i="38" s="1"/>
  <c r="S641" i="38"/>
  <c r="U520" i="38"/>
  <c r="U521" i="38" l="1"/>
  <c r="S642" i="38"/>
  <c r="O524" i="38"/>
  <c r="J525" i="38"/>
  <c r="T404" i="38"/>
  <c r="V404" i="38" s="1"/>
  <c r="L524" i="38"/>
  <c r="O525" i="38" l="1"/>
  <c r="J526" i="38"/>
  <c r="L525" i="38"/>
  <c r="T405" i="38"/>
  <c r="V405" i="38" s="1"/>
  <c r="U522" i="38"/>
  <c r="S643" i="38"/>
  <c r="U523" i="38" l="1"/>
  <c r="S644" i="38"/>
  <c r="L526" i="38"/>
  <c r="T406" i="38"/>
  <c r="V406" i="38" s="1"/>
  <c r="J527" i="38"/>
  <c r="O526" i="38"/>
  <c r="T407" i="38" l="1"/>
  <c r="V407" i="38" s="1"/>
  <c r="O527" i="38"/>
  <c r="J528" i="38"/>
  <c r="L527" i="38"/>
  <c r="S645" i="38"/>
  <c r="U524" i="38"/>
  <c r="S646" i="38" l="1"/>
  <c r="U525" i="38"/>
  <c r="J529" i="38"/>
  <c r="O528" i="38"/>
  <c r="T408" i="38"/>
  <c r="V408" i="38" s="1"/>
  <c r="L528" i="38"/>
  <c r="J530" i="38" l="1"/>
  <c r="T409" i="38"/>
  <c r="V409" i="38" s="1"/>
  <c r="O529" i="38"/>
  <c r="L529" i="38"/>
  <c r="S647" i="38"/>
  <c r="U526" i="38"/>
  <c r="S648" i="38" l="1"/>
  <c r="U527" i="38"/>
  <c r="L530" i="38"/>
  <c r="J531" i="38"/>
  <c r="T410" i="38"/>
  <c r="V410" i="38" s="1"/>
  <c r="O530" i="38"/>
  <c r="J532" i="38" l="1"/>
  <c r="O531" i="38"/>
  <c r="T411" i="38"/>
  <c r="V411" i="38" s="1"/>
  <c r="L531" i="38"/>
  <c r="S649" i="38"/>
  <c r="U528" i="38"/>
  <c r="U529" i="38" l="1"/>
  <c r="S650" i="38"/>
  <c r="O532" i="38"/>
  <c r="T412" i="38"/>
  <c r="V412" i="38" s="1"/>
  <c r="J533" i="38"/>
  <c r="L532" i="38"/>
  <c r="O533" i="38" l="1"/>
  <c r="J534" i="38"/>
  <c r="T413" i="38"/>
  <c r="V413" i="38" s="1"/>
  <c r="L533" i="38"/>
  <c r="U530" i="38"/>
  <c r="S651" i="38"/>
  <c r="S652" i="38" l="1"/>
  <c r="U531" i="38"/>
  <c r="L534" i="38"/>
  <c r="T414" i="38"/>
  <c r="V414" i="38" s="1"/>
  <c r="O534" i="38"/>
  <c r="J535" i="38"/>
  <c r="J536" i="38" l="1"/>
  <c r="O535" i="38"/>
  <c r="T415" i="38"/>
  <c r="V415" i="38" s="1"/>
  <c r="L535" i="38"/>
  <c r="S653" i="38"/>
  <c r="U532" i="38"/>
  <c r="S654" i="38" l="1"/>
  <c r="U533" i="38"/>
  <c r="T416" i="38"/>
  <c r="V416" i="38" s="1"/>
  <c r="L536" i="38"/>
  <c r="O536" i="38"/>
  <c r="J537" i="38"/>
  <c r="L537" i="38" l="1"/>
  <c r="J538" i="38"/>
  <c r="O537" i="38"/>
  <c r="T417" i="38"/>
  <c r="V417" i="38" s="1"/>
  <c r="S655" i="38"/>
  <c r="U534" i="38"/>
  <c r="S656" i="38" l="1"/>
  <c r="U535" i="38"/>
  <c r="T418" i="38"/>
  <c r="V418" i="38" s="1"/>
  <c r="O538" i="38"/>
  <c r="J539" i="38"/>
  <c r="L538" i="38"/>
  <c r="O539" i="38" l="1"/>
  <c r="J540" i="38"/>
  <c r="L539" i="38"/>
  <c r="T419" i="38"/>
  <c r="V419" i="38" s="1"/>
  <c r="U536" i="38"/>
  <c r="S657" i="38"/>
  <c r="U537" i="38" l="1"/>
  <c r="S658" i="38"/>
  <c r="O540" i="38"/>
  <c r="L540" i="38"/>
  <c r="J541" i="38"/>
  <c r="T420" i="38"/>
  <c r="V420" i="38" s="1"/>
  <c r="O541" i="38" l="1"/>
  <c r="J542" i="38"/>
  <c r="T421" i="38"/>
  <c r="V421" i="38" s="1"/>
  <c r="L541" i="38"/>
  <c r="S659" i="38"/>
  <c r="U538" i="38"/>
  <c r="S660" i="38" l="1"/>
  <c r="U539" i="38"/>
  <c r="J543" i="38"/>
  <c r="T422" i="38"/>
  <c r="V422" i="38" s="1"/>
  <c r="O542" i="38"/>
  <c r="L542" i="38"/>
  <c r="J544" i="38" l="1"/>
  <c r="T423" i="38"/>
  <c r="V423" i="38" s="1"/>
  <c r="O543" i="38"/>
  <c r="L543" i="38"/>
  <c r="S661" i="38"/>
  <c r="U540" i="38"/>
  <c r="S662" i="38" l="1"/>
  <c r="U541" i="38"/>
  <c r="J545" i="38"/>
  <c r="T424" i="38"/>
  <c r="V424" i="38" s="1"/>
  <c r="L544" i="38"/>
  <c r="O544" i="38"/>
  <c r="L545" i="38" l="1"/>
  <c r="O545" i="38"/>
  <c r="J546" i="38"/>
  <c r="T425" i="38"/>
  <c r="V425" i="38" s="1"/>
  <c r="S663" i="38"/>
  <c r="U542" i="38"/>
  <c r="S664" i="38" l="1"/>
  <c r="U543" i="38"/>
  <c r="J547" i="38"/>
  <c r="O546" i="38"/>
  <c r="T426" i="38"/>
  <c r="V426" i="38" s="1"/>
  <c r="L546" i="38"/>
  <c r="O547" i="38" l="1"/>
  <c r="J548" i="38"/>
  <c r="T427" i="38"/>
  <c r="V427" i="38" s="1"/>
  <c r="L547" i="38"/>
  <c r="U544" i="38"/>
  <c r="S665" i="38"/>
  <c r="U545" i="38" l="1"/>
  <c r="S666" i="38"/>
  <c r="O548" i="38"/>
  <c r="T428" i="38"/>
  <c r="V428" i="38" s="1"/>
  <c r="J549" i="38"/>
  <c r="L548" i="38"/>
  <c r="J550" i="38" l="1"/>
  <c r="T429" i="38"/>
  <c r="V429" i="38" s="1"/>
  <c r="O549" i="38"/>
  <c r="L549" i="38"/>
  <c r="U546" i="38"/>
  <c r="S667" i="38"/>
  <c r="S668" i="38" l="1"/>
  <c r="U547" i="38"/>
  <c r="J551" i="38"/>
  <c r="T430" i="38"/>
  <c r="V430" i="38" s="1"/>
  <c r="O550" i="38"/>
  <c r="L550" i="38"/>
  <c r="L551" i="38" l="1"/>
  <c r="T431" i="38"/>
  <c r="V431" i="38" s="1"/>
  <c r="O551" i="38"/>
  <c r="J552" i="38"/>
  <c r="S669" i="38"/>
  <c r="U548" i="38"/>
  <c r="S670" i="38" l="1"/>
  <c r="U549" i="38"/>
  <c r="L552" i="38"/>
  <c r="J553" i="38"/>
  <c r="O552" i="38"/>
  <c r="T432" i="38"/>
  <c r="V432" i="38" s="1"/>
  <c r="O553" i="38" l="1"/>
  <c r="J554" i="38"/>
  <c r="T433" i="38"/>
  <c r="V433" i="38" s="1"/>
  <c r="L553" i="38"/>
  <c r="U550" i="38"/>
  <c r="S671" i="38"/>
  <c r="O554" i="38" l="1"/>
  <c r="J555" i="38"/>
  <c r="T434" i="38"/>
  <c r="V434" i="38" s="1"/>
  <c r="L554" i="38"/>
  <c r="U551" i="38"/>
  <c r="S672" i="38"/>
  <c r="U552" i="38" l="1"/>
  <c r="S673" i="38"/>
  <c r="O555" i="38"/>
  <c r="J556" i="38"/>
  <c r="T435" i="38"/>
  <c r="V435" i="38" s="1"/>
  <c r="L555" i="38"/>
  <c r="J557" i="38" l="1"/>
  <c r="O556" i="38"/>
  <c r="T436" i="38"/>
  <c r="V436" i="38" s="1"/>
  <c r="L556" i="38"/>
  <c r="S674" i="38"/>
  <c r="U553" i="38"/>
  <c r="S675" i="38" l="1"/>
  <c r="U554" i="38"/>
  <c r="J558" i="38"/>
  <c r="T437" i="38"/>
  <c r="V437" i="38" s="1"/>
  <c r="L557" i="38"/>
  <c r="O557" i="38"/>
  <c r="J559" i="38" l="1"/>
  <c r="O558" i="38"/>
  <c r="T438" i="38"/>
  <c r="V438" i="38" s="1"/>
  <c r="L558" i="38"/>
  <c r="S676" i="38"/>
  <c r="U555" i="38"/>
  <c r="S677" i="38" l="1"/>
  <c r="U556" i="38"/>
  <c r="T439" i="38"/>
  <c r="V439" i="38" s="1"/>
  <c r="L559" i="38"/>
  <c r="J560" i="38"/>
  <c r="O559" i="38"/>
  <c r="L560" i="38" l="1"/>
  <c r="O560" i="38"/>
  <c r="J561" i="38"/>
  <c r="T440" i="38"/>
  <c r="V440" i="38" s="1"/>
  <c r="S678" i="38"/>
  <c r="U557" i="38"/>
  <c r="S679" i="38" l="1"/>
  <c r="U558" i="38"/>
  <c r="O561" i="38"/>
  <c r="J562" i="38"/>
  <c r="L561" i="38"/>
  <c r="T441" i="38"/>
  <c r="V441" i="38" s="1"/>
  <c r="O562" i="38" l="1"/>
  <c r="J563" i="38"/>
  <c r="T442" i="38"/>
  <c r="V442" i="38" s="1"/>
  <c r="L562" i="38"/>
  <c r="U559" i="38"/>
  <c r="S680" i="38"/>
  <c r="U560" i="38" l="1"/>
  <c r="S681" i="38"/>
  <c r="J564" i="38"/>
  <c r="O563" i="38"/>
  <c r="T443" i="38"/>
  <c r="V443" i="38" s="1"/>
  <c r="L563" i="38"/>
  <c r="O564" i="38" l="1"/>
  <c r="J565" i="38"/>
  <c r="T444" i="38"/>
  <c r="V444" i="38" s="1"/>
  <c r="L564" i="38"/>
  <c r="U561" i="38"/>
  <c r="S682" i="38"/>
  <c r="S683" i="38" l="1"/>
  <c r="U562" i="38"/>
  <c r="J566" i="38"/>
  <c r="T445" i="38"/>
  <c r="V445" i="38" s="1"/>
  <c r="O565" i="38"/>
  <c r="L565" i="38"/>
  <c r="J567" i="38" l="1"/>
  <c r="O566" i="38"/>
  <c r="L566" i="38"/>
  <c r="T446" i="38"/>
  <c r="V446" i="38" s="1"/>
  <c r="S684" i="38"/>
  <c r="U563" i="38"/>
  <c r="S685" i="38" l="1"/>
  <c r="U564" i="38"/>
  <c r="J568" i="38"/>
  <c r="L567" i="38"/>
  <c r="O567" i="38"/>
  <c r="T447" i="38"/>
  <c r="V447" i="38" s="1"/>
  <c r="O568" i="38" l="1"/>
  <c r="J569" i="38"/>
  <c r="T448" i="38"/>
  <c r="V448" i="38" s="1"/>
  <c r="L568" i="38"/>
  <c r="U565" i="38"/>
  <c r="S686" i="38"/>
  <c r="U566" i="38" l="1"/>
  <c r="S687" i="38"/>
  <c r="L569" i="38"/>
  <c r="O569" i="38"/>
  <c r="J570" i="38"/>
  <c r="T449" i="38"/>
  <c r="V449" i="38" s="1"/>
  <c r="U567" i="38" l="1"/>
  <c r="S688" i="38"/>
  <c r="O570" i="38"/>
  <c r="J571" i="38"/>
  <c r="T450" i="38"/>
  <c r="V450" i="38" s="1"/>
  <c r="L570" i="38"/>
  <c r="O571" i="38" l="1"/>
  <c r="J572" i="38"/>
  <c r="T451" i="38"/>
  <c r="V451" i="38" s="1"/>
  <c r="L571" i="38"/>
  <c r="U568" i="38"/>
  <c r="S689" i="38"/>
  <c r="U569" i="38" l="1"/>
  <c r="S690" i="38"/>
  <c r="J573" i="38"/>
  <c r="O572" i="38"/>
  <c r="T452" i="38"/>
  <c r="V452" i="38" s="1"/>
  <c r="L572" i="38"/>
  <c r="S691" i="38" l="1"/>
  <c r="U570" i="38"/>
  <c r="J574" i="38"/>
  <c r="T453" i="38"/>
  <c r="V453" i="38" s="1"/>
  <c r="L573" i="38"/>
  <c r="O573" i="38"/>
  <c r="J575" i="38" l="1"/>
  <c r="L574" i="38"/>
  <c r="O574" i="38"/>
  <c r="T454" i="38"/>
  <c r="V454" i="38" s="1"/>
  <c r="S692" i="38"/>
  <c r="U571" i="38"/>
  <c r="U572" i="38" l="1"/>
  <c r="S693" i="38"/>
  <c r="O575" i="38"/>
  <c r="J576" i="38"/>
  <c r="T455" i="38"/>
  <c r="V455" i="38" s="1"/>
  <c r="L575" i="38"/>
  <c r="L576" i="38" l="1"/>
  <c r="O576" i="38"/>
  <c r="J577" i="38"/>
  <c r="T456" i="38"/>
  <c r="V456" i="38" s="1"/>
  <c r="U573" i="38"/>
  <c r="S694" i="38"/>
  <c r="U574" i="38" l="1"/>
  <c r="S695" i="38"/>
  <c r="O577" i="38"/>
  <c r="J578" i="38"/>
  <c r="T457" i="38"/>
  <c r="V457" i="38" s="1"/>
  <c r="L577" i="38"/>
  <c r="O578" i="38" l="1"/>
  <c r="J579" i="38"/>
  <c r="L578" i="38"/>
  <c r="T458" i="38"/>
  <c r="V458" i="38" s="1"/>
  <c r="U575" i="38"/>
  <c r="S696" i="38"/>
  <c r="U576" i="38" l="1"/>
  <c r="S697" i="38"/>
  <c r="O579" i="38"/>
  <c r="J580" i="38"/>
  <c r="T459" i="38"/>
  <c r="V459" i="38" s="1"/>
  <c r="L579" i="38"/>
  <c r="J581" i="38" l="1"/>
  <c r="O580" i="38"/>
  <c r="T460" i="38"/>
  <c r="V460" i="38" s="1"/>
  <c r="L580" i="38"/>
  <c r="S698" i="38"/>
  <c r="U577" i="38"/>
  <c r="S699" i="38" l="1"/>
  <c r="U578" i="38"/>
  <c r="J582" i="38"/>
  <c r="L581" i="38"/>
  <c r="T461" i="38"/>
  <c r="V461" i="38" s="1"/>
  <c r="O581" i="38"/>
  <c r="J583" i="38" l="1"/>
  <c r="L582" i="38"/>
  <c r="O582" i="38"/>
  <c r="T462" i="38"/>
  <c r="V462" i="38" s="1"/>
  <c r="S700" i="38"/>
  <c r="U579" i="38"/>
  <c r="U580" i="38" l="1"/>
  <c r="S701" i="38"/>
  <c r="J584" i="38"/>
  <c r="O583" i="38"/>
  <c r="T463" i="38"/>
  <c r="V463" i="38" s="1"/>
  <c r="L583" i="38"/>
  <c r="L584" i="38" l="1"/>
  <c r="O584" i="38"/>
  <c r="J585" i="38"/>
  <c r="T464" i="38"/>
  <c r="V464" i="38" s="1"/>
  <c r="U581" i="38"/>
  <c r="S702" i="38"/>
  <c r="U582" i="38" l="1"/>
  <c r="S703" i="38"/>
  <c r="O585" i="38"/>
  <c r="T465" i="38"/>
  <c r="V465" i="38" s="1"/>
  <c r="L585" i="38"/>
  <c r="J586" i="38"/>
  <c r="O586" i="38" l="1"/>
  <c r="J587" i="38"/>
  <c r="T466" i="38"/>
  <c r="V466" i="38" s="1"/>
  <c r="L586" i="38"/>
  <c r="U583" i="38"/>
  <c r="S704" i="38"/>
  <c r="S705" i="38" l="1"/>
  <c r="U584" i="38"/>
  <c r="J588" i="38"/>
  <c r="T467" i="38"/>
  <c r="V467" i="38" s="1"/>
  <c r="O587" i="38"/>
  <c r="L587" i="38"/>
  <c r="J589" i="38" l="1"/>
  <c r="T468" i="38"/>
  <c r="V468" i="38" s="1"/>
  <c r="L588" i="38"/>
  <c r="O588" i="38"/>
  <c r="S706" i="38"/>
  <c r="U585" i="38"/>
  <c r="S707" i="38" l="1"/>
  <c r="U586" i="38"/>
  <c r="J590" i="38"/>
  <c r="L589" i="38"/>
  <c r="O589" i="38"/>
  <c r="T469" i="38"/>
  <c r="V469" i="38" s="1"/>
  <c r="T470" i="38" l="1"/>
  <c r="V470" i="38" s="1"/>
  <c r="O590" i="38"/>
  <c r="J591" i="38"/>
  <c r="L590" i="38"/>
  <c r="S708" i="38"/>
  <c r="U587" i="38"/>
  <c r="L591" i="38" l="1"/>
  <c r="O591" i="38"/>
  <c r="J592" i="38"/>
  <c r="T471" i="38"/>
  <c r="V471" i="38" s="1"/>
  <c r="U588" i="38"/>
  <c r="S709" i="38"/>
  <c r="U589" i="38" l="1"/>
  <c r="S710" i="38"/>
  <c r="O592" i="38"/>
  <c r="J593" i="38"/>
  <c r="T472" i="38"/>
  <c r="V472" i="38" s="1"/>
  <c r="L592" i="38"/>
  <c r="U590" i="38" l="1"/>
  <c r="S711" i="38"/>
  <c r="O593" i="38"/>
  <c r="J594" i="38"/>
  <c r="T473" i="38"/>
  <c r="V473" i="38" s="1"/>
  <c r="L593" i="38"/>
  <c r="U591" i="38" l="1"/>
  <c r="S712" i="38"/>
  <c r="O594" i="38"/>
  <c r="J595" i="38"/>
  <c r="T474" i="38"/>
  <c r="V474" i="38" s="1"/>
  <c r="L594" i="38"/>
  <c r="J596" i="38" l="1"/>
  <c r="T475" i="38"/>
  <c r="V475" i="38" s="1"/>
  <c r="L595" i="38"/>
  <c r="O595" i="38"/>
  <c r="S713" i="38"/>
  <c r="U592" i="38"/>
  <c r="S714" i="38" l="1"/>
  <c r="U593" i="38"/>
  <c r="J597" i="38"/>
  <c r="O596" i="38"/>
  <c r="T476" i="38"/>
  <c r="V476" i="38" s="1"/>
  <c r="L596" i="38"/>
  <c r="O597" i="38" l="1"/>
  <c r="J598" i="38"/>
  <c r="T477" i="38"/>
  <c r="V477" i="38" s="1"/>
  <c r="L597" i="38"/>
  <c r="S715" i="38"/>
  <c r="U594" i="38"/>
  <c r="U595" i="38" l="1"/>
  <c r="S716" i="38"/>
  <c r="L598" i="38"/>
  <c r="O598" i="38"/>
  <c r="J599" i="38"/>
  <c r="T478" i="38"/>
  <c r="V478" i="38" s="1"/>
  <c r="U596" i="38" l="1"/>
  <c r="S717" i="38"/>
  <c r="O599" i="38"/>
  <c r="J600" i="38"/>
  <c r="T479" i="38"/>
  <c r="V479" i="38" s="1"/>
  <c r="L599" i="38"/>
  <c r="O600" i="38" l="1"/>
  <c r="J601" i="38"/>
  <c r="L600" i="38"/>
  <c r="T480" i="38"/>
  <c r="V480" i="38" s="1"/>
  <c r="U597" i="38"/>
  <c r="S718" i="38"/>
  <c r="U598" i="38" l="1"/>
  <c r="S719" i="38"/>
  <c r="O601" i="38"/>
  <c r="J602" i="38"/>
  <c r="T481" i="38"/>
  <c r="V481" i="38" s="1"/>
  <c r="L601" i="38"/>
  <c r="J603" i="38" l="1"/>
  <c r="O602" i="38"/>
  <c r="T482" i="38"/>
  <c r="V482" i="38" s="1"/>
  <c r="L602" i="38"/>
  <c r="S720" i="38"/>
  <c r="U599" i="38"/>
  <c r="S721" i="38" l="1"/>
  <c r="U600" i="38"/>
  <c r="J604" i="38"/>
  <c r="L603" i="38"/>
  <c r="T483" i="38"/>
  <c r="V483" i="38" s="1"/>
  <c r="O603" i="38"/>
  <c r="J605" i="38" l="1"/>
  <c r="L604" i="38"/>
  <c r="O604" i="38"/>
  <c r="T484" i="38"/>
  <c r="V484" i="38" s="1"/>
  <c r="S722" i="38"/>
  <c r="U601" i="38"/>
  <c r="U602" i="38" l="1"/>
  <c r="S723" i="38"/>
  <c r="J606" i="38"/>
  <c r="O605" i="38"/>
  <c r="T485" i="38"/>
  <c r="V485" i="38" s="1"/>
  <c r="L605" i="38"/>
  <c r="L606" i="38" l="1"/>
  <c r="O606" i="38"/>
  <c r="J607" i="38"/>
  <c r="T486" i="38"/>
  <c r="V486" i="38" s="1"/>
  <c r="U603" i="38"/>
  <c r="S724" i="38"/>
  <c r="U604" i="38" l="1"/>
  <c r="S725" i="38"/>
  <c r="O607" i="38"/>
  <c r="J608" i="38"/>
  <c r="T487" i="38"/>
  <c r="V487" i="38" s="1"/>
  <c r="L607" i="38"/>
  <c r="O608" i="38" l="1"/>
  <c r="J609" i="38"/>
  <c r="T488" i="38"/>
  <c r="V488" i="38" s="1"/>
  <c r="L608" i="38"/>
  <c r="U605" i="38"/>
  <c r="S726" i="38"/>
  <c r="U606" i="38" l="1"/>
  <c r="S727" i="38"/>
  <c r="J610" i="38"/>
  <c r="O609" i="38"/>
  <c r="T489" i="38"/>
  <c r="V489" i="38" s="1"/>
  <c r="L609" i="38"/>
  <c r="S728" i="38" l="1"/>
  <c r="U607" i="38"/>
  <c r="J611" i="38"/>
  <c r="L610" i="38"/>
  <c r="T490" i="38"/>
  <c r="V490" i="38" s="1"/>
  <c r="O610" i="38"/>
  <c r="J612" i="38" l="1"/>
  <c r="L611" i="38"/>
  <c r="T491" i="38"/>
  <c r="V491" i="38" s="1"/>
  <c r="O611" i="38"/>
  <c r="S729" i="38"/>
  <c r="U608" i="38"/>
  <c r="S730" i="38" l="1"/>
  <c r="U609" i="38"/>
  <c r="J613" i="38"/>
  <c r="T492" i="38"/>
  <c r="V492" i="38" s="1"/>
  <c r="O612" i="38"/>
  <c r="L612" i="38"/>
  <c r="L613" i="38" l="1"/>
  <c r="O613" i="38"/>
  <c r="J614" i="38"/>
  <c r="T493" i="38"/>
  <c r="V493" i="38" s="1"/>
  <c r="U610" i="38"/>
  <c r="S731" i="38"/>
  <c r="U611" i="38" l="1"/>
  <c r="S732" i="38"/>
  <c r="O614" i="38"/>
  <c r="J615" i="38"/>
  <c r="T494" i="38"/>
  <c r="V494" i="38" s="1"/>
  <c r="L614" i="38"/>
  <c r="O615" i="38" l="1"/>
  <c r="J616" i="38"/>
  <c r="T495" i="38"/>
  <c r="V495" i="38" s="1"/>
  <c r="L615" i="38"/>
  <c r="U612" i="38"/>
  <c r="S733" i="38"/>
  <c r="U613" i="38" l="1"/>
  <c r="S734" i="38"/>
  <c r="O616" i="38"/>
  <c r="J617" i="38"/>
  <c r="T496" i="38"/>
  <c r="V496" i="38" s="1"/>
  <c r="L616" i="38"/>
  <c r="J618" i="38" l="1"/>
  <c r="T497" i="38"/>
  <c r="V497" i="38" s="1"/>
  <c r="O617" i="38"/>
  <c r="L617" i="38"/>
  <c r="S735" i="38"/>
  <c r="U614" i="38"/>
  <c r="S736" i="38" l="1"/>
  <c r="U615" i="38"/>
  <c r="J619" i="38"/>
  <c r="O618" i="38"/>
  <c r="T498" i="38"/>
  <c r="V498" i="38" s="1"/>
  <c r="L618" i="38"/>
  <c r="J620" i="38" l="1"/>
  <c r="L619" i="38"/>
  <c r="O619" i="38"/>
  <c r="T499" i="38"/>
  <c r="V499" i="38" s="1"/>
  <c r="S737" i="38"/>
  <c r="U616" i="38"/>
  <c r="U617" i="38" l="1"/>
  <c r="S738" i="38"/>
  <c r="O620" i="38"/>
  <c r="T500" i="38"/>
  <c r="V500" i="38" s="1"/>
  <c r="J621" i="38"/>
  <c r="L620" i="38"/>
  <c r="O621" i="38" l="1"/>
  <c r="J622" i="38"/>
  <c r="T501" i="38"/>
  <c r="V501" i="38" s="1"/>
  <c r="L621" i="38"/>
  <c r="U618" i="38"/>
  <c r="S739" i="38"/>
  <c r="O622" i="38" l="1"/>
  <c r="J623" i="38"/>
  <c r="T502" i="38"/>
  <c r="V502" i="38" s="1"/>
  <c r="L622" i="38"/>
  <c r="U619" i="38"/>
  <c r="S740" i="38"/>
  <c r="U620" i="38" l="1"/>
  <c r="S741" i="38"/>
  <c r="O623" i="38"/>
  <c r="J624" i="38"/>
  <c r="T503" i="38"/>
  <c r="V503" i="38" s="1"/>
  <c r="L623" i="38"/>
  <c r="S742" i="38" l="1"/>
  <c r="U621" i="38"/>
  <c r="J625" i="38"/>
  <c r="T504" i="38"/>
  <c r="V504" i="38" s="1"/>
  <c r="O624" i="38"/>
  <c r="L624" i="38"/>
  <c r="J626" i="38" l="1"/>
  <c r="O625" i="38"/>
  <c r="L625" i="38"/>
  <c r="T505" i="38"/>
  <c r="V505" i="38" s="1"/>
  <c r="S743" i="38"/>
  <c r="U622" i="38"/>
  <c r="S744" i="38" l="1"/>
  <c r="U623" i="38"/>
  <c r="J627" i="38"/>
  <c r="L626" i="38"/>
  <c r="O626" i="38"/>
  <c r="T506" i="38"/>
  <c r="V506" i="38" s="1"/>
  <c r="J628" i="38" l="1"/>
  <c r="O627" i="38"/>
  <c r="T507" i="38"/>
  <c r="V507" i="38" s="1"/>
  <c r="L627" i="38"/>
  <c r="U624" i="38"/>
  <c r="S745" i="38"/>
  <c r="U625" i="38" l="1"/>
  <c r="S746" i="38"/>
  <c r="L628" i="38"/>
  <c r="O628" i="38"/>
  <c r="J629" i="38"/>
  <c r="T508" i="38"/>
  <c r="V508" i="38" s="1"/>
  <c r="U626" i="38" l="1"/>
  <c r="S747" i="38"/>
  <c r="O629" i="38"/>
  <c r="T509" i="38"/>
  <c r="V509" i="38" s="1"/>
  <c r="J630" i="38"/>
  <c r="L629" i="38"/>
  <c r="O630" i="38" l="1"/>
  <c r="T510" i="38"/>
  <c r="V510" i="38" s="1"/>
  <c r="J631" i="38"/>
  <c r="L630" i="38"/>
  <c r="U627" i="38"/>
  <c r="S748" i="38"/>
  <c r="U628" i="38" l="1"/>
  <c r="S749" i="38"/>
  <c r="O631" i="38"/>
  <c r="J632" i="38"/>
  <c r="T511" i="38"/>
  <c r="V511" i="38" s="1"/>
  <c r="L631" i="38"/>
  <c r="J633" i="38" l="1"/>
  <c r="T512" i="38"/>
  <c r="V512" i="38" s="1"/>
  <c r="O632" i="38"/>
  <c r="L632" i="38"/>
  <c r="S750" i="38"/>
  <c r="U629" i="38"/>
  <c r="S751" i="38" l="1"/>
  <c r="U630" i="38"/>
  <c r="J634" i="38"/>
  <c r="L633" i="38"/>
  <c r="O633" i="38"/>
  <c r="T513" i="38"/>
  <c r="V513" i="38" s="1"/>
  <c r="T514" i="38" l="1"/>
  <c r="V514" i="38" s="1"/>
  <c r="O634" i="38"/>
  <c r="J635" i="38"/>
  <c r="L634" i="38"/>
  <c r="S752" i="38"/>
  <c r="U631" i="38"/>
  <c r="S753" i="38" l="1"/>
  <c r="U632" i="38"/>
  <c r="L635" i="38"/>
  <c r="O635" i="38"/>
  <c r="T515" i="38"/>
  <c r="V515" i="38" s="1"/>
  <c r="J636" i="38"/>
  <c r="O636" i="38" l="1"/>
  <c r="T516" i="38"/>
  <c r="V516" i="38" s="1"/>
  <c r="J637" i="38"/>
  <c r="L636" i="38"/>
  <c r="U633" i="38"/>
  <c r="S754" i="38"/>
  <c r="U634" i="38" l="1"/>
  <c r="S755" i="38"/>
  <c r="O637" i="38"/>
  <c r="J638" i="38"/>
  <c r="T517" i="38"/>
  <c r="V517" i="38" s="1"/>
  <c r="L637" i="38"/>
  <c r="O638" i="38" l="1"/>
  <c r="J639" i="38"/>
  <c r="T518" i="38"/>
  <c r="V518" i="38" s="1"/>
  <c r="L638" i="38"/>
  <c r="U635" i="38"/>
  <c r="S756" i="38"/>
  <c r="J640" i="38" l="1"/>
  <c r="T519" i="38"/>
  <c r="V519" i="38" s="1"/>
  <c r="L639" i="38"/>
  <c r="O639" i="38"/>
  <c r="S757" i="38"/>
  <c r="U636" i="38"/>
  <c r="S758" i="38" l="1"/>
  <c r="U637" i="38"/>
  <c r="J641" i="38"/>
  <c r="O640" i="38"/>
  <c r="T520" i="38"/>
  <c r="V520" i="38" s="1"/>
  <c r="L640" i="38"/>
  <c r="J642" i="38" l="1"/>
  <c r="L641" i="38"/>
  <c r="O641" i="38"/>
  <c r="T521" i="38"/>
  <c r="V521" i="38" s="1"/>
  <c r="S759" i="38"/>
  <c r="U638" i="38"/>
  <c r="S760" i="38" l="1"/>
  <c r="U639" i="38"/>
  <c r="T522" i="38"/>
  <c r="V522" i="38" s="1"/>
  <c r="O642" i="38"/>
  <c r="J643" i="38"/>
  <c r="L642" i="38"/>
  <c r="L643" i="38" l="1"/>
  <c r="O643" i="38"/>
  <c r="J644" i="38"/>
  <c r="T523" i="38"/>
  <c r="V523" i="38" s="1"/>
  <c r="U640" i="38"/>
  <c r="S761" i="38"/>
  <c r="U641" i="38" l="1"/>
  <c r="S762" i="38"/>
  <c r="O644" i="38"/>
  <c r="J645" i="38"/>
  <c r="T524" i="38"/>
  <c r="V524" i="38" s="1"/>
  <c r="L644" i="38"/>
  <c r="O645" i="38" l="1"/>
  <c r="J646" i="38"/>
  <c r="T525" i="38"/>
  <c r="V525" i="38" s="1"/>
  <c r="L645" i="38"/>
  <c r="U642" i="38"/>
  <c r="S763" i="38"/>
  <c r="J647" i="38" l="1"/>
  <c r="T526" i="38"/>
  <c r="V526" i="38" s="1"/>
  <c r="L646" i="38"/>
  <c r="O646" i="38"/>
  <c r="U643" i="38"/>
  <c r="S764" i="38"/>
  <c r="S765" i="38" l="1"/>
  <c r="U644" i="38"/>
  <c r="J648" i="38"/>
  <c r="O647" i="38"/>
  <c r="L647" i="38"/>
  <c r="T527" i="38"/>
  <c r="V527" i="38" s="1"/>
  <c r="J649" i="38" l="1"/>
  <c r="L648" i="38"/>
  <c r="O648" i="38"/>
  <c r="T528" i="38"/>
  <c r="V528" i="38" s="1"/>
  <c r="S766" i="38"/>
  <c r="U645" i="38"/>
  <c r="U646" i="38" l="1"/>
  <c r="S767" i="38"/>
  <c r="T529" i="38"/>
  <c r="V529" i="38" s="1"/>
  <c r="O649" i="38"/>
  <c r="J650" i="38"/>
  <c r="L649" i="38"/>
  <c r="L650" i="38" l="1"/>
  <c r="O650" i="38"/>
  <c r="J651" i="38"/>
  <c r="T530" i="38"/>
  <c r="V530" i="38" s="1"/>
  <c r="U647" i="38"/>
  <c r="S768" i="38"/>
  <c r="U648" i="38" l="1"/>
  <c r="S769" i="38"/>
  <c r="O651" i="38"/>
  <c r="J652" i="38"/>
  <c r="T531" i="38"/>
  <c r="V531" i="38" s="1"/>
  <c r="L651" i="38"/>
  <c r="O652" i="38" l="1"/>
  <c r="L652" i="38"/>
  <c r="T532" i="38"/>
  <c r="V532" i="38" s="1"/>
  <c r="J653" i="38"/>
  <c r="U649" i="38"/>
  <c r="S770" i="38"/>
  <c r="O653" i="38" l="1"/>
  <c r="J654" i="38"/>
  <c r="T533" i="38"/>
  <c r="V533" i="38" s="1"/>
  <c r="L653" i="38"/>
  <c r="U650" i="38"/>
  <c r="S771" i="38"/>
  <c r="S772" i="38" l="1"/>
  <c r="U651" i="38"/>
  <c r="J655" i="38"/>
  <c r="O654" i="38"/>
  <c r="T534" i="38"/>
  <c r="V534" i="38" s="1"/>
  <c r="L654" i="38"/>
  <c r="J656" i="38" l="1"/>
  <c r="L655" i="38"/>
  <c r="T535" i="38"/>
  <c r="V535" i="38" s="1"/>
  <c r="O655" i="38"/>
  <c r="S773" i="38"/>
  <c r="U652" i="38"/>
  <c r="S774" i="38" l="1"/>
  <c r="U653" i="38"/>
  <c r="L656" i="38"/>
  <c r="T536" i="38"/>
  <c r="V536" i="38" s="1"/>
  <c r="J657" i="38"/>
  <c r="O656" i="38"/>
  <c r="L657" i="38" l="1"/>
  <c r="O657" i="38"/>
  <c r="T537" i="38"/>
  <c r="V537" i="38" s="1"/>
  <c r="J658" i="38"/>
  <c r="S775" i="38"/>
  <c r="U654" i="38"/>
  <c r="U655" i="38" l="1"/>
  <c r="S776" i="38"/>
  <c r="O658" i="38"/>
  <c r="T538" i="38"/>
  <c r="V538" i="38" s="1"/>
  <c r="J659" i="38"/>
  <c r="L658" i="38"/>
  <c r="O659" i="38" l="1"/>
  <c r="J660" i="38"/>
  <c r="T539" i="38"/>
  <c r="V539" i="38" s="1"/>
  <c r="L659" i="38"/>
  <c r="U656" i="38"/>
  <c r="S777" i="38"/>
  <c r="O660" i="38" l="1"/>
  <c r="J661" i="38"/>
  <c r="T540" i="38"/>
  <c r="V540" i="38" s="1"/>
  <c r="L660" i="38"/>
  <c r="U657" i="38"/>
  <c r="S778" i="38"/>
  <c r="J662" i="38" l="1"/>
  <c r="O661" i="38"/>
  <c r="T541" i="38"/>
  <c r="V541" i="38" s="1"/>
  <c r="L661" i="38"/>
  <c r="S779" i="38"/>
  <c r="U658" i="38"/>
  <c r="S780" i="38" l="1"/>
  <c r="U659" i="38"/>
  <c r="J663" i="38"/>
  <c r="T542" i="38"/>
  <c r="V542" i="38" s="1"/>
  <c r="O662" i="38"/>
  <c r="L662" i="38"/>
  <c r="J664" i="38" l="1"/>
  <c r="L663" i="38"/>
  <c r="T543" i="38"/>
  <c r="V543" i="38" s="1"/>
  <c r="O663" i="38"/>
  <c r="S781" i="38"/>
  <c r="U660" i="38"/>
  <c r="S782" i="38" l="1"/>
  <c r="U661" i="38"/>
  <c r="T544" i="38"/>
  <c r="V544" i="38" s="1"/>
  <c r="O664" i="38"/>
  <c r="J665" i="38"/>
  <c r="L664" i="38"/>
  <c r="L665" i="38" l="1"/>
  <c r="O665" i="38"/>
  <c r="J666" i="38"/>
  <c r="T545" i="38"/>
  <c r="V545" i="38" s="1"/>
  <c r="U662" i="38"/>
  <c r="S783" i="38"/>
  <c r="U663" i="38" l="1"/>
  <c r="S784" i="38"/>
  <c r="O666" i="38"/>
  <c r="J667" i="38"/>
  <c r="T546" i="38"/>
  <c r="V546" i="38" s="1"/>
  <c r="L666" i="38"/>
  <c r="O667" i="38" l="1"/>
  <c r="T547" i="38"/>
  <c r="V547" i="38" s="1"/>
  <c r="L667" i="38"/>
  <c r="J668" i="38"/>
  <c r="U664" i="38"/>
  <c r="S785" i="38"/>
  <c r="S786" i="38" l="1"/>
  <c r="U665" i="38"/>
  <c r="J669" i="38"/>
  <c r="O668" i="38"/>
  <c r="T548" i="38"/>
  <c r="V548" i="38" s="1"/>
  <c r="L668" i="38"/>
  <c r="J670" i="38" l="1"/>
  <c r="O669" i="38"/>
  <c r="T549" i="38"/>
  <c r="V549" i="38" s="1"/>
  <c r="L669" i="38"/>
  <c r="S787" i="38"/>
  <c r="U666" i="38"/>
  <c r="S788" i="38" l="1"/>
  <c r="U667" i="38"/>
  <c r="J671" i="38"/>
  <c r="L670" i="38"/>
  <c r="T550" i="38"/>
  <c r="V550" i="38" s="1"/>
  <c r="O670" i="38"/>
  <c r="T551" i="38" l="1"/>
  <c r="V551" i="38" s="1"/>
  <c r="O671" i="38"/>
  <c r="J672" i="38"/>
  <c r="L671" i="38"/>
  <c r="S789" i="38"/>
  <c r="U668" i="38"/>
  <c r="L672" i="38" l="1"/>
  <c r="O672" i="38"/>
  <c r="J673" i="38"/>
  <c r="T552" i="38"/>
  <c r="V552" i="38" s="1"/>
  <c r="U669" i="38"/>
  <c r="S790" i="38"/>
  <c r="S791" i="38" l="1"/>
  <c r="U670" i="38"/>
  <c r="O673" i="38"/>
  <c r="J674" i="38"/>
  <c r="T553" i="38"/>
  <c r="V553" i="38" s="1"/>
  <c r="L673" i="38"/>
  <c r="O674" i="38" l="1"/>
  <c r="T554" i="38"/>
  <c r="V554" i="38" s="1"/>
  <c r="J675" i="38"/>
  <c r="L674" i="38"/>
  <c r="S792" i="38"/>
  <c r="U671" i="38"/>
  <c r="S793" i="38" l="1"/>
  <c r="U672" i="38"/>
  <c r="O675" i="38"/>
  <c r="J676" i="38"/>
  <c r="T555" i="38"/>
  <c r="V555" i="38" s="1"/>
  <c r="L675" i="38"/>
  <c r="J677" i="38" l="1"/>
  <c r="T556" i="38"/>
  <c r="V556" i="38" s="1"/>
  <c r="O676" i="38"/>
  <c r="L676" i="38"/>
  <c r="S794" i="38"/>
  <c r="U673" i="38"/>
  <c r="S795" i="38" l="1"/>
  <c r="U674" i="38"/>
  <c r="J678" i="38"/>
  <c r="L677" i="38"/>
  <c r="O677" i="38"/>
  <c r="T557" i="38"/>
  <c r="V557" i="38" s="1"/>
  <c r="J679" i="38" l="1"/>
  <c r="L678" i="38"/>
  <c r="T558" i="38"/>
  <c r="V558" i="38" s="1"/>
  <c r="O678" i="38"/>
  <c r="U675" i="38"/>
  <c r="S796" i="38"/>
  <c r="S797" i="38" l="1"/>
  <c r="U676" i="38"/>
  <c r="T559" i="38"/>
  <c r="V559" i="38" s="1"/>
  <c r="O679" i="38"/>
  <c r="J680" i="38"/>
  <c r="L679" i="38"/>
  <c r="L680" i="38" l="1"/>
  <c r="O680" i="38"/>
  <c r="T560" i="38"/>
  <c r="V560" i="38" s="1"/>
  <c r="J681" i="38"/>
  <c r="S798" i="38"/>
  <c r="U677" i="38"/>
  <c r="S799" i="38" l="1"/>
  <c r="U678" i="38"/>
  <c r="O681" i="38"/>
  <c r="T561" i="38"/>
  <c r="V561" i="38" s="1"/>
  <c r="J682" i="38"/>
  <c r="L681" i="38"/>
  <c r="O682" i="38" l="1"/>
  <c r="J683" i="38"/>
  <c r="T562" i="38"/>
  <c r="V562" i="38" s="1"/>
  <c r="L682" i="38"/>
  <c r="U679" i="38"/>
  <c r="S800" i="38"/>
  <c r="U680" i="38" l="1"/>
  <c r="S801" i="38"/>
  <c r="J684" i="38"/>
  <c r="T563" i="38"/>
  <c r="V563" i="38" s="1"/>
  <c r="L683" i="38"/>
  <c r="O683" i="38"/>
  <c r="J685" i="38" l="1"/>
  <c r="T564" i="38"/>
  <c r="V564" i="38" s="1"/>
  <c r="O684" i="38"/>
  <c r="L684" i="38"/>
  <c r="S802" i="38"/>
  <c r="U681" i="38"/>
  <c r="S803" i="38" l="1"/>
  <c r="U682" i="38"/>
  <c r="J686" i="38"/>
  <c r="L685" i="38"/>
  <c r="T565" i="38"/>
  <c r="V565" i="38" s="1"/>
  <c r="O685" i="38"/>
  <c r="T566" i="38" l="1"/>
  <c r="V566" i="38" s="1"/>
  <c r="O686" i="38"/>
  <c r="J687" i="38"/>
  <c r="L686" i="38"/>
  <c r="S804" i="38"/>
  <c r="U683" i="38"/>
  <c r="S805" i="38" l="1"/>
  <c r="U684" i="38"/>
  <c r="L687" i="38"/>
  <c r="O687" i="38"/>
  <c r="J688" i="38"/>
  <c r="T567" i="38"/>
  <c r="V567" i="38" s="1"/>
  <c r="O688" i="38" l="1"/>
  <c r="T568" i="38"/>
  <c r="V568" i="38" s="1"/>
  <c r="J689" i="38"/>
  <c r="L688" i="38"/>
  <c r="S806" i="38"/>
  <c r="U685" i="38"/>
  <c r="O689" i="38" l="1"/>
  <c r="J690" i="38"/>
  <c r="L689" i="38"/>
  <c r="T569" i="38"/>
  <c r="V569" i="38" s="1"/>
  <c r="U686" i="38"/>
  <c r="S807" i="38"/>
  <c r="U687" i="38" l="1"/>
  <c r="S808" i="38"/>
  <c r="O690" i="38"/>
  <c r="J691" i="38"/>
  <c r="T570" i="38"/>
  <c r="V570" i="38" s="1"/>
  <c r="L690" i="38"/>
  <c r="J692" i="38" l="1"/>
  <c r="O691" i="38"/>
  <c r="L691" i="38"/>
  <c r="T571" i="38"/>
  <c r="V571" i="38" s="1"/>
  <c r="S809" i="38"/>
  <c r="U688" i="38"/>
  <c r="S810" i="38" l="1"/>
  <c r="U689" i="38"/>
  <c r="J693" i="38"/>
  <c r="L692" i="38"/>
  <c r="O692" i="38"/>
  <c r="T572" i="38"/>
  <c r="V572" i="38" s="1"/>
  <c r="T573" i="38" l="1"/>
  <c r="V573" i="38" s="1"/>
  <c r="O693" i="38"/>
  <c r="J694" i="38"/>
  <c r="L693" i="38"/>
  <c r="S811" i="38"/>
  <c r="U690" i="38"/>
  <c r="L694" i="38" l="1"/>
  <c r="T574" i="38"/>
  <c r="V574" i="38" s="1"/>
  <c r="O694" i="38"/>
  <c r="J695" i="38"/>
  <c r="S812" i="38"/>
  <c r="U691" i="38"/>
  <c r="S813" i="38" l="1"/>
  <c r="U692" i="38"/>
  <c r="O695" i="38"/>
  <c r="T575" i="38"/>
  <c r="V575" i="38" s="1"/>
  <c r="J696" i="38"/>
  <c r="L695" i="38"/>
  <c r="O696" i="38" l="1"/>
  <c r="J697" i="38"/>
  <c r="T576" i="38"/>
  <c r="V576" i="38" s="1"/>
  <c r="L696" i="38"/>
  <c r="U693" i="38"/>
  <c r="S814" i="38"/>
  <c r="S815" i="38" l="1"/>
  <c r="U694" i="38"/>
  <c r="O697" i="38"/>
  <c r="J698" i="38"/>
  <c r="T577" i="38"/>
  <c r="V577" i="38" s="1"/>
  <c r="L697" i="38"/>
  <c r="J699" i="38" l="1"/>
  <c r="L698" i="38"/>
  <c r="O698" i="38"/>
  <c r="T578" i="38"/>
  <c r="V578" i="38" s="1"/>
  <c r="S816" i="38"/>
  <c r="U695" i="38"/>
  <c r="S817" i="38" l="1"/>
  <c r="U696" i="38"/>
  <c r="J700" i="38"/>
  <c r="L699" i="38"/>
  <c r="T579" i="38"/>
  <c r="V579" i="38" s="1"/>
  <c r="O699" i="38"/>
  <c r="J701" i="38" l="1"/>
  <c r="L700" i="38"/>
  <c r="T580" i="38"/>
  <c r="V580" i="38" s="1"/>
  <c r="O700" i="38"/>
  <c r="S818" i="38"/>
  <c r="U697" i="38"/>
  <c r="S819" i="38" l="1"/>
  <c r="U698" i="38"/>
  <c r="T581" i="38"/>
  <c r="V581" i="38" s="1"/>
  <c r="O701" i="38"/>
  <c r="J702" i="38"/>
  <c r="L701" i="38"/>
  <c r="L702" i="38" l="1"/>
  <c r="T582" i="38"/>
  <c r="V582" i="38" s="1"/>
  <c r="O702" i="38"/>
  <c r="J703" i="38"/>
  <c r="U699" i="38"/>
  <c r="S820" i="38"/>
  <c r="S821" i="38" l="1"/>
  <c r="U700" i="38"/>
  <c r="O703" i="38"/>
  <c r="T583" i="38"/>
  <c r="V583" i="38" s="1"/>
  <c r="J704" i="38"/>
  <c r="L703" i="38"/>
  <c r="O704" i="38" l="1"/>
  <c r="J705" i="38"/>
  <c r="L704" i="38"/>
  <c r="T584" i="38"/>
  <c r="V584" i="38" s="1"/>
  <c r="U701" i="38"/>
  <c r="S822" i="38"/>
  <c r="U702" i="38" l="1"/>
  <c r="S823" i="38"/>
  <c r="J706" i="38"/>
  <c r="O705" i="38"/>
  <c r="T585" i="38"/>
  <c r="V585" i="38" s="1"/>
  <c r="L705" i="38"/>
  <c r="J707" i="38" l="1"/>
  <c r="T586" i="38"/>
  <c r="V586" i="38" s="1"/>
  <c r="L706" i="38"/>
  <c r="O706" i="38"/>
  <c r="S824" i="38"/>
  <c r="U703" i="38"/>
  <c r="U704" i="38" l="1"/>
  <c r="S825" i="38"/>
  <c r="J708" i="38"/>
  <c r="L707" i="38"/>
  <c r="T587" i="38"/>
  <c r="V587" i="38" s="1"/>
  <c r="O707" i="38"/>
  <c r="T588" i="38" l="1"/>
  <c r="V588" i="38" s="1"/>
  <c r="O708" i="38"/>
  <c r="J709" i="38"/>
  <c r="L708" i="38"/>
  <c r="S826" i="38"/>
  <c r="U705" i="38"/>
  <c r="S827" i="38" l="1"/>
  <c r="U706" i="38"/>
  <c r="L709" i="38"/>
  <c r="T589" i="38"/>
  <c r="V589" i="38" s="1"/>
  <c r="O709" i="38"/>
  <c r="J710" i="38"/>
  <c r="O710" i="38" l="1"/>
  <c r="T590" i="38"/>
  <c r="V590" i="38" s="1"/>
  <c r="J711" i="38"/>
  <c r="L710" i="38"/>
  <c r="S828" i="38"/>
  <c r="U707" i="38"/>
  <c r="O711" i="38" l="1"/>
  <c r="J712" i="38"/>
  <c r="T591" i="38"/>
  <c r="V591" i="38" s="1"/>
  <c r="L711" i="38"/>
  <c r="U708" i="38"/>
  <c r="S829" i="38"/>
  <c r="U709" i="38" l="1"/>
  <c r="S830" i="38"/>
  <c r="O712" i="38"/>
  <c r="J713" i="38"/>
  <c r="T592" i="38"/>
  <c r="V592" i="38" s="1"/>
  <c r="L712" i="38"/>
  <c r="J714" i="38" l="1"/>
  <c r="O713" i="38"/>
  <c r="T593" i="38"/>
  <c r="V593" i="38" s="1"/>
  <c r="L713" i="38"/>
  <c r="S831" i="38"/>
  <c r="U710" i="38"/>
  <c r="S832" i="38" l="1"/>
  <c r="U711" i="38"/>
  <c r="J715" i="38"/>
  <c r="O714" i="38"/>
  <c r="L714" i="38"/>
  <c r="T594" i="38"/>
  <c r="V594" i="38" s="1"/>
  <c r="J716" i="38" l="1"/>
  <c r="L715" i="38"/>
  <c r="T595" i="38"/>
  <c r="V595" i="38" s="1"/>
  <c r="O715" i="38"/>
  <c r="S833" i="38"/>
  <c r="U712" i="38"/>
  <c r="S834" i="38" l="1"/>
  <c r="U713" i="38"/>
  <c r="T596" i="38"/>
  <c r="V596" i="38" s="1"/>
  <c r="J717" i="38"/>
  <c r="O716" i="38"/>
  <c r="L716" i="38"/>
  <c r="O717" i="38" l="1"/>
  <c r="T597" i="38"/>
  <c r="V597" i="38" s="1"/>
  <c r="J718" i="38"/>
  <c r="L717" i="38"/>
  <c r="S835" i="38"/>
  <c r="U714" i="38"/>
  <c r="S836" i="38" l="1"/>
  <c r="U715" i="38"/>
  <c r="O718" i="38"/>
  <c r="T598" i="38"/>
  <c r="V598" i="38" s="1"/>
  <c r="J719" i="38"/>
  <c r="L718" i="38"/>
  <c r="O719" i="38" l="1"/>
  <c r="J720" i="38"/>
  <c r="T599" i="38"/>
  <c r="V599" i="38" s="1"/>
  <c r="L719" i="38"/>
  <c r="U716" i="38"/>
  <c r="S837" i="38"/>
  <c r="S838" i="38" l="1"/>
  <c r="U717" i="38"/>
  <c r="J721" i="38"/>
  <c r="O720" i="38"/>
  <c r="T600" i="38"/>
  <c r="V600" i="38" s="1"/>
  <c r="L720" i="38"/>
  <c r="J722" i="38" l="1"/>
  <c r="L721" i="38"/>
  <c r="O721" i="38"/>
  <c r="T601" i="38"/>
  <c r="V601" i="38" s="1"/>
  <c r="S839" i="38"/>
  <c r="U718" i="38"/>
  <c r="S840" i="38" l="1"/>
  <c r="U719" i="38"/>
  <c r="J723" i="38"/>
  <c r="L722" i="38"/>
  <c r="T602" i="38"/>
  <c r="V602" i="38" s="1"/>
  <c r="O722" i="38"/>
  <c r="T603" i="38" l="1"/>
  <c r="V603" i="38" s="1"/>
  <c r="O723" i="38"/>
  <c r="J724" i="38"/>
  <c r="L723" i="38"/>
  <c r="S841" i="38"/>
  <c r="U720" i="38"/>
  <c r="U721" i="38" l="1"/>
  <c r="S842" i="38"/>
  <c r="L724" i="38"/>
  <c r="T604" i="38"/>
  <c r="V604" i="38" s="1"/>
  <c r="O724" i="38"/>
  <c r="J725" i="38"/>
  <c r="O725" i="38" l="1"/>
  <c r="T605" i="38"/>
  <c r="V605" i="38" s="1"/>
  <c r="J726" i="38"/>
  <c r="L725" i="38"/>
  <c r="S843" i="38"/>
  <c r="U722" i="38"/>
  <c r="S844" i="38" l="1"/>
  <c r="U723" i="38"/>
  <c r="O726" i="38"/>
  <c r="J727" i="38"/>
  <c r="T606" i="38"/>
  <c r="V606" i="38" s="1"/>
  <c r="L726" i="38"/>
  <c r="O727" i="38" l="1"/>
  <c r="J728" i="38"/>
  <c r="T607" i="38"/>
  <c r="V607" i="38" s="1"/>
  <c r="L727" i="38"/>
  <c r="U724" i="38"/>
  <c r="S845" i="38"/>
  <c r="U725" i="38" l="1"/>
  <c r="S846" i="38"/>
  <c r="J729" i="38"/>
  <c r="T608" i="38"/>
  <c r="V608" i="38" s="1"/>
  <c r="L728" i="38"/>
  <c r="O728" i="38"/>
  <c r="J730" i="38" l="1"/>
  <c r="L729" i="38"/>
  <c r="T609" i="38"/>
  <c r="V609" i="38" s="1"/>
  <c r="O729" i="38"/>
  <c r="S847" i="38"/>
  <c r="U726" i="38"/>
  <c r="S848" i="38" l="1"/>
  <c r="U727" i="38"/>
  <c r="T610" i="38"/>
  <c r="V610" i="38" s="1"/>
  <c r="O730" i="38"/>
  <c r="J731" i="38"/>
  <c r="L730" i="38"/>
  <c r="L731" i="38" l="1"/>
  <c r="T611" i="38"/>
  <c r="V611" i="38" s="1"/>
  <c r="O731" i="38"/>
  <c r="J732" i="38"/>
  <c r="S849" i="38"/>
  <c r="U728" i="38"/>
  <c r="O732" i="38" l="1"/>
  <c r="T612" i="38"/>
  <c r="V612" i="38" s="1"/>
  <c r="J733" i="38"/>
  <c r="L732" i="38"/>
  <c r="S850" i="38"/>
  <c r="U729" i="38"/>
  <c r="S851" i="38" l="1"/>
  <c r="U730" i="38"/>
  <c r="O733" i="38"/>
  <c r="J734" i="38"/>
  <c r="T613" i="38"/>
  <c r="V613" i="38" s="1"/>
  <c r="L733" i="38"/>
  <c r="O734" i="38" l="1"/>
  <c r="J735" i="38"/>
  <c r="T614" i="38"/>
  <c r="V614" i="38" s="1"/>
  <c r="L734" i="38"/>
  <c r="U731" i="38"/>
  <c r="S852" i="38"/>
  <c r="S853" i="38" l="1"/>
  <c r="U732" i="38"/>
  <c r="J736" i="38"/>
  <c r="T615" i="38"/>
  <c r="V615" i="38" s="1"/>
  <c r="O735" i="38"/>
  <c r="L735" i="38"/>
  <c r="J737" i="38" l="1"/>
  <c r="O736" i="38"/>
  <c r="L736" i="38"/>
  <c r="T616" i="38"/>
  <c r="V616" i="38" s="1"/>
  <c r="S854" i="38"/>
  <c r="U733" i="38"/>
  <c r="S855" i="38" l="1"/>
  <c r="U734" i="38"/>
  <c r="J738" i="38"/>
  <c r="L737" i="38"/>
  <c r="T617" i="38"/>
  <c r="V617" i="38" s="1"/>
  <c r="O737" i="38"/>
  <c r="T618" i="38" l="1"/>
  <c r="V618" i="38" s="1"/>
  <c r="J739" i="38"/>
  <c r="O738" i="38"/>
  <c r="L738" i="38"/>
  <c r="U735" i="38"/>
  <c r="S856" i="38"/>
  <c r="L739" i="38" l="1"/>
  <c r="T619" i="38"/>
  <c r="V619" i="38" s="1"/>
  <c r="O739" i="38"/>
  <c r="J740" i="38"/>
  <c r="S857" i="38"/>
  <c r="U736" i="38"/>
  <c r="S858" i="38" l="1"/>
  <c r="U737" i="38"/>
  <c r="O740" i="38"/>
  <c r="T620" i="38"/>
  <c r="V620" i="38" s="1"/>
  <c r="J741" i="38"/>
  <c r="L740" i="38"/>
  <c r="O741" i="38" l="1"/>
  <c r="J742" i="38"/>
  <c r="T621" i="38"/>
  <c r="V621" i="38" s="1"/>
  <c r="L741" i="38"/>
  <c r="S859" i="38"/>
  <c r="U738" i="38"/>
  <c r="S860" i="38" l="1"/>
  <c r="U739" i="38"/>
  <c r="J743" i="38"/>
  <c r="O742" i="38"/>
  <c r="T622" i="38"/>
  <c r="V622" i="38" s="1"/>
  <c r="L742" i="38"/>
  <c r="J744" i="38" l="1"/>
  <c r="L743" i="38"/>
  <c r="O743" i="38"/>
  <c r="T623" i="38"/>
  <c r="V623" i="38" s="1"/>
  <c r="S861" i="38"/>
  <c r="U740" i="38"/>
  <c r="U741" i="38" l="1"/>
  <c r="S862" i="38"/>
  <c r="J745" i="38"/>
  <c r="L744" i="38"/>
  <c r="T624" i="38"/>
  <c r="V624" i="38" s="1"/>
  <c r="O744" i="38"/>
  <c r="T625" i="38" l="1"/>
  <c r="V625" i="38" s="1"/>
  <c r="J746" i="38"/>
  <c r="O745" i="38"/>
  <c r="L745" i="38"/>
  <c r="S863" i="38"/>
  <c r="U742" i="38"/>
  <c r="U743" i="38" l="1"/>
  <c r="S864" i="38"/>
  <c r="L746" i="38"/>
  <c r="T626" i="38"/>
  <c r="V626" i="38" s="1"/>
  <c r="O746" i="38"/>
  <c r="J747" i="38"/>
  <c r="O747" i="38" l="1"/>
  <c r="T627" i="38"/>
  <c r="V627" i="38" s="1"/>
  <c r="J748" i="38"/>
  <c r="L747" i="38"/>
  <c r="S865" i="38"/>
  <c r="U744" i="38"/>
  <c r="S866" i="38" l="1"/>
  <c r="U745" i="38"/>
  <c r="O748" i="38"/>
  <c r="J749" i="38"/>
  <c r="T628" i="38"/>
  <c r="V628" i="38" s="1"/>
  <c r="L748" i="38"/>
  <c r="O749" i="38" l="1"/>
  <c r="J750" i="38"/>
  <c r="L749" i="38"/>
  <c r="T629" i="38"/>
  <c r="V629" i="38" s="1"/>
  <c r="U746" i="38"/>
  <c r="S867" i="38"/>
  <c r="S868" i="38" l="1"/>
  <c r="U747" i="38"/>
  <c r="J751" i="38"/>
  <c r="T630" i="38"/>
  <c r="V630" i="38" s="1"/>
  <c r="L750" i="38"/>
  <c r="O750" i="38"/>
  <c r="J752" i="38" l="1"/>
  <c r="T631" i="38"/>
  <c r="V631" i="38" s="1"/>
  <c r="L751" i="38"/>
  <c r="O751" i="38"/>
  <c r="U748" i="38"/>
  <c r="S869" i="38"/>
  <c r="S870" i="38" l="1"/>
  <c r="U749" i="38"/>
  <c r="L752" i="38"/>
  <c r="T632" i="38"/>
  <c r="V632" i="38" s="1"/>
  <c r="O752" i="38"/>
  <c r="J753" i="38"/>
  <c r="L753" i="38" l="1"/>
  <c r="T633" i="38"/>
  <c r="V633" i="38" s="1"/>
  <c r="O753" i="38"/>
  <c r="J754" i="38"/>
  <c r="S871" i="38"/>
  <c r="U750" i="38"/>
  <c r="S872" i="38" l="1"/>
  <c r="U751" i="38"/>
  <c r="O754" i="38"/>
  <c r="T634" i="38"/>
  <c r="V634" i="38" s="1"/>
  <c r="J755" i="38"/>
  <c r="L754" i="38"/>
  <c r="O755" i="38" l="1"/>
  <c r="J756" i="38"/>
  <c r="T635" i="38"/>
  <c r="V635" i="38" s="1"/>
  <c r="L755" i="38"/>
  <c r="S873" i="38"/>
  <c r="U752" i="38"/>
  <c r="O756" i="38" l="1"/>
  <c r="J757" i="38"/>
  <c r="T636" i="38"/>
  <c r="V636" i="38" s="1"/>
  <c r="L756" i="38"/>
  <c r="S874" i="38"/>
  <c r="U753" i="38"/>
  <c r="S875" i="38" l="1"/>
  <c r="U754" i="38"/>
  <c r="J758" i="38"/>
  <c r="T637" i="38"/>
  <c r="V637" i="38" s="1"/>
  <c r="O757" i="38"/>
  <c r="L757" i="38"/>
  <c r="J759" i="38" l="1"/>
  <c r="O758" i="38"/>
  <c r="L758" i="38"/>
  <c r="T638" i="38"/>
  <c r="V638" i="38" s="1"/>
  <c r="S876" i="38"/>
  <c r="U755" i="38"/>
  <c r="S877" i="38" l="1"/>
  <c r="U756" i="38"/>
  <c r="J760" i="38"/>
  <c r="L759" i="38"/>
  <c r="T639" i="38"/>
  <c r="V639" i="38" s="1"/>
  <c r="O759" i="38"/>
  <c r="T640" i="38" l="1"/>
  <c r="V640" i="38" s="1"/>
  <c r="J761" i="38"/>
  <c r="O760" i="38"/>
  <c r="L760" i="38"/>
  <c r="U757" i="38"/>
  <c r="S878" i="38"/>
  <c r="U758" i="38" l="1"/>
  <c r="S879" i="38"/>
  <c r="L761" i="38"/>
  <c r="T641" i="38"/>
  <c r="V641" i="38" s="1"/>
  <c r="O761" i="38"/>
  <c r="J762" i="38"/>
  <c r="O762" i="38" l="1"/>
  <c r="T642" i="38"/>
  <c r="V642" i="38" s="1"/>
  <c r="J763" i="38"/>
  <c r="L762" i="38"/>
  <c r="S880" i="38"/>
  <c r="U759" i="38"/>
  <c r="O763" i="38" l="1"/>
  <c r="J764" i="38"/>
  <c r="T643" i="38"/>
  <c r="V643" i="38" s="1"/>
  <c r="L763" i="38"/>
  <c r="S881" i="38"/>
  <c r="U760" i="38"/>
  <c r="S882" i="38" l="1"/>
  <c r="U761" i="38"/>
  <c r="J765" i="38"/>
  <c r="O764" i="38"/>
  <c r="T644" i="38"/>
  <c r="V644" i="38" s="1"/>
  <c r="L764" i="38"/>
  <c r="J766" i="38" l="1"/>
  <c r="L765" i="38"/>
  <c r="O765" i="38"/>
  <c r="T645" i="38"/>
  <c r="V645" i="38" s="1"/>
  <c r="S883" i="38"/>
  <c r="U762" i="38"/>
  <c r="S884" i="38" l="1"/>
  <c r="U763" i="38"/>
  <c r="J767" i="38"/>
  <c r="L766" i="38"/>
  <c r="T646" i="38"/>
  <c r="V646" i="38" s="1"/>
  <c r="O766" i="38"/>
  <c r="T647" i="38" l="1"/>
  <c r="V647" i="38" s="1"/>
  <c r="J768" i="38"/>
  <c r="O767" i="38"/>
  <c r="L767" i="38"/>
  <c r="S885" i="38"/>
  <c r="U764" i="38"/>
  <c r="L768" i="38" l="1"/>
  <c r="T648" i="38"/>
  <c r="V648" i="38" s="1"/>
  <c r="O768" i="38"/>
  <c r="J769" i="38"/>
  <c r="S886" i="38"/>
  <c r="U765" i="38"/>
  <c r="S887" i="38" l="1"/>
  <c r="U766" i="38"/>
  <c r="O769" i="38"/>
  <c r="T649" i="38"/>
  <c r="V649" i="38" s="1"/>
  <c r="J770" i="38"/>
  <c r="L769" i="38"/>
  <c r="O770" i="38" l="1"/>
  <c r="J771" i="38"/>
  <c r="T650" i="38"/>
  <c r="V650" i="38" s="1"/>
  <c r="L770" i="38"/>
  <c r="S888" i="38"/>
  <c r="U767" i="38"/>
  <c r="S889" i="38" l="1"/>
  <c r="U768" i="38"/>
  <c r="O771" i="38"/>
  <c r="J772" i="38"/>
  <c r="T651" i="38"/>
  <c r="V651" i="38" s="1"/>
  <c r="L771" i="38"/>
  <c r="J773" i="38" l="1"/>
  <c r="L772" i="38"/>
  <c r="T652" i="38"/>
  <c r="V652" i="38" s="1"/>
  <c r="O772" i="38"/>
  <c r="S890" i="38"/>
  <c r="U769" i="38"/>
  <c r="S891" i="38" l="1"/>
  <c r="U770" i="38"/>
  <c r="J774" i="38"/>
  <c r="T653" i="38"/>
  <c r="V653" i="38" s="1"/>
  <c r="L773" i="38"/>
  <c r="O773" i="38"/>
  <c r="J775" i="38" l="1"/>
  <c r="L774" i="38"/>
  <c r="T654" i="38"/>
  <c r="V654" i="38" s="1"/>
  <c r="O774" i="38"/>
  <c r="S892" i="38"/>
  <c r="U771" i="38"/>
  <c r="S893" i="38" l="1"/>
  <c r="U772" i="38"/>
  <c r="T655" i="38"/>
  <c r="V655" i="38" s="1"/>
  <c r="O775" i="38"/>
  <c r="J776" i="38"/>
  <c r="L775" i="38"/>
  <c r="L776" i="38" l="1"/>
  <c r="T656" i="38"/>
  <c r="V656" i="38" s="1"/>
  <c r="O776" i="38"/>
  <c r="J777" i="38"/>
  <c r="S894" i="38"/>
  <c r="U773" i="38"/>
  <c r="S895" i="38" l="1"/>
  <c r="U774" i="38"/>
  <c r="O777" i="38"/>
  <c r="J778" i="38"/>
  <c r="L777" i="38"/>
  <c r="T657" i="38"/>
  <c r="V657" i="38" s="1"/>
  <c r="O778" i="38" l="1"/>
  <c r="J779" i="38"/>
  <c r="T658" i="38"/>
  <c r="V658" i="38" s="1"/>
  <c r="L778" i="38"/>
  <c r="S896" i="38"/>
  <c r="U775" i="38"/>
  <c r="U776" i="38" l="1"/>
  <c r="S897" i="38"/>
  <c r="J780" i="38"/>
  <c r="T659" i="38"/>
  <c r="V659" i="38" s="1"/>
  <c r="O779" i="38"/>
  <c r="L779" i="38"/>
  <c r="J781" i="38" l="1"/>
  <c r="O780" i="38"/>
  <c r="T660" i="38"/>
  <c r="V660" i="38" s="1"/>
  <c r="L780" i="38"/>
  <c r="S898" i="38"/>
  <c r="U777" i="38"/>
  <c r="S899" i="38" l="1"/>
  <c r="U778" i="38"/>
  <c r="J782" i="38"/>
  <c r="L781" i="38"/>
  <c r="T661" i="38"/>
  <c r="V661" i="38" s="1"/>
  <c r="O781" i="38"/>
  <c r="T662" i="38" l="1"/>
  <c r="V662" i="38" s="1"/>
  <c r="O782" i="38"/>
  <c r="J783" i="38"/>
  <c r="L782" i="38"/>
  <c r="S900" i="38"/>
  <c r="U779" i="38"/>
  <c r="L783" i="38" l="1"/>
  <c r="T663" i="38"/>
  <c r="V663" i="38" s="1"/>
  <c r="O783" i="38"/>
  <c r="J784" i="38"/>
  <c r="S901" i="38"/>
  <c r="U780" i="38"/>
  <c r="S902" i="38" l="1"/>
  <c r="U781" i="38"/>
  <c r="O784" i="38"/>
  <c r="T664" i="38"/>
  <c r="V664" i="38" s="1"/>
  <c r="J785" i="38"/>
  <c r="L784" i="38"/>
  <c r="O785" i="38" l="1"/>
  <c r="J786" i="38"/>
  <c r="T665" i="38"/>
  <c r="V665" i="38" s="1"/>
  <c r="L785" i="38"/>
  <c r="S903" i="38"/>
  <c r="U782" i="38"/>
  <c r="J787" i="38" l="1"/>
  <c r="O786" i="38"/>
  <c r="T666" i="38"/>
  <c r="V666" i="38" s="1"/>
  <c r="L786" i="38"/>
  <c r="S904" i="38"/>
  <c r="U783" i="38"/>
  <c r="S905" i="38" l="1"/>
  <c r="U784" i="38"/>
  <c r="J788" i="38"/>
  <c r="T667" i="38"/>
  <c r="V667" i="38" s="1"/>
  <c r="O787" i="38"/>
  <c r="L787" i="38"/>
  <c r="J789" i="38" l="1"/>
  <c r="O788" i="38"/>
  <c r="T668" i="38"/>
  <c r="V668" i="38" s="1"/>
  <c r="L788" i="38"/>
  <c r="S906" i="38"/>
  <c r="U785" i="38"/>
  <c r="U786" i="38" l="1"/>
  <c r="S907" i="38"/>
  <c r="T669" i="38"/>
  <c r="V669" i="38" s="1"/>
  <c r="J790" i="38"/>
  <c r="O789" i="38"/>
  <c r="L789" i="38"/>
  <c r="T670" i="38" l="1"/>
  <c r="V670" i="38" s="1"/>
  <c r="O790" i="38"/>
  <c r="J791" i="38"/>
  <c r="L790" i="38"/>
  <c r="U787" i="38"/>
  <c r="S908" i="38"/>
  <c r="S909" i="38" l="1"/>
  <c r="U788" i="38"/>
  <c r="J792" i="38"/>
  <c r="O791" i="38"/>
  <c r="T671" i="38"/>
  <c r="V671" i="38" s="1"/>
  <c r="L791" i="38"/>
  <c r="J793" i="38" l="1"/>
  <c r="L792" i="38"/>
  <c r="O792" i="38"/>
  <c r="T672" i="38"/>
  <c r="V672" i="38" s="1"/>
  <c r="S910" i="38"/>
  <c r="U789" i="38"/>
  <c r="S911" i="38" l="1"/>
  <c r="U790" i="38"/>
  <c r="L793" i="38"/>
  <c r="J794" i="38"/>
  <c r="O793" i="38"/>
  <c r="T673" i="38"/>
  <c r="V673" i="38" s="1"/>
  <c r="O794" i="38" l="1"/>
  <c r="J795" i="38"/>
  <c r="T674" i="38"/>
  <c r="V674" i="38" s="1"/>
  <c r="L794" i="38"/>
  <c r="S912" i="38"/>
  <c r="U791" i="38"/>
  <c r="S913" i="38" l="1"/>
  <c r="U792" i="38"/>
  <c r="J796" i="38"/>
  <c r="T675" i="38"/>
  <c r="V675" i="38" s="1"/>
  <c r="O795" i="38"/>
  <c r="L795" i="38"/>
  <c r="O796" i="38" l="1"/>
  <c r="L796" i="38"/>
  <c r="T676" i="38"/>
  <c r="V676" i="38" s="1"/>
  <c r="J797" i="38"/>
  <c r="U793" i="38"/>
  <c r="S914" i="38"/>
  <c r="S915" i="38" l="1"/>
  <c r="U794" i="38"/>
  <c r="T677" i="38"/>
  <c r="V677" i="38" s="1"/>
  <c r="L797" i="38"/>
  <c r="O797" i="38"/>
  <c r="J798" i="38"/>
  <c r="O798" i="38" l="1"/>
  <c r="T678" i="38"/>
  <c r="V678" i="38" s="1"/>
  <c r="J799" i="38"/>
  <c r="L798" i="38"/>
  <c r="S916" i="38"/>
  <c r="U795" i="38"/>
  <c r="S917" i="38" l="1"/>
  <c r="U796" i="38"/>
  <c r="J800" i="38"/>
  <c r="T679" i="38"/>
  <c r="V679" i="38" s="1"/>
  <c r="O799" i="38"/>
  <c r="L799" i="38"/>
  <c r="T680" i="38" l="1"/>
  <c r="V680" i="38" s="1"/>
  <c r="O800" i="38"/>
  <c r="J801" i="38"/>
  <c r="L800" i="38"/>
  <c r="S918" i="38"/>
  <c r="U797" i="38"/>
  <c r="S919" i="38" l="1"/>
  <c r="U798" i="38"/>
  <c r="J802" i="38"/>
  <c r="O801" i="38"/>
  <c r="T681" i="38"/>
  <c r="V681" i="38" s="1"/>
  <c r="L801" i="38"/>
  <c r="O802" i="38" l="1"/>
  <c r="L802" i="38"/>
  <c r="T682" i="38"/>
  <c r="V682" i="38" s="1"/>
  <c r="J803" i="38"/>
  <c r="S920" i="38"/>
  <c r="U799" i="38"/>
  <c r="O803" i="38" l="1"/>
  <c r="L803" i="38"/>
  <c r="T683" i="38"/>
  <c r="V683" i="38" s="1"/>
  <c r="J804" i="38"/>
  <c r="U800" i="38"/>
  <c r="S921" i="38"/>
  <c r="S922" i="38" l="1"/>
  <c r="U801" i="38"/>
  <c r="T684" i="38"/>
  <c r="V684" i="38" s="1"/>
  <c r="O804" i="38"/>
  <c r="J805" i="38"/>
  <c r="L804" i="38"/>
  <c r="J806" i="38" l="1"/>
  <c r="T685" i="38"/>
  <c r="V685" i="38" s="1"/>
  <c r="L805" i="38"/>
  <c r="O805" i="38"/>
  <c r="S923" i="38"/>
  <c r="U802" i="38"/>
  <c r="S924" i="38" l="1"/>
  <c r="U803" i="38"/>
  <c r="J807" i="38"/>
  <c r="T686" i="38"/>
  <c r="V686" i="38" s="1"/>
  <c r="L806" i="38"/>
  <c r="O806" i="38"/>
  <c r="O807" i="38" l="1"/>
  <c r="J808" i="38"/>
  <c r="T687" i="38"/>
  <c r="V687" i="38" s="1"/>
  <c r="L807" i="38"/>
  <c r="S925" i="38"/>
  <c r="U804" i="38"/>
  <c r="S926" i="38" l="1"/>
  <c r="U805" i="38"/>
  <c r="J809" i="38"/>
  <c r="O808" i="38"/>
  <c r="L808" i="38"/>
  <c r="T688" i="38"/>
  <c r="V688" i="38" s="1"/>
  <c r="J810" i="38" l="1"/>
  <c r="T689" i="38"/>
  <c r="V689" i="38" s="1"/>
  <c r="O809" i="38"/>
  <c r="L809" i="38"/>
  <c r="U806" i="38"/>
  <c r="S927" i="38"/>
  <c r="S928" i="38" l="1"/>
  <c r="U807" i="38"/>
  <c r="O810" i="38"/>
  <c r="L810" i="38"/>
  <c r="J811" i="38"/>
  <c r="T690" i="38"/>
  <c r="V690" i="38" s="1"/>
  <c r="O811" i="38" l="1"/>
  <c r="J812" i="38"/>
  <c r="T691" i="38"/>
  <c r="V691" i="38" s="1"/>
  <c r="L811" i="38"/>
  <c r="U808" i="38"/>
  <c r="S929" i="38"/>
  <c r="U809" i="38" l="1"/>
  <c r="S930" i="38"/>
  <c r="T692" i="38"/>
  <c r="V692" i="38" s="1"/>
  <c r="L812" i="38"/>
  <c r="J813" i="38"/>
  <c r="O812" i="38"/>
  <c r="S931" i="38" l="1"/>
  <c r="U810" i="38"/>
  <c r="J814" i="38"/>
  <c r="L813" i="38"/>
  <c r="T693" i="38"/>
  <c r="V693" i="38" s="1"/>
  <c r="O813" i="38"/>
  <c r="J815" i="38" l="1"/>
  <c r="O814" i="38"/>
  <c r="T694" i="38"/>
  <c r="V694" i="38" s="1"/>
  <c r="L814" i="38"/>
  <c r="S932" i="38"/>
  <c r="U811" i="38"/>
  <c r="S933" i="38" l="1"/>
  <c r="U812" i="38"/>
  <c r="J816" i="38"/>
  <c r="L815" i="38"/>
  <c r="O815" i="38"/>
  <c r="T695" i="38"/>
  <c r="V695" i="38" s="1"/>
  <c r="O816" i="38" l="1"/>
  <c r="J817" i="38"/>
  <c r="T696" i="38"/>
  <c r="V696" i="38" s="1"/>
  <c r="L816" i="38"/>
  <c r="S934" i="38"/>
  <c r="U813" i="38"/>
  <c r="J818" i="38" l="1"/>
  <c r="O817" i="38"/>
  <c r="T697" i="38"/>
  <c r="V697" i="38" s="1"/>
  <c r="L817" i="38"/>
  <c r="S935" i="38"/>
  <c r="U814" i="38"/>
  <c r="U815" i="38" l="1"/>
  <c r="S936" i="38"/>
  <c r="O818" i="38"/>
  <c r="J819" i="38"/>
  <c r="T698" i="38"/>
  <c r="V698" i="38" s="1"/>
  <c r="L818" i="38"/>
  <c r="T699" i="38" l="1"/>
  <c r="V699" i="38" s="1"/>
  <c r="O819" i="38"/>
  <c r="J820" i="38"/>
  <c r="L819" i="38"/>
  <c r="U816" i="38"/>
  <c r="S937" i="38"/>
  <c r="S938" i="38" l="1"/>
  <c r="U817" i="38"/>
  <c r="O820" i="38"/>
  <c r="T700" i="38"/>
  <c r="V700" i="38" s="1"/>
  <c r="J821" i="38"/>
  <c r="L820" i="38"/>
  <c r="J822" i="38" l="1"/>
  <c r="O821" i="38"/>
  <c r="T701" i="38"/>
  <c r="V701" i="38" s="1"/>
  <c r="L821" i="38"/>
  <c r="S939" i="38"/>
  <c r="U818" i="38"/>
  <c r="S940" i="38" l="1"/>
  <c r="U819" i="38"/>
  <c r="L822" i="38"/>
  <c r="O822" i="38"/>
  <c r="T702" i="38"/>
  <c r="V702" i="38" s="1"/>
  <c r="J823" i="38"/>
  <c r="L823" i="38" l="1"/>
  <c r="O823" i="38"/>
  <c r="T703" i="38"/>
  <c r="V703" i="38" s="1"/>
  <c r="J824" i="38"/>
  <c r="S941" i="38"/>
  <c r="U820" i="38"/>
  <c r="J825" i="38" l="1"/>
  <c r="O824" i="38"/>
  <c r="T704" i="38"/>
  <c r="V704" i="38" s="1"/>
  <c r="L824" i="38"/>
  <c r="S942" i="38"/>
  <c r="U821" i="38"/>
  <c r="S943" i="38" l="1"/>
  <c r="U822" i="38"/>
  <c r="O825" i="38"/>
  <c r="L825" i="38"/>
  <c r="T705" i="38"/>
  <c r="V705" i="38" s="1"/>
  <c r="J826" i="38"/>
  <c r="T706" i="38" l="1"/>
  <c r="V706" i="38" s="1"/>
  <c r="L826" i="38"/>
  <c r="O826" i="38"/>
  <c r="J827" i="38"/>
  <c r="U823" i="38"/>
  <c r="S944" i="38"/>
  <c r="S945" i="38" l="1"/>
  <c r="U824" i="38"/>
  <c r="O827" i="38"/>
  <c r="T707" i="38"/>
  <c r="V707" i="38" s="1"/>
  <c r="J828" i="38"/>
  <c r="L827" i="38"/>
  <c r="J829" i="38" l="1"/>
  <c r="T708" i="38"/>
  <c r="V708" i="38" s="1"/>
  <c r="O828" i="38"/>
  <c r="L828" i="38"/>
  <c r="S946" i="38"/>
  <c r="U825" i="38"/>
  <c r="S947" i="38" l="1"/>
  <c r="U826" i="38"/>
  <c r="T709" i="38"/>
  <c r="V709" i="38" s="1"/>
  <c r="O829" i="38"/>
  <c r="J830" i="38"/>
  <c r="L829" i="38"/>
  <c r="O830" i="38" l="1"/>
  <c r="L830" i="38"/>
  <c r="T710" i="38"/>
  <c r="V710" i="38" s="1"/>
  <c r="J831" i="38"/>
  <c r="S948" i="38"/>
  <c r="U827" i="38"/>
  <c r="J832" i="38" l="1"/>
  <c r="O831" i="38"/>
  <c r="T711" i="38"/>
  <c r="V711" i="38" s="1"/>
  <c r="L831" i="38"/>
  <c r="S949" i="38"/>
  <c r="U828" i="38"/>
  <c r="U829" i="38" l="1"/>
  <c r="S950" i="38"/>
  <c r="L832" i="38"/>
  <c r="O832" i="38"/>
  <c r="T712" i="38"/>
  <c r="V712" i="38" s="1"/>
  <c r="J833" i="38"/>
  <c r="O833" i="38" l="1"/>
  <c r="T713" i="38"/>
  <c r="V713" i="38" s="1"/>
  <c r="J834" i="38"/>
  <c r="L833" i="38"/>
  <c r="U830" i="38"/>
  <c r="S951" i="38"/>
  <c r="U831" i="38" l="1"/>
  <c r="S952" i="38"/>
  <c r="J835" i="38"/>
  <c r="T714" i="38"/>
  <c r="V714" i="38" s="1"/>
  <c r="O834" i="38"/>
  <c r="L834" i="38"/>
  <c r="T715" i="38" l="1"/>
  <c r="V715" i="38" s="1"/>
  <c r="J836" i="38"/>
  <c r="L835" i="38"/>
  <c r="O835" i="38"/>
  <c r="S953" i="38"/>
  <c r="U832" i="38"/>
  <c r="S954" i="38" l="1"/>
  <c r="U833" i="38"/>
  <c r="T716" i="38"/>
  <c r="V716" i="38" s="1"/>
  <c r="J837" i="38"/>
  <c r="O836" i="38"/>
  <c r="L836" i="38"/>
  <c r="O837" i="38" l="1"/>
  <c r="J838" i="38"/>
  <c r="L837" i="38"/>
  <c r="T717" i="38"/>
  <c r="V717" i="38" s="1"/>
  <c r="S955" i="38"/>
  <c r="U834" i="38"/>
  <c r="S956" i="38" l="1"/>
  <c r="U835" i="38"/>
  <c r="J839" i="38"/>
  <c r="O838" i="38"/>
  <c r="T718" i="38"/>
  <c r="V718" i="38" s="1"/>
  <c r="L838" i="38"/>
  <c r="O839" i="38" l="1"/>
  <c r="T719" i="38"/>
  <c r="V719" i="38" s="1"/>
  <c r="J840" i="38"/>
  <c r="L839" i="38"/>
  <c r="U836" i="38"/>
  <c r="S957" i="38"/>
  <c r="O840" i="38" l="1"/>
  <c r="J841" i="38"/>
  <c r="T720" i="38"/>
  <c r="V720" i="38" s="1"/>
  <c r="L840" i="38"/>
  <c r="U837" i="38"/>
  <c r="S958" i="38"/>
  <c r="S959" i="38" l="1"/>
  <c r="U838" i="38"/>
  <c r="O841" i="38"/>
  <c r="T721" i="38"/>
  <c r="V721" i="38" s="1"/>
  <c r="L841" i="38"/>
  <c r="J842" i="38"/>
  <c r="L842" i="38" l="1"/>
  <c r="T722" i="38"/>
  <c r="V722" i="38" s="1"/>
  <c r="O842" i="38"/>
  <c r="J843" i="38"/>
  <c r="S960" i="38"/>
  <c r="U839" i="38"/>
  <c r="S961" i="38" l="1"/>
  <c r="U840" i="38"/>
  <c r="J844" i="38"/>
  <c r="O843" i="38"/>
  <c r="T723" i="38"/>
  <c r="V723" i="38" s="1"/>
  <c r="L843" i="38"/>
  <c r="J845" i="38" l="1"/>
  <c r="T724" i="38"/>
  <c r="V724" i="38" s="1"/>
  <c r="O844" i="38"/>
  <c r="L844" i="38"/>
  <c r="U841" i="38"/>
  <c r="S962" i="38"/>
  <c r="S963" i="38" l="1"/>
  <c r="U842" i="38"/>
  <c r="J846" i="38"/>
  <c r="O845" i="38"/>
  <c r="T725" i="38"/>
  <c r="V725" i="38" s="1"/>
  <c r="L845" i="38"/>
  <c r="T726" i="38" l="1"/>
  <c r="V726" i="38" s="1"/>
  <c r="O846" i="38"/>
  <c r="J847" i="38"/>
  <c r="L846" i="38"/>
  <c r="S964" i="38"/>
  <c r="U843" i="38"/>
  <c r="U844" i="38" l="1"/>
  <c r="S965" i="38"/>
  <c r="J848" i="38"/>
  <c r="O847" i="38"/>
  <c r="T727" i="38"/>
  <c r="V727" i="38" s="1"/>
  <c r="L847" i="38"/>
  <c r="O848" i="38" l="1"/>
  <c r="J849" i="38"/>
  <c r="T728" i="38"/>
  <c r="V728" i="38" s="1"/>
  <c r="L848" i="38"/>
  <c r="U845" i="38"/>
  <c r="S966" i="38"/>
  <c r="T729" i="38" l="1"/>
  <c r="V729" i="38" s="1"/>
  <c r="J850" i="38"/>
  <c r="O849" i="38"/>
  <c r="L849" i="38"/>
  <c r="S967" i="38"/>
  <c r="U846" i="38"/>
  <c r="J851" i="38" l="1"/>
  <c r="T730" i="38"/>
  <c r="V730" i="38" s="1"/>
  <c r="O850" i="38"/>
  <c r="L850" i="38"/>
  <c r="S968" i="38"/>
  <c r="U847" i="38"/>
  <c r="S969" i="38" l="1"/>
  <c r="U848" i="38"/>
  <c r="J852" i="38"/>
  <c r="O851" i="38"/>
  <c r="T731" i="38"/>
  <c r="V731" i="38" s="1"/>
  <c r="L851" i="38"/>
  <c r="L852" i="38" l="1"/>
  <c r="T732" i="38"/>
  <c r="V732" i="38" s="1"/>
  <c r="O852" i="38"/>
  <c r="J853" i="38"/>
  <c r="S970" i="38"/>
  <c r="U849" i="38"/>
  <c r="U850" i="38" l="1"/>
  <c r="S971" i="38"/>
  <c r="J854" i="38"/>
  <c r="O853" i="38"/>
  <c r="T733" i="38"/>
  <c r="V733" i="38" s="1"/>
  <c r="L853" i="38"/>
  <c r="O854" i="38" l="1"/>
  <c r="J855" i="38"/>
  <c r="T734" i="38"/>
  <c r="V734" i="38" s="1"/>
  <c r="L854" i="38"/>
  <c r="S972" i="38"/>
  <c r="U851" i="38"/>
  <c r="S973" i="38" l="1"/>
  <c r="U852" i="38"/>
  <c r="O855" i="38"/>
  <c r="J856" i="38"/>
  <c r="T735" i="38"/>
  <c r="V735" i="38" s="1"/>
  <c r="L855" i="38"/>
  <c r="O856" i="38" l="1"/>
  <c r="T736" i="38"/>
  <c r="V736" i="38" s="1"/>
  <c r="J857" i="38"/>
  <c r="L856" i="38"/>
  <c r="U853" i="38"/>
  <c r="S974" i="38"/>
  <c r="S975" i="38" l="1"/>
  <c r="U854" i="38"/>
  <c r="J858" i="38"/>
  <c r="O857" i="38"/>
  <c r="T737" i="38"/>
  <c r="V737" i="38" s="1"/>
  <c r="L857" i="38"/>
  <c r="J859" i="38" l="1"/>
  <c r="T738" i="38"/>
  <c r="V738" i="38" s="1"/>
  <c r="O858" i="38"/>
  <c r="L858" i="38"/>
  <c r="U855" i="38"/>
  <c r="S976" i="38"/>
  <c r="S977" i="38" l="1"/>
  <c r="U856" i="38"/>
  <c r="J860" i="38"/>
  <c r="O859" i="38"/>
  <c r="T739" i="38"/>
  <c r="V739" i="38" s="1"/>
  <c r="L859" i="38"/>
  <c r="O860" i="38" l="1"/>
  <c r="J861" i="38"/>
  <c r="L860" i="38"/>
  <c r="T740" i="38"/>
  <c r="V740" i="38" s="1"/>
  <c r="S978" i="38"/>
  <c r="U857" i="38"/>
  <c r="S979" i="38" l="1"/>
  <c r="U858" i="38"/>
  <c r="J862" i="38"/>
  <c r="O861" i="38"/>
  <c r="T741" i="38"/>
  <c r="V741" i="38" s="1"/>
  <c r="L861" i="38"/>
  <c r="O862" i="38" l="1"/>
  <c r="L862" i="38"/>
  <c r="T742" i="38"/>
  <c r="V742" i="38" s="1"/>
  <c r="J863" i="38"/>
  <c r="S980" i="38"/>
  <c r="U859" i="38"/>
  <c r="O863" i="38" l="1"/>
  <c r="J864" i="38"/>
  <c r="T743" i="38"/>
  <c r="V743" i="38" s="1"/>
  <c r="L863" i="38"/>
  <c r="U860" i="38"/>
  <c r="S981" i="38"/>
  <c r="S982" i="38" l="1"/>
  <c r="U861" i="38"/>
  <c r="T744" i="38"/>
  <c r="V744" i="38" s="1"/>
  <c r="O864" i="38"/>
  <c r="L864" i="38"/>
  <c r="J865" i="38"/>
  <c r="J866" i="38" l="1"/>
  <c r="L865" i="38"/>
  <c r="T745" i="38"/>
  <c r="V745" i="38" s="1"/>
  <c r="O865" i="38"/>
  <c r="S983" i="38"/>
  <c r="U862" i="38"/>
  <c r="S984" i="38" l="1"/>
  <c r="U863" i="38"/>
  <c r="J867" i="38"/>
  <c r="O866" i="38"/>
  <c r="T746" i="38"/>
  <c r="V746" i="38" s="1"/>
  <c r="L866" i="38"/>
  <c r="L867" i="38" l="1"/>
  <c r="O867" i="38"/>
  <c r="T747" i="38"/>
  <c r="V747" i="38" s="1"/>
  <c r="J868" i="38"/>
  <c r="U864" i="38"/>
  <c r="S985" i="38"/>
  <c r="S986" i="38" l="1"/>
  <c r="U865" i="38"/>
  <c r="J869" i="38"/>
  <c r="O868" i="38"/>
  <c r="T748" i="38"/>
  <c r="V748" i="38" s="1"/>
  <c r="L868" i="38"/>
  <c r="O869" i="38" l="1"/>
  <c r="J870" i="38"/>
  <c r="T749" i="38"/>
  <c r="V749" i="38" s="1"/>
  <c r="L869" i="38"/>
  <c r="U866" i="38"/>
  <c r="S987" i="38"/>
  <c r="U867" i="38" l="1"/>
  <c r="S988" i="38"/>
  <c r="O870" i="38"/>
  <c r="T750" i="38"/>
  <c r="V750" i="38" s="1"/>
  <c r="J871" i="38"/>
  <c r="L870" i="38"/>
  <c r="O871" i="38" l="1"/>
  <c r="T751" i="38"/>
  <c r="V751" i="38" s="1"/>
  <c r="L871" i="38"/>
  <c r="J872" i="38"/>
  <c r="U868" i="38"/>
  <c r="S989" i="38"/>
  <c r="S990" i="38" l="1"/>
  <c r="U869" i="38"/>
  <c r="J873" i="38"/>
  <c r="T752" i="38"/>
  <c r="V752" i="38" s="1"/>
  <c r="O872" i="38"/>
  <c r="L872" i="38"/>
  <c r="J874" i="38" l="1"/>
  <c r="L873" i="38"/>
  <c r="O873" i="38"/>
  <c r="T753" i="38"/>
  <c r="V753" i="38" s="1"/>
  <c r="S991" i="38"/>
  <c r="U870" i="38"/>
  <c r="S992" i="38" l="1"/>
  <c r="U871" i="38"/>
  <c r="J875" i="38"/>
  <c r="L874" i="38"/>
  <c r="O874" i="38"/>
  <c r="T754" i="38"/>
  <c r="V754" i="38" s="1"/>
  <c r="O875" i="38" l="1"/>
  <c r="J876" i="38"/>
  <c r="T755" i="38"/>
  <c r="V755" i="38" s="1"/>
  <c r="L875" i="38"/>
  <c r="S993" i="38"/>
  <c r="U872" i="38"/>
  <c r="S994" i="38" l="1"/>
  <c r="U873" i="38"/>
  <c r="O876" i="38"/>
  <c r="J877" i="38"/>
  <c r="T756" i="38"/>
  <c r="V756" i="38" s="1"/>
  <c r="L876" i="38"/>
  <c r="O877" i="38" l="1"/>
  <c r="J878" i="38"/>
  <c r="T757" i="38"/>
  <c r="V757" i="38" s="1"/>
  <c r="L877" i="38"/>
  <c r="S995" i="38"/>
  <c r="U874" i="38"/>
  <c r="O878" i="38" l="1"/>
  <c r="T758" i="38"/>
  <c r="V758" i="38" s="1"/>
  <c r="J879" i="38"/>
  <c r="L878" i="38"/>
  <c r="S996" i="38"/>
  <c r="U875" i="38"/>
  <c r="U876" i="38" l="1"/>
  <c r="S997" i="38"/>
  <c r="O879" i="38"/>
  <c r="T759" i="38"/>
  <c r="V759" i="38" s="1"/>
  <c r="J880" i="38"/>
  <c r="L879" i="38"/>
  <c r="J881" i="38" l="1"/>
  <c r="L880" i="38"/>
  <c r="T760" i="38"/>
  <c r="V760" i="38" s="1"/>
  <c r="O880" i="38"/>
  <c r="U877" i="38"/>
  <c r="S998" i="38"/>
  <c r="S999" i="38" l="1"/>
  <c r="U878" i="38"/>
  <c r="J882" i="38"/>
  <c r="O881" i="38"/>
  <c r="L881" i="38"/>
  <c r="T761" i="38"/>
  <c r="V761" i="38" s="1"/>
  <c r="J883" i="38" l="1"/>
  <c r="O882" i="38"/>
  <c r="L882" i="38"/>
  <c r="T762" i="38"/>
  <c r="V762" i="38" s="1"/>
  <c r="S1000" i="38"/>
  <c r="U879" i="38"/>
  <c r="S1001" i="38" l="1"/>
  <c r="U880" i="38"/>
  <c r="J884" i="38"/>
  <c r="O883" i="38"/>
  <c r="T763" i="38"/>
  <c r="V763" i="38" s="1"/>
  <c r="L883" i="38"/>
  <c r="T764" i="38" l="1"/>
  <c r="V764" i="38" s="1"/>
  <c r="O884" i="38"/>
  <c r="J885" i="38"/>
  <c r="L884" i="38"/>
  <c r="S1002" i="38"/>
  <c r="U881" i="38"/>
  <c r="S1003" i="38" l="1"/>
  <c r="U882" i="38"/>
  <c r="O885" i="38"/>
  <c r="T765" i="38"/>
  <c r="V765" i="38" s="1"/>
  <c r="J886" i="38"/>
  <c r="L885" i="38"/>
  <c r="O886" i="38" l="1"/>
  <c r="L886" i="38"/>
  <c r="T766" i="38"/>
  <c r="V766" i="38" s="1"/>
  <c r="J887" i="38"/>
  <c r="U883" i="38"/>
  <c r="S1004" i="38"/>
  <c r="U884" i="38" l="1"/>
  <c r="S1005" i="38"/>
  <c r="J888" i="38"/>
  <c r="T767" i="38"/>
  <c r="V767" i="38" s="1"/>
  <c r="O887" i="38"/>
  <c r="L887" i="38"/>
  <c r="J889" i="38" l="1"/>
  <c r="O888" i="38"/>
  <c r="T768" i="38"/>
  <c r="V768" i="38" s="1"/>
  <c r="L888" i="38"/>
  <c r="S1006" i="38"/>
  <c r="U885" i="38"/>
  <c r="S1007" i="38" l="1"/>
  <c r="U886" i="38"/>
  <c r="J890" i="38"/>
  <c r="L889" i="38"/>
  <c r="T769" i="38"/>
  <c r="V769" i="38" s="1"/>
  <c r="O889" i="38"/>
  <c r="J891" i="38" l="1"/>
  <c r="T770" i="38"/>
  <c r="V770" i="38" s="1"/>
  <c r="O890" i="38"/>
  <c r="L890" i="38"/>
  <c r="S1008" i="38"/>
  <c r="U887" i="38"/>
  <c r="S1009" i="38" l="1"/>
  <c r="U888" i="38"/>
  <c r="O891" i="38"/>
  <c r="T771" i="38"/>
  <c r="V771" i="38" s="1"/>
  <c r="J892" i="38"/>
  <c r="L891" i="38"/>
  <c r="O892" i="38" l="1"/>
  <c r="J893" i="38"/>
  <c r="T772" i="38"/>
  <c r="V772" i="38" s="1"/>
  <c r="L892" i="38"/>
  <c r="U889" i="38"/>
  <c r="S1010" i="38"/>
  <c r="S1011" i="38" l="1"/>
  <c r="U890" i="38"/>
  <c r="O893" i="38"/>
  <c r="T773" i="38"/>
  <c r="V773" i="38" s="1"/>
  <c r="J894" i="38"/>
  <c r="L893" i="38"/>
  <c r="O894" i="38" l="1"/>
  <c r="J895" i="38"/>
  <c r="T774" i="38"/>
  <c r="V774" i="38" s="1"/>
  <c r="L894" i="38"/>
  <c r="S1012" i="38"/>
  <c r="U891" i="38"/>
  <c r="S1013" i="38" l="1"/>
  <c r="U892" i="38"/>
  <c r="J896" i="38"/>
  <c r="O895" i="38"/>
  <c r="T775" i="38"/>
  <c r="V775" i="38" s="1"/>
  <c r="L895" i="38"/>
  <c r="J897" i="38" l="1"/>
  <c r="L896" i="38"/>
  <c r="O896" i="38"/>
  <c r="T776" i="38"/>
  <c r="V776" i="38" s="1"/>
  <c r="S1014" i="38"/>
  <c r="U893" i="38"/>
  <c r="S1015" i="38" l="1"/>
  <c r="U894" i="38"/>
  <c r="O897" i="38"/>
  <c r="J898" i="38"/>
  <c r="T777" i="38"/>
  <c r="V777" i="38" s="1"/>
  <c r="L897" i="38"/>
  <c r="O898" i="38" l="1"/>
  <c r="J899" i="38"/>
  <c r="T778" i="38"/>
  <c r="V778" i="38" s="1"/>
  <c r="L898" i="38"/>
  <c r="U895" i="38"/>
  <c r="S1016" i="38"/>
  <c r="S1017" i="38" l="1"/>
  <c r="U896" i="38"/>
  <c r="O899" i="38"/>
  <c r="J900" i="38"/>
  <c r="T779" i="38"/>
  <c r="V779" i="38" s="1"/>
  <c r="L899" i="38"/>
  <c r="O900" i="38" l="1"/>
  <c r="T780" i="38"/>
  <c r="V780" i="38" s="1"/>
  <c r="J901" i="38"/>
  <c r="L900" i="38"/>
  <c r="U897" i="38"/>
  <c r="S1018" i="38"/>
  <c r="S1019" i="38" l="1"/>
  <c r="U898" i="38"/>
  <c r="O901" i="38"/>
  <c r="J902" i="38"/>
  <c r="T781" i="38"/>
  <c r="V781" i="38" s="1"/>
  <c r="L901" i="38"/>
  <c r="J903" i="38" l="1"/>
  <c r="T782" i="38"/>
  <c r="V782" i="38" s="1"/>
  <c r="O902" i="38"/>
  <c r="L902" i="38"/>
  <c r="S1020" i="38"/>
  <c r="U899" i="38"/>
  <c r="U900" i="38" l="1"/>
  <c r="S1021" i="38"/>
  <c r="J904" i="38"/>
  <c r="O903" i="38"/>
  <c r="T783" i="38"/>
  <c r="V783" i="38" s="1"/>
  <c r="L903" i="38"/>
  <c r="J905" i="38" l="1"/>
  <c r="L904" i="38"/>
  <c r="T784" i="38"/>
  <c r="V784" i="38" s="1"/>
  <c r="O904" i="38"/>
  <c r="S1022" i="38"/>
  <c r="U901" i="38"/>
  <c r="S1023" i="38" l="1"/>
  <c r="U902" i="38"/>
  <c r="T785" i="38"/>
  <c r="V785" i="38" s="1"/>
  <c r="J906" i="38"/>
  <c r="O905" i="38"/>
  <c r="L905" i="38"/>
  <c r="O906" i="38" l="1"/>
  <c r="T786" i="38"/>
  <c r="V786" i="38" s="1"/>
  <c r="J907" i="38"/>
  <c r="L906" i="38"/>
  <c r="S1024" i="38"/>
  <c r="U903" i="38"/>
  <c r="U904" i="38" l="1"/>
  <c r="S1025" i="38"/>
  <c r="O907" i="38"/>
  <c r="J908" i="38"/>
  <c r="T787" i="38"/>
  <c r="V787" i="38" s="1"/>
  <c r="L907" i="38"/>
  <c r="O908" i="38" l="1"/>
  <c r="J909" i="38"/>
  <c r="T788" i="38"/>
  <c r="V788" i="38" s="1"/>
  <c r="L908" i="38"/>
  <c r="S1026" i="38"/>
  <c r="U905" i="38"/>
  <c r="S1027" i="38" l="1"/>
  <c r="U906" i="38"/>
  <c r="J910" i="38"/>
  <c r="T789" i="38"/>
  <c r="V789" i="38" s="1"/>
  <c r="L909" i="38"/>
  <c r="O909" i="38"/>
  <c r="J911" i="38" l="1"/>
  <c r="O910" i="38"/>
  <c r="L910" i="38"/>
  <c r="T790" i="38"/>
  <c r="V790" i="38" s="1"/>
  <c r="S1028" i="38"/>
  <c r="U907" i="38"/>
  <c r="S1029" i="38" l="1"/>
  <c r="U908" i="38"/>
  <c r="J912" i="38"/>
  <c r="L911" i="38"/>
  <c r="O911" i="38"/>
  <c r="T791" i="38"/>
  <c r="V791" i="38" s="1"/>
  <c r="T792" i="38" l="1"/>
  <c r="V792" i="38" s="1"/>
  <c r="O912" i="38"/>
  <c r="J913" i="38"/>
  <c r="L912" i="38"/>
  <c r="S1030" i="38"/>
  <c r="U909" i="38"/>
  <c r="S1031" i="38" l="1"/>
  <c r="U910" i="38"/>
  <c r="O913" i="38"/>
  <c r="T793" i="38"/>
  <c r="V793" i="38" s="1"/>
  <c r="J914" i="38"/>
  <c r="L913" i="38"/>
  <c r="O914" i="38" l="1"/>
  <c r="J915" i="38"/>
  <c r="T794" i="38"/>
  <c r="V794" i="38" s="1"/>
  <c r="L914" i="38"/>
  <c r="S1032" i="38"/>
  <c r="U911" i="38"/>
  <c r="U912" i="38" l="1"/>
  <c r="S1033" i="38"/>
  <c r="O915" i="38"/>
  <c r="L915" i="38"/>
  <c r="T795" i="38"/>
  <c r="V795" i="38" s="1"/>
  <c r="J916" i="38"/>
  <c r="O916" i="38" l="1"/>
  <c r="J917" i="38"/>
  <c r="T796" i="38"/>
  <c r="V796" i="38" s="1"/>
  <c r="L916" i="38"/>
  <c r="U913" i="38"/>
  <c r="S1034" i="38"/>
  <c r="S1035" i="38" l="1"/>
  <c r="U914" i="38"/>
  <c r="J918" i="38"/>
  <c r="O917" i="38"/>
  <c r="T797" i="38"/>
  <c r="V797" i="38" s="1"/>
  <c r="L917" i="38"/>
  <c r="J919" i="38" l="1"/>
  <c r="L918" i="38"/>
  <c r="O918" i="38"/>
  <c r="T798" i="38"/>
  <c r="V798" i="38" s="1"/>
  <c r="S1036" i="38"/>
  <c r="U915" i="38"/>
  <c r="S1037" i="38" l="1"/>
  <c r="U916" i="38"/>
  <c r="J920" i="38"/>
  <c r="L919" i="38"/>
  <c r="T799" i="38"/>
  <c r="V799" i="38" s="1"/>
  <c r="O919" i="38"/>
  <c r="T800" i="38" l="1"/>
  <c r="V800" i="38" s="1"/>
  <c r="J921" i="38"/>
  <c r="O920" i="38"/>
  <c r="L920" i="38"/>
  <c r="U917" i="38"/>
  <c r="S1038" i="38"/>
  <c r="S1039" i="38" l="1"/>
  <c r="U918" i="38"/>
  <c r="O921" i="38"/>
  <c r="T801" i="38"/>
  <c r="V801" i="38" s="1"/>
  <c r="J922" i="38"/>
  <c r="L921" i="38"/>
  <c r="O922" i="38" l="1"/>
  <c r="T802" i="38"/>
  <c r="V802" i="38" s="1"/>
  <c r="J923" i="38"/>
  <c r="L922" i="38"/>
  <c r="S1040" i="38"/>
  <c r="U919" i="38"/>
  <c r="O923" i="38" l="1"/>
  <c r="J924" i="38"/>
  <c r="L923" i="38"/>
  <c r="T803" i="38"/>
  <c r="V803" i="38" s="1"/>
  <c r="S1041" i="38"/>
  <c r="U920" i="38"/>
  <c r="S1042" i="38" l="1"/>
  <c r="U921" i="38"/>
  <c r="J925" i="38"/>
  <c r="L924" i="38"/>
  <c r="T804" i="38"/>
  <c r="V804" i="38" s="1"/>
  <c r="O924" i="38"/>
  <c r="J926" i="38" l="1"/>
  <c r="T805" i="38"/>
  <c r="V805" i="38" s="1"/>
  <c r="O925" i="38"/>
  <c r="L925" i="38"/>
  <c r="S1043" i="38"/>
  <c r="U922" i="38"/>
  <c r="S1044" i="38" l="1"/>
  <c r="U923" i="38"/>
  <c r="J927" i="38"/>
  <c r="L926" i="38"/>
  <c r="O926" i="38"/>
  <c r="T806" i="38"/>
  <c r="V806" i="38" s="1"/>
  <c r="T807" i="38" l="1"/>
  <c r="V807" i="38" s="1"/>
  <c r="O927" i="38"/>
  <c r="J928" i="38"/>
  <c r="L927" i="38"/>
  <c r="S1045" i="38"/>
  <c r="U924" i="38"/>
  <c r="S1046" i="38" l="1"/>
  <c r="U925" i="38"/>
  <c r="O928" i="38"/>
  <c r="J929" i="38"/>
  <c r="T808" i="38"/>
  <c r="V808" i="38" s="1"/>
  <c r="L928" i="38"/>
  <c r="O929" i="38" l="1"/>
  <c r="J930" i="38"/>
  <c r="T809" i="38"/>
  <c r="V809" i="38" s="1"/>
  <c r="L929" i="38"/>
  <c r="U926" i="38"/>
  <c r="S1047" i="38"/>
  <c r="S1048" i="38" l="1"/>
  <c r="U927" i="38"/>
  <c r="O930" i="38"/>
  <c r="L930" i="38"/>
  <c r="J931" i="38"/>
  <c r="T810" i="38"/>
  <c r="V810" i="38" s="1"/>
  <c r="O931" i="38" l="1"/>
  <c r="J932" i="38"/>
  <c r="T811" i="38"/>
  <c r="V811" i="38" s="1"/>
  <c r="L931" i="38"/>
  <c r="S1049" i="38"/>
  <c r="U928" i="38"/>
  <c r="S1050" i="38" l="1"/>
  <c r="U929" i="38"/>
  <c r="J933" i="38"/>
  <c r="O932" i="38"/>
  <c r="T812" i="38"/>
  <c r="V812" i="38" s="1"/>
  <c r="L932" i="38"/>
  <c r="J934" i="38" l="1"/>
  <c r="L933" i="38"/>
  <c r="O933" i="38"/>
  <c r="T813" i="38"/>
  <c r="V813" i="38" s="1"/>
  <c r="S1051" i="38"/>
  <c r="U930" i="38"/>
  <c r="S1052" i="38" l="1"/>
  <c r="U931" i="38"/>
  <c r="T814" i="38"/>
  <c r="V814" i="38" s="1"/>
  <c r="O934" i="38"/>
  <c r="J935" i="38"/>
  <c r="L934" i="38"/>
  <c r="O935" i="38" l="1"/>
  <c r="J936" i="38"/>
  <c r="T815" i="38"/>
  <c r="V815" i="38" s="1"/>
  <c r="L935" i="38"/>
  <c r="S1053" i="38"/>
  <c r="U932" i="38"/>
  <c r="U933" i="38" l="1"/>
  <c r="S1054" i="38"/>
  <c r="O936" i="38"/>
  <c r="J937" i="38"/>
  <c r="T816" i="38"/>
  <c r="V816" i="38" s="1"/>
  <c r="L936" i="38"/>
  <c r="O937" i="38" l="1"/>
  <c r="J938" i="38"/>
  <c r="T817" i="38"/>
  <c r="V817" i="38" s="1"/>
  <c r="L937" i="38"/>
  <c r="S1055" i="38"/>
  <c r="U934" i="38"/>
  <c r="S1056" i="38" l="1"/>
  <c r="U935" i="38"/>
  <c r="O938" i="38"/>
  <c r="J939" i="38"/>
  <c r="T818" i="38"/>
  <c r="V818" i="38" s="1"/>
  <c r="L938" i="38"/>
  <c r="J940" i="38" l="1"/>
  <c r="T819" i="38"/>
  <c r="V819" i="38" s="1"/>
  <c r="O939" i="38"/>
  <c r="L939" i="38"/>
  <c r="S1057" i="38"/>
  <c r="U936" i="38"/>
  <c r="S1058" i="38" l="1"/>
  <c r="U937" i="38"/>
  <c r="J941" i="38"/>
  <c r="O940" i="38"/>
  <c r="L940" i="38"/>
  <c r="T820" i="38"/>
  <c r="V820" i="38" s="1"/>
  <c r="J942" i="38" l="1"/>
  <c r="L941" i="38"/>
  <c r="T821" i="38"/>
  <c r="V821" i="38" s="1"/>
  <c r="O941" i="38"/>
  <c r="S1059" i="38"/>
  <c r="U938" i="38"/>
  <c r="S1060" i="38" l="1"/>
  <c r="U939" i="38"/>
  <c r="T822" i="38"/>
  <c r="V822" i="38" s="1"/>
  <c r="O942" i="38"/>
  <c r="J943" i="38"/>
  <c r="L942" i="38"/>
  <c r="O943" i="38" l="1"/>
  <c r="J944" i="38"/>
  <c r="T823" i="38"/>
  <c r="V823" i="38" s="1"/>
  <c r="L943" i="38"/>
  <c r="S1061" i="38"/>
  <c r="U940" i="38"/>
  <c r="S1062" i="38" l="1"/>
  <c r="U941" i="38"/>
  <c r="O944" i="38"/>
  <c r="J945" i="38"/>
  <c r="T824" i="38"/>
  <c r="V824" i="38" s="1"/>
  <c r="L944" i="38"/>
  <c r="O945" i="38" l="1"/>
  <c r="J946" i="38"/>
  <c r="L945" i="38"/>
  <c r="T825" i="38"/>
  <c r="V825" i="38" s="1"/>
  <c r="S1063" i="38"/>
  <c r="U942" i="38"/>
  <c r="S1064" i="38" l="1"/>
  <c r="U943" i="38"/>
  <c r="J947" i="38"/>
  <c r="L946" i="38"/>
  <c r="O946" i="38"/>
  <c r="T826" i="38"/>
  <c r="V826" i="38" s="1"/>
  <c r="J948" i="38" l="1"/>
  <c r="L947" i="38"/>
  <c r="O947" i="38"/>
  <c r="T827" i="38"/>
  <c r="V827" i="38" s="1"/>
  <c r="S1065" i="38"/>
  <c r="U944" i="38"/>
  <c r="S1066" i="38" l="1"/>
  <c r="U945" i="38"/>
  <c r="J949" i="38"/>
  <c r="L948" i="38"/>
  <c r="T828" i="38"/>
  <c r="V828" i="38" s="1"/>
  <c r="O948" i="38"/>
  <c r="T829" i="38" l="1"/>
  <c r="V829" i="38" s="1"/>
  <c r="O949" i="38"/>
  <c r="J950" i="38"/>
  <c r="L949" i="38"/>
  <c r="S1067" i="38"/>
  <c r="U946" i="38"/>
  <c r="S1068" i="38" l="1"/>
  <c r="U947" i="38"/>
  <c r="O950" i="38"/>
  <c r="J951" i="38"/>
  <c r="T830" i="38"/>
  <c r="V830" i="38" s="1"/>
  <c r="L950" i="38"/>
  <c r="O951" i="38" l="1"/>
  <c r="J952" i="38"/>
  <c r="T831" i="38"/>
  <c r="V831" i="38" s="1"/>
  <c r="L951" i="38"/>
  <c r="U948" i="38"/>
  <c r="S1069" i="38"/>
  <c r="S1070" i="38" l="1"/>
  <c r="U949" i="38"/>
  <c r="O952" i="38"/>
  <c r="T832" i="38"/>
  <c r="V832" i="38" s="1"/>
  <c r="L952" i="38"/>
  <c r="J953" i="38"/>
  <c r="O953" i="38" l="1"/>
  <c r="J954" i="38"/>
  <c r="T833" i="38"/>
  <c r="V833" i="38" s="1"/>
  <c r="L953" i="38"/>
  <c r="U950" i="38"/>
  <c r="S1071" i="38"/>
  <c r="J955" i="38" l="1"/>
  <c r="O954" i="38"/>
  <c r="T834" i="38"/>
  <c r="V834" i="38" s="1"/>
  <c r="L954" i="38"/>
  <c r="S1072" i="38"/>
  <c r="U951" i="38"/>
  <c r="S1073" i="38" l="1"/>
  <c r="U952" i="38"/>
  <c r="J956" i="38"/>
  <c r="L955" i="38"/>
  <c r="T835" i="38"/>
  <c r="V835" i="38" s="1"/>
  <c r="O955" i="38"/>
  <c r="L956" i="38" l="1"/>
  <c r="J957" i="38"/>
  <c r="O956" i="38"/>
  <c r="T836" i="38"/>
  <c r="V836" i="38" s="1"/>
  <c r="U953" i="38"/>
  <c r="S1074" i="38"/>
  <c r="S1075" i="38" l="1"/>
  <c r="U954" i="38"/>
  <c r="O957" i="38"/>
  <c r="J958" i="38"/>
  <c r="T837" i="38"/>
  <c r="V837" i="38" s="1"/>
  <c r="L957" i="38"/>
  <c r="O958" i="38" l="1"/>
  <c r="T838" i="38"/>
  <c r="V838" i="38" s="1"/>
  <c r="J959" i="38"/>
  <c r="L958" i="38"/>
  <c r="S1076" i="38"/>
  <c r="U955" i="38"/>
  <c r="O959" i="38" l="1"/>
  <c r="J960" i="38"/>
  <c r="L959" i="38"/>
  <c r="T839" i="38"/>
  <c r="V839" i="38" s="1"/>
  <c r="U956" i="38"/>
  <c r="S1077" i="38"/>
  <c r="S1078" i="38" l="1"/>
  <c r="U957" i="38"/>
  <c r="J961" i="38"/>
  <c r="O960" i="38"/>
  <c r="T840" i="38"/>
  <c r="V840" i="38" s="1"/>
  <c r="L960" i="38"/>
  <c r="L961" i="38" l="1"/>
  <c r="J962" i="38"/>
  <c r="T841" i="38"/>
  <c r="V841" i="38" s="1"/>
  <c r="O961" i="38"/>
  <c r="U958" i="38"/>
  <c r="S1079" i="38"/>
  <c r="S1080" i="38" l="1"/>
  <c r="U959" i="38"/>
  <c r="L962" i="38"/>
  <c r="O962" i="38"/>
  <c r="J963" i="38"/>
  <c r="T842" i="38"/>
  <c r="V842" i="38" s="1"/>
  <c r="J964" i="38" l="1"/>
  <c r="O963" i="38"/>
  <c r="T843" i="38"/>
  <c r="V843" i="38" s="1"/>
  <c r="L963" i="38"/>
  <c r="S1081" i="38"/>
  <c r="U960" i="38"/>
  <c r="U961" i="38" l="1"/>
  <c r="S1082" i="38"/>
  <c r="T844" i="38"/>
  <c r="V844" i="38" s="1"/>
  <c r="J965" i="38"/>
  <c r="O964" i="38"/>
  <c r="L964" i="38"/>
  <c r="O965" i="38" l="1"/>
  <c r="T845" i="38"/>
  <c r="V845" i="38" s="1"/>
  <c r="J966" i="38"/>
  <c r="L965" i="38"/>
  <c r="U962" i="38"/>
  <c r="S1083" i="38"/>
  <c r="S1084" i="38" l="1"/>
  <c r="U963" i="38"/>
  <c r="O966" i="38"/>
  <c r="J967" i="38"/>
  <c r="T846" i="38"/>
  <c r="V846" i="38" s="1"/>
  <c r="L966" i="38"/>
  <c r="J968" i="38" l="1"/>
  <c r="O967" i="38"/>
  <c r="T847" i="38"/>
  <c r="V847" i="38" s="1"/>
  <c r="L967" i="38"/>
  <c r="S1085" i="38"/>
  <c r="U964" i="38"/>
  <c r="S1086" i="38" l="1"/>
  <c r="U965" i="38"/>
  <c r="L968" i="38"/>
  <c r="O968" i="38"/>
  <c r="J969" i="38"/>
  <c r="T848" i="38"/>
  <c r="V848" i="38" s="1"/>
  <c r="O969" i="38" l="1"/>
  <c r="L969" i="38"/>
  <c r="T849" i="38"/>
  <c r="V849" i="38" s="1"/>
  <c r="J970" i="38"/>
  <c r="S1087" i="38"/>
  <c r="U966" i="38"/>
  <c r="S1088" i="38" l="1"/>
  <c r="U967" i="38"/>
  <c r="J971" i="38"/>
  <c r="O970" i="38"/>
  <c r="T850" i="38"/>
  <c r="V850" i="38" s="1"/>
  <c r="L970" i="38"/>
  <c r="T851" i="38" l="1"/>
  <c r="V851" i="38" s="1"/>
  <c r="L971" i="38"/>
  <c r="O971" i="38"/>
  <c r="J972" i="38"/>
  <c r="U968" i="38"/>
  <c r="S1089" i="38"/>
  <c r="S1090" i="38" l="1"/>
  <c r="U969" i="38"/>
  <c r="O972" i="38"/>
  <c r="T852" i="38"/>
  <c r="V852" i="38" s="1"/>
  <c r="J973" i="38"/>
  <c r="L972" i="38"/>
  <c r="J974" i="38" l="1"/>
  <c r="O973" i="38"/>
  <c r="T853" i="38"/>
  <c r="V853" i="38" s="1"/>
  <c r="L973" i="38"/>
  <c r="S1091" i="38"/>
  <c r="U970" i="38"/>
  <c r="S1092" i="38" l="1"/>
  <c r="U971" i="38"/>
  <c r="J975" i="38"/>
  <c r="T854" i="38"/>
  <c r="V854" i="38" s="1"/>
  <c r="O974" i="38"/>
  <c r="L974" i="38"/>
  <c r="J976" i="38" l="1"/>
  <c r="T855" i="38"/>
  <c r="V855" i="38" s="1"/>
  <c r="O975" i="38"/>
  <c r="L975" i="38"/>
  <c r="S1093" i="38"/>
  <c r="U972" i="38"/>
  <c r="S1094" i="38" l="1"/>
  <c r="U973" i="38"/>
  <c r="O976" i="38"/>
  <c r="J977" i="38"/>
  <c r="T856" i="38"/>
  <c r="V856" i="38" s="1"/>
  <c r="L976" i="38"/>
  <c r="J978" i="38" l="1"/>
  <c r="O977" i="38"/>
  <c r="T857" i="38"/>
  <c r="V857" i="38" s="1"/>
  <c r="L977" i="38"/>
  <c r="S1095" i="38"/>
  <c r="U974" i="38"/>
  <c r="S1096" i="38" l="1"/>
  <c r="U975" i="38"/>
  <c r="O978" i="38"/>
  <c r="T858" i="38"/>
  <c r="V858" i="38" s="1"/>
  <c r="J979" i="38"/>
  <c r="L978" i="38"/>
  <c r="T859" i="38" l="1"/>
  <c r="V859" i="38" s="1"/>
  <c r="O979" i="38"/>
  <c r="J980" i="38"/>
  <c r="L979" i="38"/>
  <c r="S1097" i="38"/>
  <c r="U976" i="38"/>
  <c r="U977" i="38" l="1"/>
  <c r="S1098" i="38"/>
  <c r="O980" i="38"/>
  <c r="T860" i="38"/>
  <c r="V860" i="38" s="1"/>
  <c r="J981" i="38"/>
  <c r="L980" i="38"/>
  <c r="U978" i="38" l="1"/>
  <c r="S1099" i="38"/>
  <c r="O981" i="38"/>
  <c r="J982" i="38"/>
  <c r="T861" i="38"/>
  <c r="V861" i="38" s="1"/>
  <c r="L981" i="38"/>
  <c r="J983" i="38" l="1"/>
  <c r="O982" i="38"/>
  <c r="T862" i="38"/>
  <c r="V862" i="38" s="1"/>
  <c r="L982" i="38"/>
  <c r="S1100" i="38"/>
  <c r="U979" i="38"/>
  <c r="S1101" i="38" l="1"/>
  <c r="U980" i="38"/>
  <c r="J984" i="38"/>
  <c r="T863" i="38"/>
  <c r="V863" i="38" s="1"/>
  <c r="O983" i="38"/>
  <c r="L983" i="38"/>
  <c r="L984" i="38" l="1"/>
  <c r="J985" i="38"/>
  <c r="T864" i="38"/>
  <c r="V864" i="38" s="1"/>
  <c r="O984" i="38"/>
  <c r="S1102" i="38"/>
  <c r="U981" i="38"/>
  <c r="S1103" i="38" l="1"/>
  <c r="U982" i="38"/>
  <c r="O985" i="38"/>
  <c r="J986" i="38"/>
  <c r="T865" i="38"/>
  <c r="V865" i="38" s="1"/>
  <c r="L985" i="38"/>
  <c r="T866" i="38" l="1"/>
  <c r="V866" i="38" s="1"/>
  <c r="J987" i="38"/>
  <c r="O986" i="38"/>
  <c r="L986" i="38"/>
  <c r="S1104" i="38"/>
  <c r="U983" i="38"/>
  <c r="S1105" i="38" l="1"/>
  <c r="U984" i="38"/>
  <c r="O987" i="38"/>
  <c r="T867" i="38"/>
  <c r="V867" i="38" s="1"/>
  <c r="L987" i="38"/>
  <c r="J988" i="38"/>
  <c r="O988" i="38" l="1"/>
  <c r="T868" i="38"/>
  <c r="V868" i="38" s="1"/>
  <c r="J989" i="38"/>
  <c r="L988" i="38"/>
  <c r="S1106" i="38"/>
  <c r="U985" i="38"/>
  <c r="O989" i="38" l="1"/>
  <c r="J990" i="38"/>
  <c r="T869" i="38"/>
  <c r="V869" i="38" s="1"/>
  <c r="L989" i="38"/>
  <c r="S1107" i="38"/>
  <c r="U986" i="38"/>
  <c r="S1108" i="38" l="1"/>
  <c r="U987" i="38"/>
  <c r="J991" i="38"/>
  <c r="O990" i="38"/>
  <c r="T870" i="38"/>
  <c r="V870" i="38" s="1"/>
  <c r="L990" i="38"/>
  <c r="J992" i="38" l="1"/>
  <c r="O991" i="38"/>
  <c r="T871" i="38"/>
  <c r="V871" i="38" s="1"/>
  <c r="L991" i="38"/>
  <c r="S1109" i="38"/>
  <c r="U988" i="38"/>
  <c r="S1110" i="38" l="1"/>
  <c r="U989" i="38"/>
  <c r="J993" i="38"/>
  <c r="O992" i="38"/>
  <c r="T872" i="38"/>
  <c r="V872" i="38" s="1"/>
  <c r="L992" i="38"/>
  <c r="J994" i="38" l="1"/>
  <c r="O993" i="38"/>
  <c r="T873" i="38"/>
  <c r="V873" i="38" s="1"/>
  <c r="L993" i="38"/>
  <c r="S1111" i="38"/>
  <c r="U990" i="38"/>
  <c r="S1112" i="38" l="1"/>
  <c r="U991" i="38"/>
  <c r="O994" i="38"/>
  <c r="T874" i="38"/>
  <c r="V874" i="38" s="1"/>
  <c r="L994" i="38"/>
  <c r="J995" i="38"/>
  <c r="J996" i="38" l="1"/>
  <c r="O995" i="38"/>
  <c r="T875" i="38"/>
  <c r="V875" i="38" s="1"/>
  <c r="L995" i="38"/>
  <c r="U992" i="38"/>
  <c r="S1113" i="38"/>
  <c r="S1114" i="38" l="1"/>
  <c r="U993" i="38"/>
  <c r="T876" i="38"/>
  <c r="V876" i="38" s="1"/>
  <c r="O996" i="38"/>
  <c r="J997" i="38"/>
  <c r="L996" i="38"/>
  <c r="J998" i="38" l="1"/>
  <c r="O997" i="38"/>
  <c r="T877" i="38"/>
  <c r="V877" i="38" s="1"/>
  <c r="L997" i="38"/>
  <c r="S1115" i="38"/>
  <c r="U994" i="38"/>
  <c r="S1116" i="38" l="1"/>
  <c r="U995" i="38"/>
  <c r="O998" i="38"/>
  <c r="J999" i="38"/>
  <c r="T878" i="38"/>
  <c r="V878" i="38" s="1"/>
  <c r="L998" i="38"/>
  <c r="J1000" i="38" l="1"/>
  <c r="O999" i="38"/>
  <c r="T879" i="38"/>
  <c r="V879" i="38" s="1"/>
  <c r="L999" i="38"/>
  <c r="U996" i="38"/>
  <c r="S1117" i="38"/>
  <c r="U997" i="38" l="1"/>
  <c r="S1118" i="38"/>
  <c r="L1000" i="38"/>
  <c r="J1001" i="38"/>
  <c r="T880" i="38"/>
  <c r="V880" i="38" s="1"/>
  <c r="O1000" i="38"/>
  <c r="T881" i="38" l="1"/>
  <c r="V881" i="38" s="1"/>
  <c r="J1002" i="38"/>
  <c r="O1001" i="38"/>
  <c r="L1001" i="38"/>
  <c r="S1119" i="38"/>
  <c r="U998" i="38"/>
  <c r="S1120" i="38" l="1"/>
  <c r="U999" i="38"/>
  <c r="O1002" i="38"/>
  <c r="J1003" i="38"/>
  <c r="T882" i="38"/>
  <c r="V882" i="38" s="1"/>
  <c r="L1002" i="38"/>
  <c r="J1004" i="38" l="1"/>
  <c r="T883" i="38"/>
  <c r="V883" i="38" s="1"/>
  <c r="O1003" i="38"/>
  <c r="L1003" i="38"/>
  <c r="S1121" i="38"/>
  <c r="U1000" i="38"/>
  <c r="U1001" i="38" l="1"/>
  <c r="S1122" i="38"/>
  <c r="J1005" i="38"/>
  <c r="O1004" i="38"/>
  <c r="L1004" i="38"/>
  <c r="T884" i="38"/>
  <c r="V884" i="38" s="1"/>
  <c r="S1123" i="38" l="1"/>
  <c r="U1002" i="38"/>
  <c r="T885" i="38"/>
  <c r="V885" i="38" s="1"/>
  <c r="J1006" i="38"/>
  <c r="O1005" i="38"/>
  <c r="L1005" i="38"/>
  <c r="O1006" i="38" l="1"/>
  <c r="J1007" i="38"/>
  <c r="L1006" i="38"/>
  <c r="T886" i="38"/>
  <c r="V886" i="38" s="1"/>
  <c r="S1124" i="38"/>
  <c r="U1003" i="38"/>
  <c r="S1125" i="38" l="1"/>
  <c r="U1004" i="38"/>
  <c r="J1008" i="38"/>
  <c r="T887" i="38"/>
  <c r="V887" i="38" s="1"/>
  <c r="O1007" i="38"/>
  <c r="L1007" i="38"/>
  <c r="T888" i="38" l="1"/>
  <c r="V888" i="38" s="1"/>
  <c r="J1009" i="38"/>
  <c r="O1008" i="38"/>
  <c r="L1008" i="38"/>
  <c r="S1126" i="38"/>
  <c r="U1005" i="38"/>
  <c r="S1127" i="38" l="1"/>
  <c r="U1006" i="38"/>
  <c r="J1010" i="38"/>
  <c r="O1009" i="38"/>
  <c r="T889" i="38"/>
  <c r="V889" i="38" s="1"/>
  <c r="L1009" i="38"/>
  <c r="O1010" i="38" l="1"/>
  <c r="T890" i="38"/>
  <c r="V890" i="38" s="1"/>
  <c r="J1011" i="38"/>
  <c r="L1010" i="38"/>
  <c r="S1128" i="38"/>
  <c r="U1007" i="38"/>
  <c r="J1012" i="38" l="1"/>
  <c r="O1011" i="38"/>
  <c r="T891" i="38"/>
  <c r="V891" i="38" s="1"/>
  <c r="L1011" i="38"/>
  <c r="S1129" i="38"/>
  <c r="U1008" i="38"/>
  <c r="S1130" i="38" l="1"/>
  <c r="U1009" i="38"/>
  <c r="L1012" i="38"/>
  <c r="J1013" i="38"/>
  <c r="T892" i="38"/>
  <c r="V892" i="38" s="1"/>
  <c r="O1012" i="38"/>
  <c r="J1014" i="38" l="1"/>
  <c r="O1013" i="38"/>
  <c r="T893" i="38"/>
  <c r="V893" i="38" s="1"/>
  <c r="L1013" i="38"/>
  <c r="S1131" i="38"/>
  <c r="U1010" i="38"/>
  <c r="S1132" i="38" l="1"/>
  <c r="U1011" i="38"/>
  <c r="O1014" i="38"/>
  <c r="T894" i="38"/>
  <c r="V894" i="38" s="1"/>
  <c r="J1015" i="38"/>
  <c r="L1014" i="38"/>
  <c r="J1016" i="38" l="1"/>
  <c r="O1015" i="38"/>
  <c r="T895" i="38"/>
  <c r="V895" i="38" s="1"/>
  <c r="L1015" i="38"/>
  <c r="S1133" i="38"/>
  <c r="U1012" i="38"/>
  <c r="S1134" i="38" l="1"/>
  <c r="U1013" i="38"/>
  <c r="L1016" i="38"/>
  <c r="T896" i="38"/>
  <c r="V896" i="38" s="1"/>
  <c r="O1016" i="38"/>
  <c r="J1017" i="38"/>
  <c r="T897" i="38" l="1"/>
  <c r="V897" i="38" s="1"/>
  <c r="O1017" i="38"/>
  <c r="J1018" i="38"/>
  <c r="L1017" i="38"/>
  <c r="S1135" i="38"/>
  <c r="U1014" i="38"/>
  <c r="S1136" i="38" l="1"/>
  <c r="U1015" i="38"/>
  <c r="O1018" i="38"/>
  <c r="J1019" i="38"/>
  <c r="T898" i="38"/>
  <c r="V898" i="38" s="1"/>
  <c r="L1018" i="38"/>
  <c r="J1020" i="38" l="1"/>
  <c r="L1019" i="38"/>
  <c r="O1019" i="38"/>
  <c r="T899" i="38"/>
  <c r="V899" i="38" s="1"/>
  <c r="S1137" i="38"/>
  <c r="U1016" i="38"/>
  <c r="S1138" i="38" l="1"/>
  <c r="U1017" i="38"/>
  <c r="J1021" i="38"/>
  <c r="O1020" i="38"/>
  <c r="L1020" i="38"/>
  <c r="T900" i="38"/>
  <c r="V900" i="38" s="1"/>
  <c r="T901" i="38" l="1"/>
  <c r="V901" i="38" s="1"/>
  <c r="O1021" i="38"/>
  <c r="J1022" i="38"/>
  <c r="L1021" i="38"/>
  <c r="S1139" i="38"/>
  <c r="U1018" i="38"/>
  <c r="S1140" i="38" l="1"/>
  <c r="U1019" i="38"/>
  <c r="O1022" i="38"/>
  <c r="J1023" i="38"/>
  <c r="T902" i="38"/>
  <c r="V902" i="38" s="1"/>
  <c r="L1022" i="38"/>
  <c r="J1024" i="38" l="1"/>
  <c r="T903" i="38"/>
  <c r="V903" i="38" s="1"/>
  <c r="O1023" i="38"/>
  <c r="L1023" i="38"/>
  <c r="S1141" i="38"/>
  <c r="U1020" i="38"/>
  <c r="U1021" i="38" l="1"/>
  <c r="S1142" i="38"/>
  <c r="T904" i="38"/>
  <c r="V904" i="38" s="1"/>
  <c r="J1025" i="38"/>
  <c r="O1024" i="38"/>
  <c r="L1024" i="38"/>
  <c r="J1026" i="38" l="1"/>
  <c r="O1025" i="38"/>
  <c r="T905" i="38"/>
  <c r="V905" i="38" s="1"/>
  <c r="L1025" i="38"/>
  <c r="U1022" i="38"/>
  <c r="S1143" i="38"/>
  <c r="S1144" i="38" l="1"/>
  <c r="U1023" i="38"/>
  <c r="O1026" i="38"/>
  <c r="T906" i="38"/>
  <c r="V906" i="38" s="1"/>
  <c r="J1027" i="38"/>
  <c r="L1026" i="38"/>
  <c r="O1027" i="38" l="1"/>
  <c r="T907" i="38"/>
  <c r="V907" i="38" s="1"/>
  <c r="J1028" i="38"/>
  <c r="L1027" i="38"/>
  <c r="S1145" i="38"/>
  <c r="U1024" i="38"/>
  <c r="U1025" i="38" l="1"/>
  <c r="S1146" i="38"/>
  <c r="J1029" i="38"/>
  <c r="O1028" i="38"/>
  <c r="T908" i="38"/>
  <c r="V908" i="38" s="1"/>
  <c r="L1028" i="38"/>
  <c r="L1029" i="38" l="1"/>
  <c r="T909" i="38"/>
  <c r="V909" i="38" s="1"/>
  <c r="O1029" i="38"/>
  <c r="J1030" i="38"/>
  <c r="S1147" i="38"/>
  <c r="U1026" i="38"/>
  <c r="S1148" i="38" l="1"/>
  <c r="U1027" i="38"/>
  <c r="O1030" i="38"/>
  <c r="T910" i="38"/>
  <c r="V910" i="38" s="1"/>
  <c r="J1031" i="38"/>
  <c r="L1030" i="38"/>
  <c r="O1031" i="38" l="1"/>
  <c r="J1032" i="38"/>
  <c r="T911" i="38"/>
  <c r="V911" i="38" s="1"/>
  <c r="L1031" i="38"/>
  <c r="S1149" i="38"/>
  <c r="U1028" i="38"/>
  <c r="U1029" i="38" l="1"/>
  <c r="S1150" i="38"/>
  <c r="T912" i="38"/>
  <c r="V912" i="38" s="1"/>
  <c r="J1033" i="38"/>
  <c r="O1032" i="38"/>
  <c r="L1032" i="38"/>
  <c r="J1034" i="38" l="1"/>
  <c r="O1033" i="38"/>
  <c r="L1033" i="38"/>
  <c r="T913" i="38"/>
  <c r="V913" i="38" s="1"/>
  <c r="U1030" i="38"/>
  <c r="S1151" i="38"/>
  <c r="S1152" i="38" l="1"/>
  <c r="U1031" i="38"/>
  <c r="O1034" i="38"/>
  <c r="J1035" i="38"/>
  <c r="T914" i="38"/>
  <c r="V914" i="38" s="1"/>
  <c r="L1034" i="38"/>
  <c r="O1035" i="38" l="1"/>
  <c r="J1036" i="38"/>
  <c r="T915" i="38"/>
  <c r="V915" i="38" s="1"/>
  <c r="L1035" i="38"/>
  <c r="S1153" i="38"/>
  <c r="U1032" i="38"/>
  <c r="U1033" i="38" l="1"/>
  <c r="S1154" i="38"/>
  <c r="O1036" i="38"/>
  <c r="T916" i="38"/>
  <c r="V916" i="38" s="1"/>
  <c r="J1037" i="38"/>
  <c r="L1036" i="38"/>
  <c r="L1037" i="38" l="1"/>
  <c r="O1037" i="38"/>
  <c r="J1038" i="38"/>
  <c r="T917" i="38"/>
  <c r="V917" i="38" s="1"/>
  <c r="U1034" i="38"/>
  <c r="S1155" i="38"/>
  <c r="S1156" i="38" l="1"/>
  <c r="U1035" i="38"/>
  <c r="J1039" i="38"/>
  <c r="T918" i="38"/>
  <c r="V918" i="38" s="1"/>
  <c r="O1038" i="38"/>
  <c r="L1038" i="38"/>
  <c r="T919" i="38" l="1"/>
  <c r="V919" i="38" s="1"/>
  <c r="J1040" i="38"/>
  <c r="O1039" i="38"/>
  <c r="L1039" i="38"/>
  <c r="S1157" i="38"/>
  <c r="U1036" i="38"/>
  <c r="U1037" i="38" l="1"/>
  <c r="S1158" i="38"/>
  <c r="O1040" i="38"/>
  <c r="J1041" i="38"/>
  <c r="T920" i="38"/>
  <c r="V920" i="38" s="1"/>
  <c r="L1040" i="38"/>
  <c r="U1038" i="38" l="1"/>
  <c r="S1159" i="38"/>
  <c r="O1041" i="38"/>
  <c r="J1042" i="38"/>
  <c r="L1041" i="38"/>
  <c r="T921" i="38"/>
  <c r="V921" i="38" s="1"/>
  <c r="O1042" i="38" l="1"/>
  <c r="J1043" i="38"/>
  <c r="T922" i="38"/>
  <c r="V922" i="38" s="1"/>
  <c r="L1042" i="38"/>
  <c r="S1160" i="38"/>
  <c r="U1039" i="38"/>
  <c r="S1161" i="38" l="1"/>
  <c r="U1040" i="38"/>
  <c r="J1044" i="38"/>
  <c r="L1043" i="38"/>
  <c r="O1043" i="38"/>
  <c r="T923" i="38"/>
  <c r="V923" i="38" s="1"/>
  <c r="L1044" i="38" l="1"/>
  <c r="T924" i="38"/>
  <c r="V924" i="38" s="1"/>
  <c r="O1044" i="38"/>
  <c r="J1045" i="38"/>
  <c r="U1041" i="38"/>
  <c r="S1162" i="38"/>
  <c r="S1163" i="38" l="1"/>
  <c r="U1042" i="38"/>
  <c r="O1045" i="38"/>
  <c r="J1046" i="38"/>
  <c r="T925" i="38"/>
  <c r="V925" i="38" s="1"/>
  <c r="L1045" i="38"/>
  <c r="T926" i="38" l="1"/>
  <c r="V926" i="38" s="1"/>
  <c r="O1046" i="38"/>
  <c r="J1047" i="38"/>
  <c r="L1046" i="38"/>
  <c r="S1164" i="38"/>
  <c r="U1043" i="38"/>
  <c r="S1165" i="38" l="1"/>
  <c r="U1044" i="38"/>
  <c r="O1047" i="38"/>
  <c r="T927" i="38"/>
  <c r="V927" i="38" s="1"/>
  <c r="J1048" i="38"/>
  <c r="L1047" i="38"/>
  <c r="J1049" i="38" l="1"/>
  <c r="O1048" i="38"/>
  <c r="T928" i="38"/>
  <c r="V928" i="38" s="1"/>
  <c r="L1048" i="38"/>
  <c r="U1045" i="38"/>
  <c r="S1166" i="38"/>
  <c r="U1046" i="38" l="1"/>
  <c r="S1167" i="38"/>
  <c r="L1049" i="38"/>
  <c r="O1049" i="38"/>
  <c r="J1050" i="38"/>
  <c r="T929" i="38"/>
  <c r="V929" i="38" s="1"/>
  <c r="J1051" i="38" l="1"/>
  <c r="O1050" i="38"/>
  <c r="T930" i="38"/>
  <c r="V930" i="38" s="1"/>
  <c r="L1050" i="38"/>
  <c r="S1168" i="38"/>
  <c r="U1047" i="38"/>
  <c r="S1169" i="38" l="1"/>
  <c r="U1048" i="38"/>
  <c r="L1051" i="38"/>
  <c r="J1052" i="38"/>
  <c r="O1051" i="38"/>
  <c r="T931" i="38"/>
  <c r="V931" i="38" s="1"/>
  <c r="O1052" i="38" l="1"/>
  <c r="J1053" i="38"/>
  <c r="T932" i="38"/>
  <c r="V932" i="38" s="1"/>
  <c r="L1052" i="38"/>
  <c r="U1049" i="38"/>
  <c r="S1170" i="38"/>
  <c r="S1171" i="38" l="1"/>
  <c r="U1050" i="38"/>
  <c r="J1054" i="38"/>
  <c r="O1053" i="38"/>
  <c r="L1053" i="38"/>
  <c r="T933" i="38"/>
  <c r="V933" i="38" s="1"/>
  <c r="L1054" i="38" l="1"/>
  <c r="J1055" i="38"/>
  <c r="T934" i="38"/>
  <c r="V934" i="38" s="1"/>
  <c r="O1054" i="38"/>
  <c r="S1172" i="38"/>
  <c r="U1051" i="38"/>
  <c r="S1173" i="38" l="1"/>
  <c r="U1052" i="38"/>
  <c r="J1056" i="38"/>
  <c r="O1055" i="38"/>
  <c r="L1055" i="38"/>
  <c r="T935" i="38"/>
  <c r="V935" i="38" s="1"/>
  <c r="O1056" i="38" l="1"/>
  <c r="J1057" i="38"/>
  <c r="L1056" i="38"/>
  <c r="T936" i="38"/>
  <c r="V936" i="38" s="1"/>
  <c r="U1053" i="38"/>
  <c r="S1174" i="38"/>
  <c r="U1054" i="38" l="1"/>
  <c r="S1175" i="38"/>
  <c r="L1057" i="38"/>
  <c r="O1057" i="38"/>
  <c r="T937" i="38"/>
  <c r="V937" i="38" s="1"/>
  <c r="J1058" i="38"/>
  <c r="J1059" i="38" l="1"/>
  <c r="T938" i="38"/>
  <c r="V938" i="38" s="1"/>
  <c r="O1058" i="38"/>
  <c r="L1058" i="38"/>
  <c r="S1176" i="38"/>
  <c r="U1055" i="38"/>
  <c r="S1177" i="38" l="1"/>
  <c r="U1056" i="38"/>
  <c r="T939" i="38"/>
  <c r="V939" i="38" s="1"/>
  <c r="J1060" i="38"/>
  <c r="O1059" i="38"/>
  <c r="L1059" i="38"/>
  <c r="J1061" i="38" l="1"/>
  <c r="O1060" i="38"/>
  <c r="T940" i="38"/>
  <c r="V940" i="38" s="1"/>
  <c r="L1060" i="38"/>
  <c r="U1057" i="38"/>
  <c r="S1178" i="38"/>
  <c r="S1179" i="38" l="1"/>
  <c r="U1058" i="38"/>
  <c r="O1061" i="38"/>
  <c r="T941" i="38"/>
  <c r="V941" i="38" s="1"/>
  <c r="J1062" i="38"/>
  <c r="L1061" i="38"/>
  <c r="O1062" i="38" l="1"/>
  <c r="J1063" i="38"/>
  <c r="T942" i="38"/>
  <c r="V942" i="38" s="1"/>
  <c r="L1062" i="38"/>
  <c r="S1180" i="38"/>
  <c r="U1059" i="38"/>
  <c r="S1181" i="38" l="1"/>
  <c r="U1060" i="38"/>
  <c r="J1064" i="38"/>
  <c r="O1063" i="38"/>
  <c r="T943" i="38"/>
  <c r="V943" i="38" s="1"/>
  <c r="L1063" i="38"/>
  <c r="O1064" i="38" l="1"/>
  <c r="T944" i="38"/>
  <c r="V944" i="38" s="1"/>
  <c r="J1065" i="38"/>
  <c r="L1064" i="38"/>
  <c r="U1061" i="38"/>
  <c r="S1182" i="38"/>
  <c r="S1183" i="38" l="1"/>
  <c r="U1062" i="38"/>
  <c r="J1066" i="38"/>
  <c r="O1065" i="38"/>
  <c r="L1065" i="38"/>
  <c r="T945" i="38"/>
  <c r="V945" i="38" s="1"/>
  <c r="L1066" i="38" l="1"/>
  <c r="J1067" i="38"/>
  <c r="O1066" i="38"/>
  <c r="T946" i="38"/>
  <c r="V946" i="38" s="1"/>
  <c r="S1184" i="38"/>
  <c r="U1063" i="38"/>
  <c r="S1185" i="38" l="1"/>
  <c r="U1064" i="38"/>
  <c r="O1067" i="38"/>
  <c r="J1068" i="38"/>
  <c r="T947" i="38"/>
  <c r="V947" i="38" s="1"/>
  <c r="L1067" i="38"/>
  <c r="J1069" i="38" l="1"/>
  <c r="T948" i="38"/>
  <c r="V948" i="38" s="1"/>
  <c r="O1068" i="38"/>
  <c r="L1068" i="38"/>
  <c r="U1065" i="38"/>
  <c r="S1186" i="38"/>
  <c r="U1066" i="38" l="1"/>
  <c r="S1187" i="38"/>
  <c r="L1069" i="38"/>
  <c r="J1070" i="38"/>
  <c r="T949" i="38"/>
  <c r="V949" i="38" s="1"/>
  <c r="O1069" i="38"/>
  <c r="J1071" i="38" l="1"/>
  <c r="O1070" i="38"/>
  <c r="L1070" i="38"/>
  <c r="T950" i="38"/>
  <c r="V950" i="38" s="1"/>
  <c r="S1188" i="38"/>
  <c r="U1067" i="38"/>
  <c r="S1189" i="38" l="1"/>
  <c r="U1068" i="38"/>
  <c r="L1071" i="38"/>
  <c r="J1072" i="38"/>
  <c r="O1071" i="38"/>
  <c r="T951" i="38"/>
  <c r="V951" i="38" s="1"/>
  <c r="O1072" i="38" l="1"/>
  <c r="J1073" i="38"/>
  <c r="T952" i="38"/>
  <c r="V952" i="38" s="1"/>
  <c r="L1072" i="38"/>
  <c r="U1069" i="38"/>
  <c r="S1190" i="38"/>
  <c r="J1074" i="38" l="1"/>
  <c r="L1073" i="38"/>
  <c r="T953" i="38"/>
  <c r="V953" i="38" s="1"/>
  <c r="O1073" i="38"/>
  <c r="U1070" i="38"/>
  <c r="S1191" i="38"/>
  <c r="S1192" i="38" l="1"/>
  <c r="U1071" i="38"/>
  <c r="O1074" i="38"/>
  <c r="J1075" i="38"/>
  <c r="T954" i="38"/>
  <c r="V954" i="38" s="1"/>
  <c r="L1074" i="38"/>
  <c r="J1076" i="38" l="1"/>
  <c r="O1075" i="38"/>
  <c r="T955" i="38"/>
  <c r="V955" i="38" s="1"/>
  <c r="L1075" i="38"/>
  <c r="S1193" i="38"/>
  <c r="U1072" i="38"/>
  <c r="U1073" i="38" l="1"/>
  <c r="S1194" i="38"/>
  <c r="L1076" i="38"/>
  <c r="J1077" i="38"/>
  <c r="T956" i="38"/>
  <c r="V956" i="38" s="1"/>
  <c r="O1076" i="38"/>
  <c r="O1077" i="38" l="1"/>
  <c r="L1077" i="38"/>
  <c r="J1078" i="38"/>
  <c r="T957" i="38"/>
  <c r="V957" i="38" s="1"/>
  <c r="S1195" i="38"/>
  <c r="U1074" i="38"/>
  <c r="S1196" i="38" l="1"/>
  <c r="U1075" i="38"/>
  <c r="J1079" i="38"/>
  <c r="L1078" i="38"/>
  <c r="T958" i="38"/>
  <c r="V958" i="38" s="1"/>
  <c r="O1078" i="38"/>
  <c r="O1079" i="38" l="1"/>
  <c r="J1080" i="38"/>
  <c r="T959" i="38"/>
  <c r="V959" i="38" s="1"/>
  <c r="L1079" i="38"/>
  <c r="S1197" i="38"/>
  <c r="U1076" i="38"/>
  <c r="J1081" i="38" l="1"/>
  <c r="O1080" i="38"/>
  <c r="T960" i="38"/>
  <c r="V960" i="38" s="1"/>
  <c r="L1080" i="38"/>
  <c r="U1077" i="38"/>
  <c r="S1198" i="38"/>
  <c r="U1078" i="38" l="1"/>
  <c r="S1199" i="38"/>
  <c r="T961" i="38"/>
  <c r="V961" i="38" s="1"/>
  <c r="L1081" i="38"/>
  <c r="J1082" i="38"/>
  <c r="O1081" i="38"/>
  <c r="J1083" i="38" l="1"/>
  <c r="O1082" i="38"/>
  <c r="T962" i="38"/>
  <c r="V962" i="38" s="1"/>
  <c r="L1082" i="38"/>
  <c r="S1200" i="38"/>
  <c r="U1079" i="38"/>
  <c r="S1201" i="38" l="1"/>
  <c r="U1080" i="38"/>
  <c r="O1083" i="38"/>
  <c r="J1084" i="38"/>
  <c r="L1083" i="38"/>
  <c r="T963" i="38"/>
  <c r="V963" i="38" s="1"/>
  <c r="O1084" i="38" l="1"/>
  <c r="T964" i="38"/>
  <c r="V964" i="38" s="1"/>
  <c r="J1085" i="38"/>
  <c r="L1084" i="38"/>
  <c r="U1081" i="38"/>
  <c r="S1202" i="38"/>
  <c r="S1203" i="38" l="1"/>
  <c r="U1082" i="38"/>
  <c r="J1086" i="38"/>
  <c r="O1085" i="38"/>
  <c r="T965" i="38"/>
  <c r="V965" i="38" s="1"/>
  <c r="L1085" i="38"/>
  <c r="L1086" i="38" l="1"/>
  <c r="T966" i="38"/>
  <c r="V966" i="38" s="1"/>
  <c r="O1086" i="38"/>
  <c r="J1087" i="38"/>
  <c r="S1204" i="38"/>
  <c r="U1083" i="38"/>
  <c r="S1205" i="38" l="1"/>
  <c r="U1084" i="38"/>
  <c r="J1088" i="38"/>
  <c r="O1087" i="38"/>
  <c r="T967" i="38"/>
  <c r="V967" i="38" s="1"/>
  <c r="L1087" i="38"/>
  <c r="O1088" i="38" l="1"/>
  <c r="J1089" i="38"/>
  <c r="L1088" i="38"/>
  <c r="T968" i="38"/>
  <c r="V968" i="38" s="1"/>
  <c r="U1085" i="38"/>
  <c r="S1206" i="38"/>
  <c r="L1089" i="38" l="1"/>
  <c r="O1089" i="38"/>
  <c r="J1090" i="38"/>
  <c r="T969" i="38"/>
  <c r="V969" i="38" s="1"/>
  <c r="U1086" i="38"/>
  <c r="S1207" i="38"/>
  <c r="S1208" i="38" l="1"/>
  <c r="U1087" i="38"/>
  <c r="J1091" i="38"/>
  <c r="O1090" i="38"/>
  <c r="T970" i="38"/>
  <c r="V970" i="38" s="1"/>
  <c r="L1090" i="38"/>
  <c r="O1091" i="38" l="1"/>
  <c r="J1092" i="38"/>
  <c r="T971" i="38"/>
  <c r="V971" i="38" s="1"/>
  <c r="L1091" i="38"/>
  <c r="S1209" i="38"/>
  <c r="U1088" i="38"/>
  <c r="J1093" i="38" l="1"/>
  <c r="O1092" i="38"/>
  <c r="T972" i="38"/>
  <c r="V972" i="38" s="1"/>
  <c r="L1092" i="38"/>
  <c r="U1089" i="38"/>
  <c r="S1210" i="38"/>
  <c r="S1211" i="38" l="1"/>
  <c r="U1090" i="38"/>
  <c r="J1094" i="38"/>
  <c r="L1093" i="38"/>
  <c r="T973" i="38"/>
  <c r="V973" i="38" s="1"/>
  <c r="O1093" i="38"/>
  <c r="O1094" i="38" l="1"/>
  <c r="J1095" i="38"/>
  <c r="T974" i="38"/>
  <c r="V974" i="38" s="1"/>
  <c r="L1094" i="38"/>
  <c r="S1212" i="38"/>
  <c r="U1091" i="38"/>
  <c r="S1213" i="38" l="1"/>
  <c r="U1092" i="38"/>
  <c r="J1096" i="38"/>
  <c r="T975" i="38"/>
  <c r="V975" i="38" s="1"/>
  <c r="L1095" i="38"/>
  <c r="O1095" i="38"/>
  <c r="T976" i="38" l="1"/>
  <c r="V976" i="38" s="1"/>
  <c r="J1097" i="38"/>
  <c r="O1096" i="38"/>
  <c r="L1096" i="38"/>
  <c r="U1093" i="38"/>
  <c r="S1214" i="38"/>
  <c r="S1215" i="38" l="1"/>
  <c r="U1094" i="38"/>
  <c r="J1098" i="38"/>
  <c r="O1097" i="38"/>
  <c r="T977" i="38"/>
  <c r="V977" i="38" s="1"/>
  <c r="L1097" i="38"/>
  <c r="T978" i="38" l="1"/>
  <c r="V978" i="38" s="1"/>
  <c r="J1099" i="38"/>
  <c r="O1098" i="38"/>
  <c r="L1098" i="38"/>
  <c r="S1216" i="38"/>
  <c r="U1095" i="38"/>
  <c r="O1099" i="38" l="1"/>
  <c r="J1100" i="38"/>
  <c r="T979" i="38"/>
  <c r="V979" i="38" s="1"/>
  <c r="L1099" i="38"/>
  <c r="S1217" i="38"/>
  <c r="U1096" i="38"/>
  <c r="U1097" i="38" l="1"/>
  <c r="S1218" i="38"/>
  <c r="J1101" i="38"/>
  <c r="T980" i="38"/>
  <c r="V980" i="38" s="1"/>
  <c r="O1100" i="38"/>
  <c r="L1100" i="38"/>
  <c r="L1101" i="38" l="1"/>
  <c r="O1101" i="38"/>
  <c r="J1102" i="38"/>
  <c r="T981" i="38"/>
  <c r="V981" i="38" s="1"/>
  <c r="U1098" i="38"/>
  <c r="S1219" i="38"/>
  <c r="S1220" i="38" l="1"/>
  <c r="U1099" i="38"/>
  <c r="J1103" i="38"/>
  <c r="O1102" i="38"/>
  <c r="T982" i="38"/>
  <c r="V982" i="38" s="1"/>
  <c r="L1102" i="38"/>
  <c r="T983" i="38" l="1"/>
  <c r="V983" i="38" s="1"/>
  <c r="L1103" i="38"/>
  <c r="O1103" i="38"/>
  <c r="J1104" i="38"/>
  <c r="S1221" i="38"/>
  <c r="U1100" i="38"/>
  <c r="U1101" i="38" l="1"/>
  <c r="S1222" i="38"/>
  <c r="O1104" i="38"/>
  <c r="J1105" i="38"/>
  <c r="T984" i="38"/>
  <c r="V984" i="38" s="1"/>
  <c r="L1104" i="38"/>
  <c r="J1106" i="38" l="1"/>
  <c r="O1105" i="38"/>
  <c r="L1105" i="38"/>
  <c r="T985" i="38"/>
  <c r="V985" i="38" s="1"/>
  <c r="U1102" i="38"/>
  <c r="S1223" i="38"/>
  <c r="S1224" i="38" l="1"/>
  <c r="U1103" i="38"/>
  <c r="O1106" i="38"/>
  <c r="T986" i="38"/>
  <c r="V986" i="38" s="1"/>
  <c r="J1107" i="38"/>
  <c r="L1106" i="38"/>
  <c r="J1108" i="38" l="1"/>
  <c r="O1107" i="38"/>
  <c r="T987" i="38"/>
  <c r="V987" i="38" s="1"/>
  <c r="L1107" i="38"/>
  <c r="S1225" i="38"/>
  <c r="U1104" i="38"/>
  <c r="U1105" i="38" l="1"/>
  <c r="S1226" i="38"/>
  <c r="L1108" i="38"/>
  <c r="O1108" i="38"/>
  <c r="J1109" i="38"/>
  <c r="T988" i="38"/>
  <c r="V988" i="38" s="1"/>
  <c r="O1109" i="38" l="1"/>
  <c r="L1109" i="38"/>
  <c r="J1110" i="38"/>
  <c r="T989" i="38"/>
  <c r="V989" i="38" s="1"/>
  <c r="S1227" i="38"/>
  <c r="U1106" i="38"/>
  <c r="S1228" i="38" l="1"/>
  <c r="U1107" i="38"/>
  <c r="T990" i="38"/>
  <c r="V990" i="38" s="1"/>
  <c r="O1110" i="38"/>
  <c r="J1111" i="38"/>
  <c r="L1110" i="38"/>
  <c r="T991" i="38" l="1"/>
  <c r="V991" i="38" s="1"/>
  <c r="O1111" i="38"/>
  <c r="J1112" i="38"/>
  <c r="L1111" i="38"/>
  <c r="S1229" i="38"/>
  <c r="U1108" i="38"/>
  <c r="U1109" i="38" l="1"/>
  <c r="S1230" i="38"/>
  <c r="J1113" i="38"/>
  <c r="T992" i="38"/>
  <c r="V992" i="38" s="1"/>
  <c r="O1112" i="38"/>
  <c r="L1112" i="38"/>
  <c r="L1113" i="38" l="1"/>
  <c r="O1113" i="38"/>
  <c r="T993" i="38"/>
  <c r="V993" i="38" s="1"/>
  <c r="J1114" i="38"/>
  <c r="U1110" i="38"/>
  <c r="S1231" i="38"/>
  <c r="S1232" i="38" l="1"/>
  <c r="U1111" i="38"/>
  <c r="J1115" i="38"/>
  <c r="O1114" i="38"/>
  <c r="T994" i="38"/>
  <c r="V994" i="38" s="1"/>
  <c r="L1114" i="38"/>
  <c r="L1115" i="38" l="1"/>
  <c r="J1116" i="38"/>
  <c r="O1115" i="38"/>
  <c r="T995" i="38"/>
  <c r="V995" i="38" s="1"/>
  <c r="S1233" i="38"/>
  <c r="U1112" i="38"/>
  <c r="U1113" i="38" l="1"/>
  <c r="S1234" i="38"/>
  <c r="T996" i="38"/>
  <c r="V996" i="38" s="1"/>
  <c r="O1116" i="38"/>
  <c r="J1117" i="38"/>
  <c r="L1116" i="38"/>
  <c r="J1118" i="38" l="1"/>
  <c r="O1117" i="38"/>
  <c r="L1117" i="38"/>
  <c r="T997" i="38"/>
  <c r="V997" i="38" s="1"/>
  <c r="S1235" i="38"/>
  <c r="U1114" i="38"/>
  <c r="S1236" i="38" l="1"/>
  <c r="U1115" i="38"/>
  <c r="L1118" i="38"/>
  <c r="J1119" i="38"/>
  <c r="O1118" i="38"/>
  <c r="T998" i="38"/>
  <c r="V998" i="38" s="1"/>
  <c r="J1120" i="38" l="1"/>
  <c r="L1119" i="38"/>
  <c r="T999" i="38"/>
  <c r="V999" i="38" s="1"/>
  <c r="O1119" i="38"/>
  <c r="S1237" i="38"/>
  <c r="U1116" i="38"/>
  <c r="U1117" i="38" l="1"/>
  <c r="S1238" i="38"/>
  <c r="T1000" i="38"/>
  <c r="V1000" i="38" s="1"/>
  <c r="J1121" i="38"/>
  <c r="O1120" i="38"/>
  <c r="L1120" i="38"/>
  <c r="L1121" i="38" l="1"/>
  <c r="T1001" i="38"/>
  <c r="V1001" i="38" s="1"/>
  <c r="J1122" i="38"/>
  <c r="O1121" i="38"/>
  <c r="S1239" i="38"/>
  <c r="U1118" i="38"/>
  <c r="S1240" i="38" l="1"/>
  <c r="U1119" i="38"/>
  <c r="J1123" i="38"/>
  <c r="O1122" i="38"/>
  <c r="L1122" i="38"/>
  <c r="T1002" i="38"/>
  <c r="V1002" i="38" s="1"/>
  <c r="L1123" i="38" l="1"/>
  <c r="T1003" i="38"/>
  <c r="V1003" i="38" s="1"/>
  <c r="J1124" i="38"/>
  <c r="O1123" i="38"/>
  <c r="S1241" i="38"/>
  <c r="U1120" i="38"/>
  <c r="U1121" i="38" l="1"/>
  <c r="S1242" i="38"/>
  <c r="J1125" i="38"/>
  <c r="O1124" i="38"/>
  <c r="T1004" i="38"/>
  <c r="V1004" i="38" s="1"/>
  <c r="L1124" i="38"/>
  <c r="L1125" i="38" l="1"/>
  <c r="J1126" i="38"/>
  <c r="T1005" i="38"/>
  <c r="V1005" i="38" s="1"/>
  <c r="O1125" i="38"/>
  <c r="U1122" i="38"/>
  <c r="S1243" i="38"/>
  <c r="S1244" i="38" l="1"/>
  <c r="U1123" i="38"/>
  <c r="J1127" i="38"/>
  <c r="O1126" i="38"/>
  <c r="L1126" i="38"/>
  <c r="T1006" i="38"/>
  <c r="V1006" i="38" s="1"/>
  <c r="J1128" i="38" l="1"/>
  <c r="O1127" i="38"/>
  <c r="T1007" i="38"/>
  <c r="V1007" i="38" s="1"/>
  <c r="L1127" i="38"/>
  <c r="S1245" i="38"/>
  <c r="U1124" i="38"/>
  <c r="U1125" i="38" l="1"/>
  <c r="S1246" i="38"/>
  <c r="T1008" i="38"/>
  <c r="V1008" i="38" s="1"/>
  <c r="O1128" i="38"/>
  <c r="J1129" i="38"/>
  <c r="L1128" i="38"/>
  <c r="L1129" i="38" l="1"/>
  <c r="J1130" i="38"/>
  <c r="O1129" i="38"/>
  <c r="T1009" i="38"/>
  <c r="V1009" i="38" s="1"/>
  <c r="S1247" i="38"/>
  <c r="U1126" i="38"/>
  <c r="S1248" i="38" l="1"/>
  <c r="U1127" i="38"/>
  <c r="O1130" i="38"/>
  <c r="L1130" i="38"/>
  <c r="T1010" i="38"/>
  <c r="V1010" i="38" s="1"/>
  <c r="J1131" i="38"/>
  <c r="J1132" i="38" l="1"/>
  <c r="O1131" i="38"/>
  <c r="T1011" i="38"/>
  <c r="V1011" i="38" s="1"/>
  <c r="L1131" i="38"/>
  <c r="S1249" i="38"/>
  <c r="U1128" i="38"/>
  <c r="U1129" i="38" l="1"/>
  <c r="S1250" i="38"/>
  <c r="T1012" i="38"/>
  <c r="V1012" i="38" s="1"/>
  <c r="L1132" i="38"/>
  <c r="O1132" i="38"/>
  <c r="J1133" i="38"/>
  <c r="J1134" i="38" l="1"/>
  <c r="O1133" i="38"/>
  <c r="L1133" i="38"/>
  <c r="T1013" i="38"/>
  <c r="V1013" i="38" s="1"/>
  <c r="U1130" i="38"/>
  <c r="S1251" i="38"/>
  <c r="S1252" i="38" l="1"/>
  <c r="U1131" i="38"/>
  <c r="L1134" i="38"/>
  <c r="O1134" i="38"/>
  <c r="T1014" i="38"/>
  <c r="V1014" i="38" s="1"/>
  <c r="J1135" i="38"/>
  <c r="O1135" i="38" l="1"/>
  <c r="T1015" i="38"/>
  <c r="V1015" i="38" s="1"/>
  <c r="J1136" i="38"/>
  <c r="L1135" i="38"/>
  <c r="U1132" i="38"/>
  <c r="S1253" i="38"/>
  <c r="S1254" i="38" l="1"/>
  <c r="U1133" i="38"/>
  <c r="J1137" i="38"/>
  <c r="T1016" i="38"/>
  <c r="V1016" i="38" s="1"/>
  <c r="O1136" i="38"/>
  <c r="L1136" i="38"/>
  <c r="T1017" i="38" l="1"/>
  <c r="V1017" i="38" s="1"/>
  <c r="O1137" i="38"/>
  <c r="L1137" i="38"/>
  <c r="J1138" i="38"/>
  <c r="U1134" i="38"/>
  <c r="S1255" i="38"/>
  <c r="L1138" i="38" l="1"/>
  <c r="O1138" i="38"/>
  <c r="J1139" i="38"/>
  <c r="T1018" i="38"/>
  <c r="V1018" i="38" s="1"/>
  <c r="S1256" i="38"/>
  <c r="U1135" i="38"/>
  <c r="S1257" i="38" l="1"/>
  <c r="U1136" i="38"/>
  <c r="O1139" i="38"/>
  <c r="J1140" i="38"/>
  <c r="T1019" i="38"/>
  <c r="V1019" i="38" s="1"/>
  <c r="L1139" i="38"/>
  <c r="J1141" i="38" l="1"/>
  <c r="O1140" i="38"/>
  <c r="T1020" i="38"/>
  <c r="V1020" i="38" s="1"/>
  <c r="L1140" i="38"/>
  <c r="S1258" i="38"/>
  <c r="U1137" i="38"/>
  <c r="U1138" i="38" l="1"/>
  <c r="S1259" i="38"/>
  <c r="L1141" i="38"/>
  <c r="O1141" i="38"/>
  <c r="J1142" i="38"/>
  <c r="T1021" i="38"/>
  <c r="V1021" i="38" s="1"/>
  <c r="L1142" i="38" l="1"/>
  <c r="O1142" i="38"/>
  <c r="J1143" i="38"/>
  <c r="T1022" i="38"/>
  <c r="V1022" i="38" s="1"/>
  <c r="S1260" i="38"/>
  <c r="U1139" i="38"/>
  <c r="S1261" i="38" l="1"/>
  <c r="U1140" i="38"/>
  <c r="O1143" i="38"/>
  <c r="J1144" i="38"/>
  <c r="T1023" i="38"/>
  <c r="V1023" i="38" s="1"/>
  <c r="L1143" i="38"/>
  <c r="J1145" i="38" l="1"/>
  <c r="T1024" i="38"/>
  <c r="V1024" i="38" s="1"/>
  <c r="L1144" i="38"/>
  <c r="O1144" i="38"/>
  <c r="U1141" i="38"/>
  <c r="S1262" i="38"/>
  <c r="S1263" i="38" l="1"/>
  <c r="U1142" i="38"/>
  <c r="L1145" i="38"/>
  <c r="J1146" i="38"/>
  <c r="T1025" i="38"/>
  <c r="V1025" i="38" s="1"/>
  <c r="O1145" i="38"/>
  <c r="L1146" i="38" l="1"/>
  <c r="O1146" i="38"/>
  <c r="T1026" i="38"/>
  <c r="V1026" i="38" s="1"/>
  <c r="J1147" i="38"/>
  <c r="S1264" i="38"/>
  <c r="U1143" i="38"/>
  <c r="S1265" i="38" l="1"/>
  <c r="U1144" i="38"/>
  <c r="O1147" i="38"/>
  <c r="J1148" i="38"/>
  <c r="T1027" i="38"/>
  <c r="V1027" i="38" s="1"/>
  <c r="L1147" i="38"/>
  <c r="J1149" i="38" l="1"/>
  <c r="O1148" i="38"/>
  <c r="L1148" i="38"/>
  <c r="T1028" i="38"/>
  <c r="V1028" i="38" s="1"/>
  <c r="U1145" i="38"/>
  <c r="S1266" i="38"/>
  <c r="S1267" i="38" l="1"/>
  <c r="U1146" i="38"/>
  <c r="L1149" i="38"/>
  <c r="O1149" i="38"/>
  <c r="T1029" i="38"/>
  <c r="V1029" i="38" s="1"/>
  <c r="J1150" i="38"/>
  <c r="L1150" i="38" l="1"/>
  <c r="O1150" i="38"/>
  <c r="J1151" i="38"/>
  <c r="T1030" i="38"/>
  <c r="V1030" i="38" s="1"/>
  <c r="U1147" i="38"/>
  <c r="S1268" i="38"/>
  <c r="S1269" i="38" l="1"/>
  <c r="U1148" i="38"/>
  <c r="O1151" i="38"/>
  <c r="J1152" i="38"/>
  <c r="T1031" i="38"/>
  <c r="V1031" i="38" s="1"/>
  <c r="L1151" i="38"/>
  <c r="J1153" i="38" l="1"/>
  <c r="L1152" i="38"/>
  <c r="O1152" i="38"/>
  <c r="T1032" i="38"/>
  <c r="V1032" i="38" s="1"/>
  <c r="U1149" i="38"/>
  <c r="S1270" i="38"/>
  <c r="U1150" i="38" l="1"/>
  <c r="S1271" i="38"/>
  <c r="L1153" i="38"/>
  <c r="T1033" i="38"/>
  <c r="V1033" i="38" s="1"/>
  <c r="O1153" i="38"/>
  <c r="J1154" i="38"/>
  <c r="L1154" i="38" l="1"/>
  <c r="O1154" i="38"/>
  <c r="T1034" i="38"/>
  <c r="V1034" i="38" s="1"/>
  <c r="J1155" i="38"/>
  <c r="S1272" i="38"/>
  <c r="U1151" i="38"/>
  <c r="O1155" i="38" l="1"/>
  <c r="J1156" i="38"/>
  <c r="L1155" i="38"/>
  <c r="T1035" i="38"/>
  <c r="V1035" i="38" s="1"/>
  <c r="S1273" i="38"/>
  <c r="U1152" i="38"/>
  <c r="S1274" i="38" l="1"/>
  <c r="U1153" i="38"/>
  <c r="J1157" i="38"/>
  <c r="T1036" i="38"/>
  <c r="V1036" i="38" s="1"/>
  <c r="O1156" i="38"/>
  <c r="L1156" i="38"/>
  <c r="L1157" i="38" l="1"/>
  <c r="O1157" i="38"/>
  <c r="J1158" i="38"/>
  <c r="T1037" i="38"/>
  <c r="V1037" i="38" s="1"/>
  <c r="U1154" i="38"/>
  <c r="S1275" i="38"/>
  <c r="L1158" i="38" l="1"/>
  <c r="O1158" i="38"/>
  <c r="J1159" i="38"/>
  <c r="T1038" i="38"/>
  <c r="V1038" i="38" s="1"/>
  <c r="S1276" i="38"/>
  <c r="U1155" i="38"/>
  <c r="S1277" i="38" l="1"/>
  <c r="U1156" i="38"/>
  <c r="O1159" i="38"/>
  <c r="J1160" i="38"/>
  <c r="T1039" i="38"/>
  <c r="V1039" i="38" s="1"/>
  <c r="L1159" i="38"/>
  <c r="J1161" i="38" l="1"/>
  <c r="L1160" i="38"/>
  <c r="T1040" i="38"/>
  <c r="V1040" i="38" s="1"/>
  <c r="O1160" i="38"/>
  <c r="U1157" i="38"/>
  <c r="S1278" i="38"/>
  <c r="U1158" i="38" l="1"/>
  <c r="S1279" i="38"/>
  <c r="L1161" i="38"/>
  <c r="T1041" i="38"/>
  <c r="V1041" i="38" s="1"/>
  <c r="J1162" i="38"/>
  <c r="O1161" i="38"/>
  <c r="L1162" i="38" l="1"/>
  <c r="O1162" i="38"/>
  <c r="T1042" i="38"/>
  <c r="V1042" i="38" s="1"/>
  <c r="J1163" i="38"/>
  <c r="S1280" i="38"/>
  <c r="U1159" i="38"/>
  <c r="S1281" i="38" l="1"/>
  <c r="U1160" i="38"/>
  <c r="O1163" i="38"/>
  <c r="J1164" i="38"/>
  <c r="T1043" i="38"/>
  <c r="V1043" i="38" s="1"/>
  <c r="L1163" i="38"/>
  <c r="J1165" i="38" l="1"/>
  <c r="O1164" i="38"/>
  <c r="T1044" i="38"/>
  <c r="V1044" i="38" s="1"/>
  <c r="L1164" i="38"/>
  <c r="U1161" i="38"/>
  <c r="S1282" i="38"/>
  <c r="S1283" i="38" l="1"/>
  <c r="U1162" i="38"/>
  <c r="L1165" i="38"/>
  <c r="O1165" i="38"/>
  <c r="J1166" i="38"/>
  <c r="T1045" i="38"/>
  <c r="V1045" i="38" s="1"/>
  <c r="L1166" i="38" l="1"/>
  <c r="O1166" i="38"/>
  <c r="T1046" i="38"/>
  <c r="V1046" i="38" s="1"/>
  <c r="J1167" i="38"/>
  <c r="S1284" i="38"/>
  <c r="U1163" i="38"/>
  <c r="S1285" i="38" l="1"/>
  <c r="U1164" i="38"/>
  <c r="O1167" i="38"/>
  <c r="J1168" i="38"/>
  <c r="T1047" i="38"/>
  <c r="V1047" i="38" s="1"/>
  <c r="L1167" i="38"/>
  <c r="J1169" i="38" l="1"/>
  <c r="L1168" i="38"/>
  <c r="T1048" i="38"/>
  <c r="V1048" i="38" s="1"/>
  <c r="O1168" i="38"/>
  <c r="U1165" i="38"/>
  <c r="S1286" i="38"/>
  <c r="U1166" i="38" l="1"/>
  <c r="S1287" i="38"/>
  <c r="L1169" i="38"/>
  <c r="T1049" i="38"/>
  <c r="V1049" i="38" s="1"/>
  <c r="O1169" i="38"/>
  <c r="J1170" i="38"/>
  <c r="L1170" i="38" l="1"/>
  <c r="O1170" i="38"/>
  <c r="J1171" i="38"/>
  <c r="T1050" i="38"/>
  <c r="V1050" i="38" s="1"/>
  <c r="S1288" i="38"/>
  <c r="U1167" i="38"/>
  <c r="S1289" i="38" l="1"/>
  <c r="U1168" i="38"/>
  <c r="O1171" i="38"/>
  <c r="J1172" i="38"/>
  <c r="T1051" i="38"/>
  <c r="V1051" i="38" s="1"/>
  <c r="L1171" i="38"/>
  <c r="J1173" i="38" l="1"/>
  <c r="O1172" i="38"/>
  <c r="T1052" i="38"/>
  <c r="V1052" i="38" s="1"/>
  <c r="L1172" i="38"/>
  <c r="U1169" i="38"/>
  <c r="S1290" i="38"/>
  <c r="S1291" i="38" l="1"/>
  <c r="U1170" i="38"/>
  <c r="L1173" i="38"/>
  <c r="O1173" i="38"/>
  <c r="J1174" i="38"/>
  <c r="T1053" i="38"/>
  <c r="V1053" i="38" s="1"/>
  <c r="L1174" i="38" l="1"/>
  <c r="O1174" i="38"/>
  <c r="J1175" i="38"/>
  <c r="T1054" i="38"/>
  <c r="V1054" i="38" s="1"/>
  <c r="S1292" i="38"/>
  <c r="U1171" i="38"/>
  <c r="S1293" i="38" l="1"/>
  <c r="U1172" i="38"/>
  <c r="O1175" i="38"/>
  <c r="J1176" i="38"/>
  <c r="T1055" i="38"/>
  <c r="V1055" i="38" s="1"/>
  <c r="L1175" i="38"/>
  <c r="J1177" i="38" l="1"/>
  <c r="T1056" i="38"/>
  <c r="V1056" i="38" s="1"/>
  <c r="L1176" i="38"/>
  <c r="O1176" i="38"/>
  <c r="U1173" i="38"/>
  <c r="S1294" i="38"/>
  <c r="U1174" i="38" l="1"/>
  <c r="S1295" i="38"/>
  <c r="L1177" i="38"/>
  <c r="J1178" i="38"/>
  <c r="T1057" i="38"/>
  <c r="V1057" i="38" s="1"/>
  <c r="O1177" i="38"/>
  <c r="L1178" i="38" l="1"/>
  <c r="O1178" i="38"/>
  <c r="T1058" i="38"/>
  <c r="V1058" i="38" s="1"/>
  <c r="J1179" i="38"/>
  <c r="S1296" i="38"/>
  <c r="U1175" i="38"/>
  <c r="S1297" i="38" l="1"/>
  <c r="U1176" i="38"/>
  <c r="O1179" i="38"/>
  <c r="J1180" i="38"/>
  <c r="T1059" i="38"/>
  <c r="V1059" i="38" s="1"/>
  <c r="L1179" i="38"/>
  <c r="J1181" i="38" l="1"/>
  <c r="O1180" i="38"/>
  <c r="T1060" i="38"/>
  <c r="V1060" i="38" s="1"/>
  <c r="L1180" i="38"/>
  <c r="U1177" i="38"/>
  <c r="S1298" i="38"/>
  <c r="S1299" i="38" l="1"/>
  <c r="U1178" i="38"/>
  <c r="L1181" i="38"/>
  <c r="O1181" i="38"/>
  <c r="T1061" i="38"/>
  <c r="V1061" i="38" s="1"/>
  <c r="J1182" i="38"/>
  <c r="L1182" i="38" l="1"/>
  <c r="O1182" i="38"/>
  <c r="J1183" i="38"/>
  <c r="T1062" i="38"/>
  <c r="V1062" i="38" s="1"/>
  <c r="S1300" i="38"/>
  <c r="U1179" i="38"/>
  <c r="S1301" i="38" l="1"/>
  <c r="U1180" i="38"/>
  <c r="O1183" i="38"/>
  <c r="J1184" i="38"/>
  <c r="T1063" i="38"/>
  <c r="V1063" i="38" s="1"/>
  <c r="L1183" i="38"/>
  <c r="J1185" i="38" l="1"/>
  <c r="L1184" i="38"/>
  <c r="O1184" i="38"/>
  <c r="T1064" i="38"/>
  <c r="V1064" i="38" s="1"/>
  <c r="U1181" i="38"/>
  <c r="S1302" i="38"/>
  <c r="U1182" i="38" l="1"/>
  <c r="S1303" i="38"/>
  <c r="L1185" i="38"/>
  <c r="O1185" i="38"/>
  <c r="J1186" i="38"/>
  <c r="T1065" i="38"/>
  <c r="V1065" i="38" s="1"/>
  <c r="L1186" i="38" l="1"/>
  <c r="O1186" i="38"/>
  <c r="T1066" i="38"/>
  <c r="V1066" i="38" s="1"/>
  <c r="J1187" i="38"/>
  <c r="S1304" i="38"/>
  <c r="U1183" i="38"/>
  <c r="S1305" i="38" l="1"/>
  <c r="U1184" i="38"/>
  <c r="O1187" i="38"/>
  <c r="J1188" i="38"/>
  <c r="L1187" i="38"/>
  <c r="T1067" i="38"/>
  <c r="V1067" i="38" s="1"/>
  <c r="J1189" i="38" l="1"/>
  <c r="T1068" i="38"/>
  <c r="V1068" i="38" s="1"/>
  <c r="O1188" i="38"/>
  <c r="L1188" i="38"/>
  <c r="U1185" i="38"/>
  <c r="S1306" i="38"/>
  <c r="S1307" i="38" l="1"/>
  <c r="U1186" i="38"/>
  <c r="L1189" i="38"/>
  <c r="O1189" i="38"/>
  <c r="J1190" i="38"/>
  <c r="T1069" i="38"/>
  <c r="V1069" i="38" s="1"/>
  <c r="L1190" i="38" l="1"/>
  <c r="O1190" i="38"/>
  <c r="J1191" i="38"/>
  <c r="T1070" i="38"/>
  <c r="V1070" i="38" s="1"/>
  <c r="S1308" i="38"/>
  <c r="U1187" i="38"/>
  <c r="O1191" i="38" l="1"/>
  <c r="J1192" i="38"/>
  <c r="T1071" i="38"/>
  <c r="V1071" i="38" s="1"/>
  <c r="L1191" i="38"/>
  <c r="S1309" i="38"/>
  <c r="U1188" i="38"/>
  <c r="U1189" i="38" l="1"/>
  <c r="S1310" i="38"/>
  <c r="J1193" i="38"/>
  <c r="L1192" i="38"/>
  <c r="O1192" i="38"/>
  <c r="T1072" i="38"/>
  <c r="V1072" i="38" s="1"/>
  <c r="L1193" i="38" l="1"/>
  <c r="T1073" i="38"/>
  <c r="V1073" i="38" s="1"/>
  <c r="J1194" i="38"/>
  <c r="O1193" i="38"/>
  <c r="U1190" i="38"/>
  <c r="S1311" i="38"/>
  <c r="S1312" i="38" l="1"/>
  <c r="U1191" i="38"/>
  <c r="L1194" i="38"/>
  <c r="O1194" i="38"/>
  <c r="J1195" i="38"/>
  <c r="T1074" i="38"/>
  <c r="V1074" i="38" s="1"/>
  <c r="O1195" i="38" l="1"/>
  <c r="J1196" i="38"/>
  <c r="T1075" i="38"/>
  <c r="V1075" i="38" s="1"/>
  <c r="L1195" i="38"/>
  <c r="S1313" i="38"/>
  <c r="U1192" i="38"/>
  <c r="U1193" i="38" l="1"/>
  <c r="S1314" i="38"/>
  <c r="J1197" i="38"/>
  <c r="O1196" i="38"/>
  <c r="T1076" i="38"/>
  <c r="V1076" i="38" s="1"/>
  <c r="L1196" i="38"/>
  <c r="L1197" i="38" l="1"/>
  <c r="O1197" i="38"/>
  <c r="J1198" i="38"/>
  <c r="T1077" i="38"/>
  <c r="V1077" i="38" s="1"/>
  <c r="S1315" i="38"/>
  <c r="U1194" i="38"/>
  <c r="S1316" i="38" l="1"/>
  <c r="U1195" i="38"/>
  <c r="L1198" i="38"/>
  <c r="O1198" i="38"/>
  <c r="T1078" i="38"/>
  <c r="V1078" i="38" s="1"/>
  <c r="J1199" i="38"/>
  <c r="O1199" i="38" l="1"/>
  <c r="J1200" i="38"/>
  <c r="T1079" i="38"/>
  <c r="V1079" i="38" s="1"/>
  <c r="L1199" i="38"/>
  <c r="S1317" i="38"/>
  <c r="U1196" i="38"/>
  <c r="U1197" i="38" l="1"/>
  <c r="S1318" i="38"/>
  <c r="J1201" i="38"/>
  <c r="L1200" i="38"/>
  <c r="T1080" i="38"/>
  <c r="V1080" i="38" s="1"/>
  <c r="O1200" i="38"/>
  <c r="L1201" i="38" l="1"/>
  <c r="T1081" i="38"/>
  <c r="V1081" i="38" s="1"/>
  <c r="O1201" i="38"/>
  <c r="J1202" i="38"/>
  <c r="U1198" i="38"/>
  <c r="S1319" i="38"/>
  <c r="S1320" i="38" l="1"/>
  <c r="U1199" i="38"/>
  <c r="L1202" i="38"/>
  <c r="O1202" i="38"/>
  <c r="J1203" i="38"/>
  <c r="T1082" i="38"/>
  <c r="V1082" i="38" s="1"/>
  <c r="O1203" i="38" l="1"/>
  <c r="J1204" i="38"/>
  <c r="T1083" i="38"/>
  <c r="V1083" i="38" s="1"/>
  <c r="L1203" i="38"/>
  <c r="S1321" i="38"/>
  <c r="U1200" i="38"/>
  <c r="U1201" i="38" l="1"/>
  <c r="S1322" i="38"/>
  <c r="J1205" i="38"/>
  <c r="O1204" i="38"/>
  <c r="T1084" i="38"/>
  <c r="V1084" i="38" s="1"/>
  <c r="L1204" i="38"/>
  <c r="L1205" i="38" l="1"/>
  <c r="O1205" i="38"/>
  <c r="J1206" i="38"/>
  <c r="T1085" i="38"/>
  <c r="V1085" i="38" s="1"/>
  <c r="S1323" i="38"/>
  <c r="U1202" i="38"/>
  <c r="S1324" i="38" l="1"/>
  <c r="U1203" i="38"/>
  <c r="L1206" i="38"/>
  <c r="O1206" i="38"/>
  <c r="J1207" i="38"/>
  <c r="T1086" i="38"/>
  <c r="V1086" i="38" s="1"/>
  <c r="O1207" i="38" l="1"/>
  <c r="J1208" i="38"/>
  <c r="T1087" i="38"/>
  <c r="V1087" i="38" s="1"/>
  <c r="L1207" i="38"/>
  <c r="S1325" i="38"/>
  <c r="U1204" i="38"/>
  <c r="U1205" i="38" l="1"/>
  <c r="S1326" i="38"/>
  <c r="J1209" i="38"/>
  <c r="T1088" i="38"/>
  <c r="V1088" i="38" s="1"/>
  <c r="L1208" i="38"/>
  <c r="O1208" i="38"/>
  <c r="L1209" i="38" l="1"/>
  <c r="J1210" i="38"/>
  <c r="O1209" i="38"/>
  <c r="T1089" i="38"/>
  <c r="V1089" i="38" s="1"/>
  <c r="U1206" i="38"/>
  <c r="S1327" i="38"/>
  <c r="S1328" i="38" l="1"/>
  <c r="U1207" i="38"/>
  <c r="L1210" i="38"/>
  <c r="O1210" i="38"/>
  <c r="T1090" i="38"/>
  <c r="V1090" i="38" s="1"/>
  <c r="J1211" i="38"/>
  <c r="O1211" i="38" l="1"/>
  <c r="J1212" i="38"/>
  <c r="T1091" i="38"/>
  <c r="V1091" i="38" s="1"/>
  <c r="L1211" i="38"/>
  <c r="S1329" i="38"/>
  <c r="U1208" i="38"/>
  <c r="U1209" i="38" l="1"/>
  <c r="S1330" i="38"/>
  <c r="J1213" i="38"/>
  <c r="O1212" i="38"/>
  <c r="T1092" i="38"/>
  <c r="V1092" i="38" s="1"/>
  <c r="L1212" i="38"/>
  <c r="L1213" i="38" l="1"/>
  <c r="O1213" i="38"/>
  <c r="T1093" i="38"/>
  <c r="V1093" i="38" s="1"/>
  <c r="J1214" i="38"/>
  <c r="S1331" i="38"/>
  <c r="U1210" i="38"/>
  <c r="S1332" i="38" l="1"/>
  <c r="U1211" i="38"/>
  <c r="L1214" i="38"/>
  <c r="O1214" i="38"/>
  <c r="J1215" i="38"/>
  <c r="T1094" i="38"/>
  <c r="V1094" i="38" s="1"/>
  <c r="O1215" i="38" l="1"/>
  <c r="J1216" i="38"/>
  <c r="T1095" i="38"/>
  <c r="V1095" i="38" s="1"/>
  <c r="L1215" i="38"/>
  <c r="S1333" i="38"/>
  <c r="U1212" i="38"/>
  <c r="U1213" i="38" l="1"/>
  <c r="S1334" i="38"/>
  <c r="J1217" i="38"/>
  <c r="L1216" i="38"/>
  <c r="O1216" i="38"/>
  <c r="T1096" i="38"/>
  <c r="V1096" i="38" s="1"/>
  <c r="L1217" i="38" l="1"/>
  <c r="O1217" i="38"/>
  <c r="T1097" i="38"/>
  <c r="V1097" i="38" s="1"/>
  <c r="J1218" i="38"/>
  <c r="U1214" i="38"/>
  <c r="S1335" i="38"/>
  <c r="S1336" i="38" l="1"/>
  <c r="U1215" i="38"/>
  <c r="L1218" i="38"/>
  <c r="O1218" i="38"/>
  <c r="T1098" i="38"/>
  <c r="V1098" i="38" s="1"/>
  <c r="J1219" i="38"/>
  <c r="O1219" i="38" l="1"/>
  <c r="J1220" i="38"/>
  <c r="T1099" i="38"/>
  <c r="V1099" i="38" s="1"/>
  <c r="L1219" i="38"/>
  <c r="S1337" i="38"/>
  <c r="U1216" i="38"/>
  <c r="J1221" i="38" l="1"/>
  <c r="T1100" i="38"/>
  <c r="V1100" i="38" s="1"/>
  <c r="O1220" i="38"/>
  <c r="L1220" i="38"/>
  <c r="U1217" i="38"/>
  <c r="S1338" i="38"/>
  <c r="S1339" i="38" l="1"/>
  <c r="U1218" i="38"/>
  <c r="L1221" i="38"/>
  <c r="O1221" i="38"/>
  <c r="J1222" i="38"/>
  <c r="T1101" i="38"/>
  <c r="V1101" i="38" s="1"/>
  <c r="L1222" i="38" l="1"/>
  <c r="O1222" i="38"/>
  <c r="J1223" i="38"/>
  <c r="T1102" i="38"/>
  <c r="V1102" i="38" s="1"/>
  <c r="S1340" i="38"/>
  <c r="U1219" i="38"/>
  <c r="S1341" i="38" l="1"/>
  <c r="U1220" i="38"/>
  <c r="O1223" i="38"/>
  <c r="J1224" i="38"/>
  <c r="T1103" i="38"/>
  <c r="V1103" i="38" s="1"/>
  <c r="L1223" i="38"/>
  <c r="J1225" i="38" l="1"/>
  <c r="L1224" i="38"/>
  <c r="T1104" i="38"/>
  <c r="V1104" i="38" s="1"/>
  <c r="O1224" i="38"/>
  <c r="U1221" i="38"/>
  <c r="S1342" i="38"/>
  <c r="U1222" i="38" l="1"/>
  <c r="S1343" i="38"/>
  <c r="L1225" i="38"/>
  <c r="T1105" i="38"/>
  <c r="V1105" i="38" s="1"/>
  <c r="J1226" i="38"/>
  <c r="O1225" i="38"/>
  <c r="L1226" i="38" l="1"/>
  <c r="O1226" i="38"/>
  <c r="T1106" i="38"/>
  <c r="V1106" i="38" s="1"/>
  <c r="J1227" i="38"/>
  <c r="S1344" i="38"/>
  <c r="U1223" i="38"/>
  <c r="S1345" i="38" l="1"/>
  <c r="U1224" i="38"/>
  <c r="O1227" i="38"/>
  <c r="J1228" i="38"/>
  <c r="T1107" i="38"/>
  <c r="V1107" i="38" s="1"/>
  <c r="L1227" i="38"/>
  <c r="J1229" i="38" l="1"/>
  <c r="O1228" i="38"/>
  <c r="T1108" i="38"/>
  <c r="V1108" i="38" s="1"/>
  <c r="L1228" i="38"/>
  <c r="U1225" i="38"/>
  <c r="S1346" i="38"/>
  <c r="S1347" i="38" l="1"/>
  <c r="U1226" i="38"/>
  <c r="L1229" i="38"/>
  <c r="O1229" i="38"/>
  <c r="J1230" i="38"/>
  <c r="T1109" i="38"/>
  <c r="V1109" i="38" s="1"/>
  <c r="L1230" i="38" l="1"/>
  <c r="O1230" i="38"/>
  <c r="T1110" i="38"/>
  <c r="V1110" i="38" s="1"/>
  <c r="J1231" i="38"/>
  <c r="S1348" i="38"/>
  <c r="U1227" i="38"/>
  <c r="O1231" i="38" l="1"/>
  <c r="J1232" i="38"/>
  <c r="T1111" i="38"/>
  <c r="V1111" i="38" s="1"/>
  <c r="L1231" i="38"/>
  <c r="S1349" i="38"/>
  <c r="U1228" i="38"/>
  <c r="U1229" i="38" l="1"/>
  <c r="S1350" i="38"/>
  <c r="J1233" i="38"/>
  <c r="L1232" i="38"/>
  <c r="T1112" i="38"/>
  <c r="V1112" i="38" s="1"/>
  <c r="O1232" i="38"/>
  <c r="L1233" i="38" l="1"/>
  <c r="T1113" i="38"/>
  <c r="V1113" i="38" s="1"/>
  <c r="O1233" i="38"/>
  <c r="J1234" i="38"/>
  <c r="U1230" i="38"/>
  <c r="S1351" i="38"/>
  <c r="L1234" i="38" l="1"/>
  <c r="O1234" i="38"/>
  <c r="J1235" i="38"/>
  <c r="T1114" i="38"/>
  <c r="V1114" i="38" s="1"/>
  <c r="S1352" i="38"/>
  <c r="U1231" i="38"/>
  <c r="S1353" i="38" l="1"/>
  <c r="U1232" i="38"/>
  <c r="O1235" i="38"/>
  <c r="J1236" i="38"/>
  <c r="T1115" i="38"/>
  <c r="V1115" i="38" s="1"/>
  <c r="L1235" i="38"/>
  <c r="J1237" i="38" l="1"/>
  <c r="O1236" i="38"/>
  <c r="T1116" i="38"/>
  <c r="V1116" i="38" s="1"/>
  <c r="L1236" i="38"/>
  <c r="U1233" i="38"/>
  <c r="S1354" i="38"/>
  <c r="S1355" i="38" l="1"/>
  <c r="U1234" i="38"/>
  <c r="L1237" i="38"/>
  <c r="O1237" i="38"/>
  <c r="J1238" i="38"/>
  <c r="T1117" i="38"/>
  <c r="V1117" i="38" s="1"/>
  <c r="L1238" i="38" l="1"/>
  <c r="O1238" i="38"/>
  <c r="J1239" i="38"/>
  <c r="T1118" i="38"/>
  <c r="V1118" i="38" s="1"/>
  <c r="S1356" i="38"/>
  <c r="U1235" i="38"/>
  <c r="S1357" i="38" l="1"/>
  <c r="U1236" i="38"/>
  <c r="O1239" i="38"/>
  <c r="J1240" i="38"/>
  <c r="T1119" i="38"/>
  <c r="V1119" i="38" s="1"/>
  <c r="L1239" i="38"/>
  <c r="J1241" i="38" l="1"/>
  <c r="L1240" i="38"/>
  <c r="O1240" i="38"/>
  <c r="T1120" i="38"/>
  <c r="V1120" i="38" s="1"/>
  <c r="U1237" i="38"/>
  <c r="S1358" i="38"/>
  <c r="U1238" i="38" l="1"/>
  <c r="S1359" i="38"/>
  <c r="O1241" i="38"/>
  <c r="J1242" i="38"/>
  <c r="T1121" i="38"/>
  <c r="V1121" i="38" s="1"/>
  <c r="L1241" i="38"/>
  <c r="J1243" i="38" l="1"/>
  <c r="O1242" i="38"/>
  <c r="T1122" i="38"/>
  <c r="V1122" i="38" s="1"/>
  <c r="L1242" i="38"/>
  <c r="S1360" i="38"/>
  <c r="U1239" i="38"/>
  <c r="S1361" i="38" l="1"/>
  <c r="U1240" i="38"/>
  <c r="O1243" i="38"/>
  <c r="L1243" i="38"/>
  <c r="J1244" i="38"/>
  <c r="T1123" i="38"/>
  <c r="V1123" i="38" s="1"/>
  <c r="J1245" i="38" l="1"/>
  <c r="O1244" i="38"/>
  <c r="L1244" i="38"/>
  <c r="T1124" i="38"/>
  <c r="V1124" i="38" s="1"/>
  <c r="S1362" i="38"/>
  <c r="U1241" i="38"/>
  <c r="S1363" i="38" l="1"/>
  <c r="U1242" i="38"/>
  <c r="L1245" i="38"/>
  <c r="T1125" i="38"/>
  <c r="V1125" i="38" s="1"/>
  <c r="J1246" i="38"/>
  <c r="O1245" i="38"/>
  <c r="J1247" i="38" l="1"/>
  <c r="O1246" i="38"/>
  <c r="T1126" i="38"/>
  <c r="V1126" i="38" s="1"/>
  <c r="L1246" i="38"/>
  <c r="S1364" i="38"/>
  <c r="U1243" i="38"/>
  <c r="S1365" i="38" l="1"/>
  <c r="U1244" i="38"/>
  <c r="O1247" i="38"/>
  <c r="L1247" i="38"/>
  <c r="J1248" i="38"/>
  <c r="T1127" i="38"/>
  <c r="V1127" i="38" s="1"/>
  <c r="J1249" i="38" l="1"/>
  <c r="L1248" i="38"/>
  <c r="O1248" i="38"/>
  <c r="T1128" i="38"/>
  <c r="V1128" i="38" s="1"/>
  <c r="U1245" i="38"/>
  <c r="S1366" i="38"/>
  <c r="S1367" i="38" l="1"/>
  <c r="U1246" i="38"/>
  <c r="J1250" i="38"/>
  <c r="O1249" i="38"/>
  <c r="T1129" i="38"/>
  <c r="V1129" i="38" s="1"/>
  <c r="L1249" i="38"/>
  <c r="T1130" i="38" l="1"/>
  <c r="V1130" i="38" s="1"/>
  <c r="J1251" i="38"/>
  <c r="O1250" i="38"/>
  <c r="L1250" i="38"/>
  <c r="S1368" i="38"/>
  <c r="U1247" i="38"/>
  <c r="S1369" i="38" l="1"/>
  <c r="U1248" i="38"/>
  <c r="O1251" i="38"/>
  <c r="J1252" i="38"/>
  <c r="T1131" i="38"/>
  <c r="V1131" i="38" s="1"/>
  <c r="L1251" i="38"/>
  <c r="J1253" i="38" l="1"/>
  <c r="O1252" i="38"/>
  <c r="T1132" i="38"/>
  <c r="V1132" i="38" s="1"/>
  <c r="L1252" i="38"/>
  <c r="U1249" i="38"/>
  <c r="S1370" i="38"/>
  <c r="S1371" i="38" l="1"/>
  <c r="U1250" i="38"/>
  <c r="L1253" i="38"/>
  <c r="O1253" i="38"/>
  <c r="T1133" i="38"/>
  <c r="V1133" i="38" s="1"/>
  <c r="J1254" i="38"/>
  <c r="J1255" i="38" l="1"/>
  <c r="O1254" i="38"/>
  <c r="T1134" i="38"/>
  <c r="V1134" i="38" s="1"/>
  <c r="L1254" i="38"/>
  <c r="S1372" i="38"/>
  <c r="U1251" i="38"/>
  <c r="S1373" i="38" l="1"/>
  <c r="U1252" i="38"/>
  <c r="O1255" i="38"/>
  <c r="T1135" i="38"/>
  <c r="V1135" i="38" s="1"/>
  <c r="J1256" i="38"/>
  <c r="L1255" i="38"/>
  <c r="J1257" i="38" l="1"/>
  <c r="O1256" i="38"/>
  <c r="T1136" i="38"/>
  <c r="V1136" i="38" s="1"/>
  <c r="L1256" i="38"/>
  <c r="S1374" i="38"/>
  <c r="U1253" i="38"/>
  <c r="S1375" i="38" l="1"/>
  <c r="U1254" i="38"/>
  <c r="J1258" i="38"/>
  <c r="T1137" i="38"/>
  <c r="V1137" i="38" s="1"/>
  <c r="O1257" i="38"/>
  <c r="L1257" i="38"/>
  <c r="O1258" i="38" l="1"/>
  <c r="T1138" i="38"/>
  <c r="V1138" i="38" s="1"/>
  <c r="J1259" i="38"/>
  <c r="L1258" i="38"/>
  <c r="S1376" i="38"/>
  <c r="U1255" i="38"/>
  <c r="S1377" i="38" l="1"/>
  <c r="U1256" i="38"/>
  <c r="O1259" i="38"/>
  <c r="J1260" i="38"/>
  <c r="T1139" i="38"/>
  <c r="V1139" i="38" s="1"/>
  <c r="L1259" i="38"/>
  <c r="J1261" i="38" l="1"/>
  <c r="O1260" i="38"/>
  <c r="T1140" i="38"/>
  <c r="V1140" i="38" s="1"/>
  <c r="L1260" i="38"/>
  <c r="U1257" i="38"/>
  <c r="S1378" i="38"/>
  <c r="S1379" i="38" l="1"/>
  <c r="U1258" i="38"/>
  <c r="J1262" i="38"/>
  <c r="O1261" i="38"/>
  <c r="T1141" i="38"/>
  <c r="V1141" i="38" s="1"/>
  <c r="L1261" i="38"/>
  <c r="O1262" i="38" l="1"/>
  <c r="T1142" i="38"/>
  <c r="V1142" i="38" s="1"/>
  <c r="J1263" i="38"/>
  <c r="L1262" i="38"/>
  <c r="S1380" i="38"/>
  <c r="U1259" i="38"/>
  <c r="S1381" i="38" l="1"/>
  <c r="U1260" i="38"/>
  <c r="O1263" i="38"/>
  <c r="J1264" i="38"/>
  <c r="T1143" i="38"/>
  <c r="V1143" i="38" s="1"/>
  <c r="L1263" i="38"/>
  <c r="J1265" i="38" l="1"/>
  <c r="O1264" i="38"/>
  <c r="T1144" i="38"/>
  <c r="V1144" i="38" s="1"/>
  <c r="L1264" i="38"/>
  <c r="S1382" i="38"/>
  <c r="U1261" i="38"/>
  <c r="U1262" i="38" l="1"/>
  <c r="S1383" i="38"/>
  <c r="J1266" i="38"/>
  <c r="T1145" i="38"/>
  <c r="V1145" i="38" s="1"/>
  <c r="O1265" i="38"/>
  <c r="L1265" i="38"/>
  <c r="J1267" i="38" l="1"/>
  <c r="O1266" i="38"/>
  <c r="T1146" i="38"/>
  <c r="V1146" i="38" s="1"/>
  <c r="L1266" i="38"/>
  <c r="S1384" i="38"/>
  <c r="U1263" i="38"/>
  <c r="S1385" i="38" l="1"/>
  <c r="U1264" i="38"/>
  <c r="O1267" i="38"/>
  <c r="T1147" i="38"/>
  <c r="V1147" i="38" s="1"/>
  <c r="J1268" i="38"/>
  <c r="L1267" i="38"/>
  <c r="J1269" i="38" l="1"/>
  <c r="O1268" i="38"/>
  <c r="T1148" i="38"/>
  <c r="V1148" i="38" s="1"/>
  <c r="L1268" i="38"/>
  <c r="U1265" i="38"/>
  <c r="S1386" i="38"/>
  <c r="S1387" i="38" l="1"/>
  <c r="U1266" i="38"/>
  <c r="J1270" i="38"/>
  <c r="T1149" i="38"/>
  <c r="V1149" i="38" s="1"/>
  <c r="L1269" i="38"/>
  <c r="O1269" i="38"/>
  <c r="J1271" i="38" l="1"/>
  <c r="O1270" i="38"/>
  <c r="T1150" i="38"/>
  <c r="V1150" i="38" s="1"/>
  <c r="L1270" i="38"/>
  <c r="S1388" i="38"/>
  <c r="U1267" i="38"/>
  <c r="S1389" i="38" l="1"/>
  <c r="U1268" i="38"/>
  <c r="O1271" i="38"/>
  <c r="J1272" i="38"/>
  <c r="T1151" i="38"/>
  <c r="V1151" i="38" s="1"/>
  <c r="L1271" i="38"/>
  <c r="J1273" i="38" l="1"/>
  <c r="O1272" i="38"/>
  <c r="T1152" i="38"/>
  <c r="V1152" i="38" s="1"/>
  <c r="L1272" i="38"/>
  <c r="U1269" i="38"/>
  <c r="S1390" i="38"/>
  <c r="U1270" i="38" l="1"/>
  <c r="S1391" i="38"/>
  <c r="J1274" i="38"/>
  <c r="T1153" i="38"/>
  <c r="V1153" i="38" s="1"/>
  <c r="O1273" i="38"/>
  <c r="L1273" i="38"/>
  <c r="T1154" i="38" l="1"/>
  <c r="V1154" i="38" s="1"/>
  <c r="J1275" i="38"/>
  <c r="O1274" i="38"/>
  <c r="L1274" i="38"/>
  <c r="S1392" i="38"/>
  <c r="U1271" i="38"/>
  <c r="O1275" i="38" l="1"/>
  <c r="J1276" i="38"/>
  <c r="T1155" i="38"/>
  <c r="V1155" i="38" s="1"/>
  <c r="L1275" i="38"/>
  <c r="S1393" i="38"/>
  <c r="U1272" i="38"/>
  <c r="U1273" i="38" l="1"/>
  <c r="S1394" i="38"/>
  <c r="J1277" i="38"/>
  <c r="O1276" i="38"/>
  <c r="T1156" i="38"/>
  <c r="V1156" i="38" s="1"/>
  <c r="L1276" i="38"/>
  <c r="J1278" i="38" l="1"/>
  <c r="O1277" i="38"/>
  <c r="T1157" i="38"/>
  <c r="V1157" i="38" s="1"/>
  <c r="L1277" i="38"/>
  <c r="S1395" i="38"/>
  <c r="U1274" i="38"/>
  <c r="S1396" i="38" l="1"/>
  <c r="U1275" i="38"/>
  <c r="J1279" i="38"/>
  <c r="O1278" i="38"/>
  <c r="T1158" i="38"/>
  <c r="V1158" i="38" s="1"/>
  <c r="L1278" i="38"/>
  <c r="O1279" i="38" l="1"/>
  <c r="J1280" i="38"/>
  <c r="T1159" i="38"/>
  <c r="V1159" i="38" s="1"/>
  <c r="L1279" i="38"/>
  <c r="S1397" i="38"/>
  <c r="U1276" i="38"/>
  <c r="S1398" i="38" l="1"/>
  <c r="U1277" i="38"/>
  <c r="J1281" i="38"/>
  <c r="O1280" i="38"/>
  <c r="T1160" i="38"/>
  <c r="V1160" i="38" s="1"/>
  <c r="L1280" i="38"/>
  <c r="J1282" i="38" l="1"/>
  <c r="O1281" i="38"/>
  <c r="T1161" i="38"/>
  <c r="V1161" i="38" s="1"/>
  <c r="L1281" i="38"/>
  <c r="U1278" i="38"/>
  <c r="S1399" i="38"/>
  <c r="S1400" i="38" l="1"/>
  <c r="U1279" i="38"/>
  <c r="O1282" i="38"/>
  <c r="J1283" i="38"/>
  <c r="T1162" i="38"/>
  <c r="V1162" i="38" s="1"/>
  <c r="L1282" i="38"/>
  <c r="O1283" i="38" l="1"/>
  <c r="T1163" i="38"/>
  <c r="V1163" i="38" s="1"/>
  <c r="J1284" i="38"/>
  <c r="L1283" i="38"/>
  <c r="S1401" i="38"/>
  <c r="U1280" i="38"/>
  <c r="J1285" i="38" l="1"/>
  <c r="O1284" i="38"/>
  <c r="T1164" i="38"/>
  <c r="V1164" i="38" s="1"/>
  <c r="L1284" i="38"/>
  <c r="U1281" i="38"/>
  <c r="S1402" i="38"/>
  <c r="U1282" i="38" l="1"/>
  <c r="S1403" i="38"/>
  <c r="J1286" i="38"/>
  <c r="T1165" i="38"/>
  <c r="V1165" i="38" s="1"/>
  <c r="L1285" i="38"/>
  <c r="O1285" i="38"/>
  <c r="J1287" i="38" l="1"/>
  <c r="O1286" i="38"/>
  <c r="T1166" i="38"/>
  <c r="V1166" i="38" s="1"/>
  <c r="L1286" i="38"/>
  <c r="S1404" i="38"/>
  <c r="U1283" i="38"/>
  <c r="S1405" i="38" l="1"/>
  <c r="U1284" i="38"/>
  <c r="O1287" i="38"/>
  <c r="J1288" i="38"/>
  <c r="T1167" i="38"/>
  <c r="V1167" i="38" s="1"/>
  <c r="L1287" i="38"/>
  <c r="J1289" i="38" l="1"/>
  <c r="O1288" i="38"/>
  <c r="T1168" i="38"/>
  <c r="V1168" i="38" s="1"/>
  <c r="L1288" i="38"/>
  <c r="U1285" i="38"/>
  <c r="S1406" i="38"/>
  <c r="U1286" i="38" l="1"/>
  <c r="S1407" i="38"/>
  <c r="J1290" i="38"/>
  <c r="O1289" i="38"/>
  <c r="T1169" i="38"/>
  <c r="V1169" i="38" s="1"/>
  <c r="L1289" i="38"/>
  <c r="S1408" i="38" l="1"/>
  <c r="U1287" i="38"/>
  <c r="O1290" i="38"/>
  <c r="T1170" i="38"/>
  <c r="V1170" i="38" s="1"/>
  <c r="J1291" i="38"/>
  <c r="L1290" i="38"/>
  <c r="O1291" i="38" l="1"/>
  <c r="T1171" i="38"/>
  <c r="V1171" i="38" s="1"/>
  <c r="J1292" i="38"/>
  <c r="L1291" i="38"/>
  <c r="S1409" i="38"/>
  <c r="U1288" i="38"/>
  <c r="U1289" i="38" l="1"/>
  <c r="S1410" i="38"/>
  <c r="J1293" i="38"/>
  <c r="O1292" i="38"/>
  <c r="L1292" i="38"/>
  <c r="T1172" i="38"/>
  <c r="V1172" i="38" s="1"/>
  <c r="U1290" i="38" l="1"/>
  <c r="S1411" i="38"/>
  <c r="J1294" i="38"/>
  <c r="T1173" i="38"/>
  <c r="V1173" i="38" s="1"/>
  <c r="L1293" i="38"/>
  <c r="O1293" i="38"/>
  <c r="J1295" i="38" l="1"/>
  <c r="T1174" i="38"/>
  <c r="V1174" i="38" s="1"/>
  <c r="O1294" i="38"/>
  <c r="L1294" i="38"/>
  <c r="S1412" i="38"/>
  <c r="U1291" i="38"/>
  <c r="S1413" i="38" l="1"/>
  <c r="U1292" i="38"/>
  <c r="O1295" i="38"/>
  <c r="J1296" i="38"/>
  <c r="T1175" i="38"/>
  <c r="V1175" i="38" s="1"/>
  <c r="L1295" i="38"/>
  <c r="J1297" i="38" l="1"/>
  <c r="O1296" i="38"/>
  <c r="T1176" i="38"/>
  <c r="V1176" i="38" s="1"/>
  <c r="L1296" i="38"/>
  <c r="U1293" i="38"/>
  <c r="S1414" i="38"/>
  <c r="U1294" i="38" l="1"/>
  <c r="S1415" i="38"/>
  <c r="J1298" i="38"/>
  <c r="O1297" i="38"/>
  <c r="T1177" i="38"/>
  <c r="V1177" i="38" s="1"/>
  <c r="L1297" i="38"/>
  <c r="O1298" i="38" l="1"/>
  <c r="J1299" i="38"/>
  <c r="T1178" i="38"/>
  <c r="V1178" i="38" s="1"/>
  <c r="L1298" i="38"/>
  <c r="S1416" i="38"/>
  <c r="U1295" i="38"/>
  <c r="U1296" i="38" l="1"/>
  <c r="S1417" i="38"/>
  <c r="O1299" i="38"/>
  <c r="T1179" i="38"/>
  <c r="V1179" i="38" s="1"/>
  <c r="J1300" i="38"/>
  <c r="L1299" i="38"/>
  <c r="J1301" i="38" l="1"/>
  <c r="O1300" i="38"/>
  <c r="L1300" i="38"/>
  <c r="T1180" i="38"/>
  <c r="V1180" i="38" s="1"/>
  <c r="S1418" i="38"/>
  <c r="U1297" i="38"/>
  <c r="U1298" i="38" l="1"/>
  <c r="S1419" i="38"/>
  <c r="J1302" i="38"/>
  <c r="T1181" i="38"/>
  <c r="V1181" i="38" s="1"/>
  <c r="L1301" i="38"/>
  <c r="O1301" i="38"/>
  <c r="S1420" i="38" l="1"/>
  <c r="U1299" i="38"/>
  <c r="J1303" i="38"/>
  <c r="O1302" i="38"/>
  <c r="T1182" i="38"/>
  <c r="V1182" i="38" s="1"/>
  <c r="L1302" i="38"/>
  <c r="O1303" i="38" l="1"/>
  <c r="J1304" i="38"/>
  <c r="T1183" i="38"/>
  <c r="V1183" i="38" s="1"/>
  <c r="L1303" i="38"/>
  <c r="S1421" i="38"/>
  <c r="U1300" i="38"/>
  <c r="J1305" i="38" l="1"/>
  <c r="O1304" i="38"/>
  <c r="T1184" i="38"/>
  <c r="V1184" i="38" s="1"/>
  <c r="L1304" i="38"/>
  <c r="U1301" i="38"/>
  <c r="S1422" i="38"/>
  <c r="S1423" i="38" l="1"/>
  <c r="U1302" i="38"/>
  <c r="J1306" i="38"/>
  <c r="O1305" i="38"/>
  <c r="T1185" i="38"/>
  <c r="V1185" i="38" s="1"/>
  <c r="L1305" i="38"/>
  <c r="O1306" i="38" l="1"/>
  <c r="T1186" i="38"/>
  <c r="V1186" i="38" s="1"/>
  <c r="J1307" i="38"/>
  <c r="L1306" i="38"/>
  <c r="S1424" i="38"/>
  <c r="U1303" i="38"/>
  <c r="U1304" i="38" l="1"/>
  <c r="S1425" i="38"/>
  <c r="O1307" i="38"/>
  <c r="T1187" i="38"/>
  <c r="V1187" i="38" s="1"/>
  <c r="J1308" i="38"/>
  <c r="L1307" i="38"/>
  <c r="J1309" i="38" l="1"/>
  <c r="O1308" i="38"/>
  <c r="T1188" i="38"/>
  <c r="V1188" i="38" s="1"/>
  <c r="L1308" i="38"/>
  <c r="S1426" i="38"/>
  <c r="U1305" i="38"/>
  <c r="U1306" i="38" l="1"/>
  <c r="S1427" i="38"/>
  <c r="J1310" i="38"/>
  <c r="T1189" i="38"/>
  <c r="V1189" i="38" s="1"/>
  <c r="L1309" i="38"/>
  <c r="O1309" i="38"/>
  <c r="J1311" i="38" l="1"/>
  <c r="O1310" i="38"/>
  <c r="T1190" i="38"/>
  <c r="V1190" i="38" s="1"/>
  <c r="L1310" i="38"/>
  <c r="S1428" i="38"/>
  <c r="U1307" i="38"/>
  <c r="S1429" i="38" l="1"/>
  <c r="U1308" i="38"/>
  <c r="O1311" i="38"/>
  <c r="J1312" i="38"/>
  <c r="T1191" i="38"/>
  <c r="V1191" i="38" s="1"/>
  <c r="L1311" i="38"/>
  <c r="J1313" i="38" l="1"/>
  <c r="O1312" i="38"/>
  <c r="T1192" i="38"/>
  <c r="V1192" i="38" s="1"/>
  <c r="L1312" i="38"/>
  <c r="S1430" i="38"/>
  <c r="U1309" i="38"/>
  <c r="U1310" i="38" l="1"/>
  <c r="S1431" i="38"/>
  <c r="J1314" i="38"/>
  <c r="O1313" i="38"/>
  <c r="T1193" i="38"/>
  <c r="V1193" i="38" s="1"/>
  <c r="L1313" i="38"/>
  <c r="O1314" i="38" l="1"/>
  <c r="J1315" i="38"/>
  <c r="T1194" i="38"/>
  <c r="V1194" i="38" s="1"/>
  <c r="L1314" i="38"/>
  <c r="S1432" i="38"/>
  <c r="U1311" i="38"/>
  <c r="S1433" i="38" l="1"/>
  <c r="U1312" i="38"/>
  <c r="O1315" i="38"/>
  <c r="T1195" i="38"/>
  <c r="V1195" i="38" s="1"/>
  <c r="J1316" i="38"/>
  <c r="L1315" i="38"/>
  <c r="J1317" i="38" l="1"/>
  <c r="O1316" i="38"/>
  <c r="L1316" i="38"/>
  <c r="T1196" i="38"/>
  <c r="V1196" i="38" s="1"/>
  <c r="U1313" i="38"/>
  <c r="S1434" i="38"/>
  <c r="S1435" i="38" l="1"/>
  <c r="U1314" i="38"/>
  <c r="J1318" i="38"/>
  <c r="T1197" i="38"/>
  <c r="V1197" i="38" s="1"/>
  <c r="L1317" i="38"/>
  <c r="O1317" i="38"/>
  <c r="J1319" i="38" l="1"/>
  <c r="O1318" i="38"/>
  <c r="T1198" i="38"/>
  <c r="V1198" i="38" s="1"/>
  <c r="L1318" i="38"/>
  <c r="S1436" i="38"/>
  <c r="U1315" i="38"/>
  <c r="S1437" i="38" l="1"/>
  <c r="U1316" i="38"/>
  <c r="O1319" i="38"/>
  <c r="J1320" i="38"/>
  <c r="T1199" i="38"/>
  <c r="V1199" i="38" s="1"/>
  <c r="L1319" i="38"/>
  <c r="J1321" i="38" l="1"/>
  <c r="O1320" i="38"/>
  <c r="T1200" i="38"/>
  <c r="V1200" i="38" s="1"/>
  <c r="L1320" i="38"/>
  <c r="U1317" i="38"/>
  <c r="S1438" i="38"/>
  <c r="S1439" i="38" l="1"/>
  <c r="U1318" i="38"/>
  <c r="J1322" i="38"/>
  <c r="O1321" i="38"/>
  <c r="T1201" i="38"/>
  <c r="V1201" i="38" s="1"/>
  <c r="L1321" i="38"/>
  <c r="O1322" i="38" l="1"/>
  <c r="T1202" i="38"/>
  <c r="V1202" i="38" s="1"/>
  <c r="J1323" i="38"/>
  <c r="L1322" i="38"/>
  <c r="S1440" i="38"/>
  <c r="U1319" i="38"/>
  <c r="S1441" i="38" l="1"/>
  <c r="U1320" i="38"/>
  <c r="O1323" i="38"/>
  <c r="T1203" i="38"/>
  <c r="V1203" i="38" s="1"/>
  <c r="J1324" i="38"/>
  <c r="L1323" i="38"/>
  <c r="J1325" i="38" l="1"/>
  <c r="O1324" i="38"/>
  <c r="L1324" i="38"/>
  <c r="T1204" i="38"/>
  <c r="V1204" i="38" s="1"/>
  <c r="S1442" i="38"/>
  <c r="U1321" i="38"/>
  <c r="S1443" i="38" l="1"/>
  <c r="U1322" i="38"/>
  <c r="J1326" i="38"/>
  <c r="T1205" i="38"/>
  <c r="V1205" i="38" s="1"/>
  <c r="L1325" i="38"/>
  <c r="O1325" i="38"/>
  <c r="J1327" i="38" l="1"/>
  <c r="T1206" i="38"/>
  <c r="V1206" i="38" s="1"/>
  <c r="O1326" i="38"/>
  <c r="L1326" i="38"/>
  <c r="S1444" i="38"/>
  <c r="U1323" i="38"/>
  <c r="U1324" i="38" l="1"/>
  <c r="S1445" i="38"/>
  <c r="O1327" i="38"/>
  <c r="J1328" i="38"/>
  <c r="T1207" i="38"/>
  <c r="V1207" i="38" s="1"/>
  <c r="L1327" i="38"/>
  <c r="J1329" i="38" l="1"/>
  <c r="O1328" i="38"/>
  <c r="T1208" i="38"/>
  <c r="V1208" i="38" s="1"/>
  <c r="L1328" i="38"/>
  <c r="U1325" i="38"/>
  <c r="S1446" i="38"/>
  <c r="S1447" i="38" l="1"/>
  <c r="U1326" i="38"/>
  <c r="J1330" i="38"/>
  <c r="O1329" i="38"/>
  <c r="T1209" i="38"/>
  <c r="V1209" i="38" s="1"/>
  <c r="L1329" i="38"/>
  <c r="O1330" i="38" l="1"/>
  <c r="J1331" i="38"/>
  <c r="T1210" i="38"/>
  <c r="V1210" i="38" s="1"/>
  <c r="L1330" i="38"/>
  <c r="S1448" i="38"/>
  <c r="U1327" i="38"/>
  <c r="S1449" i="38" l="1"/>
  <c r="U1328" i="38"/>
  <c r="O1331" i="38"/>
  <c r="T1211" i="38"/>
  <c r="V1211" i="38" s="1"/>
  <c r="J1332" i="38"/>
  <c r="L1331" i="38"/>
  <c r="J1333" i="38" l="1"/>
  <c r="O1332" i="38"/>
  <c r="L1332" i="38"/>
  <c r="T1212" i="38"/>
  <c r="V1212" i="38" s="1"/>
  <c r="S1450" i="38"/>
  <c r="U1329" i="38"/>
  <c r="S1451" i="38" l="1"/>
  <c r="U1330" i="38"/>
  <c r="J1334" i="38"/>
  <c r="T1213" i="38"/>
  <c r="V1213" i="38" s="1"/>
  <c r="L1333" i="38"/>
  <c r="O1333" i="38"/>
  <c r="J1335" i="38" l="1"/>
  <c r="O1334" i="38"/>
  <c r="T1214" i="38"/>
  <c r="V1214" i="38" s="1"/>
  <c r="L1334" i="38"/>
  <c r="S1452" i="38"/>
  <c r="U1331" i="38"/>
  <c r="S1453" i="38" l="1"/>
  <c r="U1332" i="38"/>
  <c r="O1335" i="38"/>
  <c r="J1336" i="38"/>
  <c r="T1215" i="38"/>
  <c r="V1215" i="38" s="1"/>
  <c r="L1335" i="38"/>
  <c r="J1337" i="38" l="1"/>
  <c r="O1336" i="38"/>
  <c r="T1216" i="38"/>
  <c r="V1216" i="38" s="1"/>
  <c r="L1336" i="38"/>
  <c r="S1454" i="38"/>
  <c r="U1333" i="38"/>
  <c r="S1455" i="38" l="1"/>
  <c r="U1334" i="38"/>
  <c r="J1338" i="38"/>
  <c r="O1337" i="38"/>
  <c r="T1217" i="38"/>
  <c r="V1217" i="38" s="1"/>
  <c r="L1337" i="38"/>
  <c r="O1338" i="38" l="1"/>
  <c r="T1218" i="38"/>
  <c r="V1218" i="38" s="1"/>
  <c r="J1339" i="38"/>
  <c r="L1338" i="38"/>
  <c r="S1456" i="38"/>
  <c r="U1335" i="38"/>
  <c r="O1339" i="38" l="1"/>
  <c r="T1219" i="38"/>
  <c r="V1219" i="38" s="1"/>
  <c r="J1340" i="38"/>
  <c r="L1339" i="38"/>
  <c r="S1457" i="38"/>
  <c r="U1336" i="38"/>
  <c r="J1341" i="38" l="1"/>
  <c r="O1340" i="38"/>
  <c r="L1340" i="38"/>
  <c r="T1220" i="38"/>
  <c r="V1220" i="38" s="1"/>
  <c r="S1458" i="38"/>
  <c r="U1337" i="38"/>
  <c r="S1459" i="38" l="1"/>
  <c r="U1338" i="38"/>
  <c r="J1342" i="38"/>
  <c r="T1221" i="38"/>
  <c r="V1221" i="38" s="1"/>
  <c r="L1341" i="38"/>
  <c r="O1341" i="38"/>
  <c r="J1343" i="38" l="1"/>
  <c r="O1342" i="38"/>
  <c r="T1222" i="38"/>
  <c r="V1222" i="38" s="1"/>
  <c r="L1342" i="38"/>
  <c r="S1460" i="38"/>
  <c r="U1339" i="38"/>
  <c r="U1340" i="38" l="1"/>
  <c r="S1461" i="38"/>
  <c r="O1343" i="38"/>
  <c r="J1344" i="38"/>
  <c r="T1223" i="38"/>
  <c r="V1223" i="38" s="1"/>
  <c r="L1343" i="38"/>
  <c r="J1345" i="38" l="1"/>
  <c r="O1344" i="38"/>
  <c r="T1224" i="38"/>
  <c r="V1224" i="38" s="1"/>
  <c r="L1344" i="38"/>
  <c r="S1462" i="38"/>
  <c r="U1341" i="38"/>
  <c r="S1463" i="38" l="1"/>
  <c r="U1342" i="38"/>
  <c r="J1346" i="38"/>
  <c r="O1345" i="38"/>
  <c r="T1225" i="38"/>
  <c r="V1225" i="38" s="1"/>
  <c r="L1345" i="38"/>
  <c r="O1346" i="38" l="1"/>
  <c r="J1347" i="38"/>
  <c r="T1226" i="38"/>
  <c r="V1226" i="38" s="1"/>
  <c r="L1346" i="38"/>
  <c r="S1464" i="38"/>
  <c r="U1343" i="38"/>
  <c r="S1465" i="38" l="1"/>
  <c r="U1344" i="38"/>
  <c r="O1347" i="38"/>
  <c r="T1227" i="38"/>
  <c r="V1227" i="38" s="1"/>
  <c r="J1348" i="38"/>
  <c r="L1347" i="38"/>
  <c r="J1349" i="38" l="1"/>
  <c r="O1348" i="38"/>
  <c r="L1348" i="38"/>
  <c r="T1228" i="38"/>
  <c r="V1228" i="38" s="1"/>
  <c r="S1466" i="38"/>
  <c r="U1345" i="38"/>
  <c r="S1467" i="38" l="1"/>
  <c r="U1346" i="38"/>
  <c r="J1350" i="38"/>
  <c r="T1229" i="38"/>
  <c r="V1229" i="38" s="1"/>
  <c r="L1349" i="38"/>
  <c r="O1349" i="38"/>
  <c r="J1351" i="38" l="1"/>
  <c r="O1350" i="38"/>
  <c r="T1230" i="38"/>
  <c r="V1230" i="38" s="1"/>
  <c r="L1350" i="38"/>
  <c r="S1468" i="38"/>
  <c r="U1347" i="38"/>
  <c r="S1469" i="38" l="1"/>
  <c r="U1348" i="38"/>
  <c r="O1351" i="38"/>
  <c r="J1352" i="38"/>
  <c r="T1231" i="38"/>
  <c r="V1231" i="38" s="1"/>
  <c r="L1351" i="38"/>
  <c r="J1353" i="38" l="1"/>
  <c r="O1352" i="38"/>
  <c r="T1232" i="38"/>
  <c r="V1232" i="38" s="1"/>
  <c r="L1352" i="38"/>
  <c r="S1470" i="38"/>
  <c r="U1349" i="38"/>
  <c r="S1471" i="38" l="1"/>
  <c r="U1350" i="38"/>
  <c r="J1354" i="38"/>
  <c r="O1353" i="38"/>
  <c r="T1233" i="38"/>
  <c r="V1233" i="38" s="1"/>
  <c r="L1353" i="38"/>
  <c r="O1354" i="38" l="1"/>
  <c r="T1234" i="38"/>
  <c r="V1234" i="38" s="1"/>
  <c r="J1355" i="38"/>
  <c r="L1354" i="38"/>
  <c r="S1472" i="38"/>
  <c r="U1351" i="38"/>
  <c r="S1473" i="38" l="1"/>
  <c r="U1352" i="38"/>
  <c r="O1355" i="38"/>
  <c r="T1235" i="38"/>
  <c r="V1235" i="38" s="1"/>
  <c r="J1356" i="38"/>
  <c r="L1355" i="38"/>
  <c r="J1357" i="38" l="1"/>
  <c r="O1356" i="38"/>
  <c r="L1356" i="38"/>
  <c r="T1236" i="38"/>
  <c r="V1236" i="38" s="1"/>
  <c r="S1474" i="38"/>
  <c r="U1353" i="38"/>
  <c r="S1475" i="38" l="1"/>
  <c r="U1354" i="38"/>
  <c r="J1358" i="38"/>
  <c r="T1237" i="38"/>
  <c r="V1237" i="38" s="1"/>
  <c r="L1357" i="38"/>
  <c r="O1357" i="38"/>
  <c r="J1359" i="38" l="1"/>
  <c r="T1238" i="38"/>
  <c r="V1238" i="38" s="1"/>
  <c r="O1358" i="38"/>
  <c r="L1358" i="38"/>
  <c r="S1476" i="38"/>
  <c r="U1355" i="38"/>
  <c r="S1477" i="38" l="1"/>
  <c r="U1356" i="38"/>
  <c r="O1359" i="38"/>
  <c r="J1360" i="38"/>
  <c r="T1239" i="38"/>
  <c r="V1239" i="38" s="1"/>
  <c r="L1359" i="38"/>
  <c r="J1361" i="38" l="1"/>
  <c r="O1360" i="38"/>
  <c r="T1240" i="38"/>
  <c r="V1240" i="38" s="1"/>
  <c r="L1360" i="38"/>
  <c r="S1478" i="38"/>
  <c r="U1357" i="38"/>
  <c r="S1479" i="38" l="1"/>
  <c r="U1358" i="38"/>
  <c r="T1241" i="38"/>
  <c r="V1241" i="38" s="1"/>
  <c r="J1362" i="38"/>
  <c r="O1361" i="38"/>
  <c r="L1361" i="38"/>
  <c r="T1242" i="38" l="1"/>
  <c r="V1242" i="38" s="1"/>
  <c r="O1362" i="38"/>
  <c r="J1363" i="38"/>
  <c r="L1362" i="38"/>
  <c r="S1480" i="38"/>
  <c r="U1359" i="38"/>
  <c r="S1481" i="38" l="1"/>
  <c r="U1360" i="38"/>
  <c r="O1363" i="38"/>
  <c r="J1364" i="38"/>
  <c r="T1243" i="38"/>
  <c r="V1243" i="38" s="1"/>
  <c r="L1363" i="38"/>
  <c r="J1365" i="38" l="1"/>
  <c r="O1364" i="38"/>
  <c r="L1364" i="38"/>
  <c r="T1244" i="38"/>
  <c r="V1244" i="38" s="1"/>
  <c r="S1482" i="38"/>
  <c r="U1361" i="38"/>
  <c r="U1362" i="38" l="1"/>
  <c r="S1483" i="38"/>
  <c r="T1245" i="38"/>
  <c r="V1245" i="38" s="1"/>
  <c r="J1366" i="38"/>
  <c r="L1365" i="38"/>
  <c r="O1365" i="38"/>
  <c r="J1367" i="38" l="1"/>
  <c r="O1366" i="38"/>
  <c r="T1246" i="38"/>
  <c r="V1246" i="38" s="1"/>
  <c r="L1366" i="38"/>
  <c r="S1484" i="38"/>
  <c r="U1363" i="38"/>
  <c r="S1485" i="38" l="1"/>
  <c r="U1364" i="38"/>
  <c r="O1367" i="38"/>
  <c r="T1247" i="38"/>
  <c r="V1247" i="38" s="1"/>
  <c r="J1368" i="38"/>
  <c r="L1367" i="38"/>
  <c r="J1369" i="38" l="1"/>
  <c r="O1368" i="38"/>
  <c r="T1248" i="38"/>
  <c r="V1248" i="38" s="1"/>
  <c r="L1368" i="38"/>
  <c r="S1486" i="38"/>
  <c r="U1365" i="38"/>
  <c r="S1487" i="38" l="1"/>
  <c r="U1366" i="38"/>
  <c r="T1249" i="38"/>
  <c r="V1249" i="38" s="1"/>
  <c r="J1370" i="38"/>
  <c r="O1369" i="38"/>
  <c r="L1369" i="38"/>
  <c r="O1370" i="38" l="1"/>
  <c r="T1250" i="38"/>
  <c r="V1250" i="38" s="1"/>
  <c r="J1371" i="38"/>
  <c r="L1370" i="38"/>
  <c r="S1488" i="38"/>
  <c r="U1367" i="38"/>
  <c r="S1489" i="38" l="1"/>
  <c r="U1368" i="38"/>
  <c r="O1371" i="38"/>
  <c r="T1251" i="38"/>
  <c r="V1251" i="38" s="1"/>
  <c r="J1372" i="38"/>
  <c r="L1371" i="38"/>
  <c r="J1373" i="38" l="1"/>
  <c r="O1372" i="38"/>
  <c r="T1252" i="38"/>
  <c r="V1252" i="38" s="1"/>
  <c r="L1372" i="38"/>
  <c r="S1490" i="38"/>
  <c r="U1369" i="38"/>
  <c r="U1370" i="38" l="1"/>
  <c r="S1491" i="38"/>
  <c r="T1253" i="38"/>
  <c r="V1253" i="38" s="1"/>
  <c r="J1374" i="38"/>
  <c r="L1373" i="38"/>
  <c r="O1373" i="38"/>
  <c r="J1375" i="38" l="1"/>
  <c r="T1254" i="38"/>
  <c r="V1254" i="38" s="1"/>
  <c r="O1374" i="38"/>
  <c r="L1374" i="38"/>
  <c r="S1492" i="38"/>
  <c r="U1371" i="38"/>
  <c r="S1493" i="38" l="1"/>
  <c r="U1372" i="38"/>
  <c r="O1375" i="38"/>
  <c r="J1376" i="38"/>
  <c r="T1255" i="38"/>
  <c r="V1255" i="38" s="1"/>
  <c r="L1375" i="38"/>
  <c r="J1377" i="38" l="1"/>
  <c r="O1376" i="38"/>
  <c r="T1256" i="38"/>
  <c r="V1256" i="38" s="1"/>
  <c r="L1376" i="38"/>
  <c r="S1494" i="38"/>
  <c r="U1373" i="38"/>
  <c r="S1495" i="38" l="1"/>
  <c r="U1374" i="38"/>
  <c r="T1257" i="38"/>
  <c r="V1257" i="38" s="1"/>
  <c r="J1378" i="38"/>
  <c r="O1377" i="38"/>
  <c r="L1377" i="38"/>
  <c r="T1258" i="38" l="1"/>
  <c r="V1258" i="38" s="1"/>
  <c r="O1378" i="38"/>
  <c r="J1379" i="38"/>
  <c r="L1378" i="38"/>
  <c r="S1496" i="38"/>
  <c r="U1375" i="38"/>
  <c r="S1497" i="38" l="1"/>
  <c r="U1376" i="38"/>
  <c r="O1379" i="38"/>
  <c r="J1380" i="38"/>
  <c r="T1259" i="38"/>
  <c r="V1259" i="38" s="1"/>
  <c r="L1379" i="38"/>
  <c r="J1381" i="38" l="1"/>
  <c r="O1380" i="38"/>
  <c r="T1260" i="38"/>
  <c r="V1260" i="38" s="1"/>
  <c r="L1380" i="38"/>
  <c r="S1498" i="38"/>
  <c r="U1377" i="38"/>
  <c r="S1499" i="38" l="1"/>
  <c r="U1378" i="38"/>
  <c r="T1261" i="38"/>
  <c r="V1261" i="38" s="1"/>
  <c r="J1382" i="38"/>
  <c r="L1381" i="38"/>
  <c r="O1381" i="38"/>
  <c r="T1262" i="38" l="1"/>
  <c r="V1262" i="38" s="1"/>
  <c r="J1383" i="38"/>
  <c r="O1382" i="38"/>
  <c r="L1382" i="38"/>
  <c r="S1500" i="38"/>
  <c r="U1379" i="38"/>
  <c r="S1501" i="38" l="1"/>
  <c r="U1380" i="38"/>
  <c r="O1383" i="38"/>
  <c r="J1384" i="38"/>
  <c r="T1263" i="38"/>
  <c r="V1263" i="38" s="1"/>
  <c r="L1383" i="38"/>
  <c r="J1385" i="38" l="1"/>
  <c r="O1384" i="38"/>
  <c r="T1264" i="38"/>
  <c r="V1264" i="38" s="1"/>
  <c r="L1384" i="38"/>
  <c r="S1502" i="38"/>
  <c r="U1381" i="38"/>
  <c r="U1382" i="38" l="1"/>
  <c r="S1503" i="38"/>
  <c r="T1265" i="38"/>
  <c r="V1265" i="38" s="1"/>
  <c r="J1386" i="38"/>
  <c r="O1385" i="38"/>
  <c r="L1385" i="38"/>
  <c r="T1266" i="38" l="1"/>
  <c r="V1266" i="38" s="1"/>
  <c r="O1386" i="38"/>
  <c r="J1387" i="38"/>
  <c r="L1386" i="38"/>
  <c r="S1504" i="38"/>
  <c r="U1383" i="38"/>
  <c r="S1505" i="38" l="1"/>
  <c r="U1384" i="38"/>
  <c r="O1387" i="38"/>
  <c r="T1267" i="38"/>
  <c r="V1267" i="38" s="1"/>
  <c r="J1388" i="38"/>
  <c r="L1387" i="38"/>
  <c r="J1389" i="38" l="1"/>
  <c r="O1388" i="38"/>
  <c r="L1388" i="38"/>
  <c r="T1268" i="38"/>
  <c r="V1268" i="38" s="1"/>
  <c r="S1506" i="38"/>
  <c r="U1385" i="38"/>
  <c r="S1507" i="38" l="1"/>
  <c r="U1386" i="38"/>
  <c r="T1269" i="38"/>
  <c r="V1269" i="38" s="1"/>
  <c r="J1390" i="38"/>
  <c r="L1389" i="38"/>
  <c r="O1389" i="38"/>
  <c r="T1270" i="38" l="1"/>
  <c r="V1270" i="38" s="1"/>
  <c r="J1391" i="38"/>
  <c r="O1390" i="38"/>
  <c r="L1390" i="38"/>
  <c r="S1508" i="38"/>
  <c r="U1387" i="38"/>
  <c r="S1509" i="38" l="1"/>
  <c r="U1388" i="38"/>
  <c r="O1391" i="38"/>
  <c r="J1392" i="38"/>
  <c r="T1271" i="38"/>
  <c r="V1271" i="38" s="1"/>
  <c r="L1391" i="38"/>
  <c r="J1393" i="38" l="1"/>
  <c r="O1392" i="38"/>
  <c r="T1272" i="38"/>
  <c r="V1272" i="38" s="1"/>
  <c r="L1392" i="38"/>
  <c r="S1510" i="38"/>
  <c r="U1389" i="38"/>
  <c r="S1511" i="38" l="1"/>
  <c r="U1390" i="38"/>
  <c r="T1273" i="38"/>
  <c r="V1273" i="38" s="1"/>
  <c r="J1394" i="38"/>
  <c r="O1393" i="38"/>
  <c r="L1393" i="38"/>
  <c r="T1274" i="38" l="1"/>
  <c r="V1274" i="38" s="1"/>
  <c r="O1394" i="38"/>
  <c r="J1395" i="38"/>
  <c r="L1394" i="38"/>
  <c r="S1512" i="38"/>
  <c r="U1391" i="38"/>
  <c r="S1513" i="38" l="1"/>
  <c r="U1392" i="38"/>
  <c r="O1395" i="38"/>
  <c r="J1396" i="38"/>
  <c r="T1275" i="38"/>
  <c r="V1275" i="38" s="1"/>
  <c r="L1395" i="38"/>
  <c r="J1397" i="38" l="1"/>
  <c r="O1396" i="38"/>
  <c r="T1276" i="38"/>
  <c r="V1276" i="38" s="1"/>
  <c r="L1396" i="38"/>
  <c r="S1514" i="38"/>
  <c r="U1393" i="38"/>
  <c r="U1394" i="38" l="1"/>
  <c r="S1515" i="38"/>
  <c r="T1277" i="38"/>
  <c r="V1277" i="38" s="1"/>
  <c r="J1398" i="38"/>
  <c r="L1397" i="38"/>
  <c r="O1397" i="38"/>
  <c r="T1278" i="38" l="1"/>
  <c r="V1278" i="38" s="1"/>
  <c r="J1399" i="38"/>
  <c r="O1398" i="38"/>
  <c r="L1398" i="38"/>
  <c r="S1516" i="38"/>
  <c r="U1395" i="38"/>
  <c r="S1517" i="38" l="1"/>
  <c r="U1396" i="38"/>
  <c r="O1399" i="38"/>
  <c r="J1400" i="38"/>
  <c r="T1279" i="38"/>
  <c r="V1279" i="38" s="1"/>
  <c r="L1399" i="38"/>
  <c r="J1401" i="38" l="1"/>
  <c r="O1400" i="38"/>
  <c r="T1280" i="38"/>
  <c r="V1280" i="38" s="1"/>
  <c r="L1400" i="38"/>
  <c r="S1518" i="38"/>
  <c r="U1397" i="38"/>
  <c r="S1519" i="38" l="1"/>
  <c r="U1398" i="38"/>
  <c r="T1281" i="38"/>
  <c r="V1281" i="38" s="1"/>
  <c r="J1402" i="38"/>
  <c r="O1401" i="38"/>
  <c r="L1401" i="38"/>
  <c r="T1282" i="38" l="1"/>
  <c r="V1282" i="38" s="1"/>
  <c r="O1402" i="38"/>
  <c r="J1403" i="38"/>
  <c r="L1402" i="38"/>
  <c r="S1520" i="38"/>
  <c r="U1399" i="38"/>
  <c r="S1521" i="38" l="1"/>
  <c r="U1400" i="38"/>
  <c r="O1403" i="38"/>
  <c r="T1283" i="38"/>
  <c r="V1283" i="38" s="1"/>
  <c r="J1404" i="38"/>
  <c r="L1403" i="38"/>
  <c r="J1405" i="38" l="1"/>
  <c r="O1404" i="38"/>
  <c r="T1284" i="38"/>
  <c r="V1284" i="38" s="1"/>
  <c r="L1404" i="38"/>
  <c r="S1522" i="38"/>
  <c r="U1401" i="38"/>
  <c r="U1402" i="38" l="1"/>
  <c r="S1523" i="38"/>
  <c r="T1285" i="38"/>
  <c r="V1285" i="38" s="1"/>
  <c r="J1406" i="38"/>
  <c r="L1405" i="38"/>
  <c r="O1405" i="38"/>
  <c r="T1286" i="38" l="1"/>
  <c r="V1286" i="38" s="1"/>
  <c r="J1407" i="38"/>
  <c r="O1406" i="38"/>
  <c r="L1406" i="38"/>
  <c r="S1524" i="38"/>
  <c r="U1403" i="38"/>
  <c r="S1525" i="38" l="1"/>
  <c r="U1404" i="38"/>
  <c r="O1407" i="38"/>
  <c r="J1408" i="38"/>
  <c r="T1287" i="38"/>
  <c r="V1287" i="38" s="1"/>
  <c r="L1407" i="38"/>
  <c r="J1409" i="38" l="1"/>
  <c r="O1408" i="38"/>
  <c r="T1288" i="38"/>
  <c r="V1288" i="38" s="1"/>
  <c r="L1408" i="38"/>
  <c r="S1526" i="38"/>
  <c r="U1405" i="38"/>
  <c r="S1527" i="38" l="1"/>
  <c r="U1406" i="38"/>
  <c r="T1289" i="38"/>
  <c r="V1289" i="38" s="1"/>
  <c r="L1409" i="38"/>
  <c r="O1409" i="38"/>
  <c r="J1410" i="38"/>
  <c r="J1411" i="38" l="1"/>
  <c r="O1410" i="38"/>
  <c r="T1290" i="38"/>
  <c r="V1290" i="38" s="1"/>
  <c r="L1410" i="38"/>
  <c r="S1528" i="38"/>
  <c r="U1407" i="38"/>
  <c r="S1529" i="38" l="1"/>
  <c r="U1408" i="38"/>
  <c r="O1411" i="38"/>
  <c r="T1291" i="38"/>
  <c r="V1291" i="38" s="1"/>
  <c r="J1412" i="38"/>
  <c r="L1411" i="38"/>
  <c r="L1412" i="38" l="1"/>
  <c r="O1412" i="38"/>
  <c r="T1292" i="38"/>
  <c r="V1292" i="38" s="1"/>
  <c r="J1413" i="38"/>
  <c r="S1530" i="38"/>
  <c r="U1409" i="38"/>
  <c r="S1531" i="38" l="1"/>
  <c r="U1410" i="38"/>
  <c r="T1293" i="38"/>
  <c r="V1293" i="38" s="1"/>
  <c r="J1414" i="38"/>
  <c r="O1413" i="38"/>
  <c r="L1413" i="38"/>
  <c r="T1294" i="38" l="1"/>
  <c r="V1294" i="38" s="1"/>
  <c r="L1414" i="38"/>
  <c r="O1414" i="38"/>
  <c r="J1415" i="38"/>
  <c r="U1411" i="38"/>
  <c r="S1532" i="38"/>
  <c r="S1533" i="38" l="1"/>
  <c r="U1412" i="38"/>
  <c r="J1416" i="38"/>
  <c r="O1415" i="38"/>
  <c r="T1295" i="38"/>
  <c r="V1295" i="38" s="1"/>
  <c r="L1415" i="38"/>
  <c r="J1417" i="38" l="1"/>
  <c r="L1416" i="38"/>
  <c r="T1296" i="38"/>
  <c r="V1296" i="38" s="1"/>
  <c r="O1416" i="38"/>
  <c r="S1534" i="38"/>
  <c r="U1413" i="38"/>
  <c r="S1535" i="38" l="1"/>
  <c r="U1414" i="38"/>
  <c r="T1297" i="38"/>
  <c r="V1297" i="38" s="1"/>
  <c r="L1417" i="38"/>
  <c r="O1417" i="38"/>
  <c r="J1418" i="38"/>
  <c r="J1419" i="38" l="1"/>
  <c r="T1298" i="38"/>
  <c r="V1298" i="38" s="1"/>
  <c r="L1418" i="38"/>
  <c r="O1418" i="38"/>
  <c r="S1536" i="38"/>
  <c r="U1415" i="38"/>
  <c r="S1537" i="38" l="1"/>
  <c r="U1416" i="38"/>
  <c r="J1420" i="38"/>
  <c r="O1419" i="38"/>
  <c r="T1299" i="38"/>
  <c r="V1299" i="38" s="1"/>
  <c r="L1419" i="38"/>
  <c r="J1421" i="38" l="1"/>
  <c r="O1420" i="38"/>
  <c r="L1420" i="38"/>
  <c r="T1300" i="38"/>
  <c r="V1300" i="38" s="1"/>
  <c r="S1538" i="38"/>
  <c r="U1417" i="38"/>
  <c r="S1539" i="38" l="1"/>
  <c r="U1418" i="38"/>
  <c r="T1301" i="38"/>
  <c r="V1301" i="38" s="1"/>
  <c r="L1421" i="38"/>
  <c r="J1422" i="38"/>
  <c r="O1421" i="38"/>
  <c r="O1422" i="38" l="1"/>
  <c r="L1422" i="38"/>
  <c r="T1302" i="38"/>
  <c r="V1302" i="38" s="1"/>
  <c r="J1423" i="38"/>
  <c r="U1419" i="38"/>
  <c r="S1540" i="38"/>
  <c r="S1541" i="38" l="1"/>
  <c r="U1420" i="38"/>
  <c r="J1424" i="38"/>
  <c r="O1423" i="38"/>
  <c r="T1303" i="38"/>
  <c r="V1303" i="38" s="1"/>
  <c r="L1423" i="38"/>
  <c r="T1304" i="38" l="1"/>
  <c r="V1304" i="38" s="1"/>
  <c r="J1425" i="38"/>
  <c r="O1424" i="38"/>
  <c r="L1424" i="38"/>
  <c r="S1542" i="38"/>
  <c r="U1421" i="38"/>
  <c r="S1543" i="38" l="1"/>
  <c r="U1422" i="38"/>
  <c r="J1426" i="38"/>
  <c r="T1305" i="38"/>
  <c r="V1305" i="38" s="1"/>
  <c r="O1425" i="38"/>
  <c r="L1425" i="38"/>
  <c r="T1306" i="38" l="1"/>
  <c r="V1306" i="38" s="1"/>
  <c r="O1426" i="38"/>
  <c r="L1426" i="38"/>
  <c r="J1427" i="38"/>
  <c r="S1544" i="38"/>
  <c r="U1423" i="38"/>
  <c r="S1545" i="38" l="1"/>
  <c r="U1424" i="38"/>
  <c r="O1427" i="38"/>
  <c r="J1428" i="38"/>
  <c r="T1307" i="38"/>
  <c r="V1307" i="38" s="1"/>
  <c r="L1427" i="38"/>
  <c r="J1429" i="38" l="1"/>
  <c r="O1428" i="38"/>
  <c r="L1428" i="38"/>
  <c r="T1308" i="38"/>
  <c r="V1308" i="38" s="1"/>
  <c r="U1425" i="38"/>
  <c r="S1546" i="38"/>
  <c r="S1547" i="38" l="1"/>
  <c r="U1426" i="38"/>
  <c r="L1429" i="38"/>
  <c r="T1309" i="38"/>
  <c r="V1309" i="38" s="1"/>
  <c r="O1429" i="38"/>
  <c r="J1430" i="38"/>
  <c r="J1431" i="38" l="1"/>
  <c r="O1430" i="38"/>
  <c r="T1310" i="38"/>
  <c r="V1310" i="38" s="1"/>
  <c r="L1430" i="38"/>
  <c r="S1548" i="38"/>
  <c r="U1427" i="38"/>
  <c r="S1549" i="38" l="1"/>
  <c r="U1428" i="38"/>
  <c r="L1431" i="38"/>
  <c r="O1431" i="38"/>
  <c r="J1432" i="38"/>
  <c r="T1311" i="38"/>
  <c r="V1311" i="38" s="1"/>
  <c r="O1432" i="38" l="1"/>
  <c r="J1433" i="38"/>
  <c r="T1312" i="38"/>
  <c r="V1312" i="38" s="1"/>
  <c r="L1432" i="38"/>
  <c r="S1550" i="38"/>
  <c r="U1429" i="38"/>
  <c r="S1551" i="38" l="1"/>
  <c r="U1430" i="38"/>
  <c r="T1313" i="38"/>
  <c r="V1313" i="38" s="1"/>
  <c r="J1434" i="38"/>
  <c r="O1433" i="38"/>
  <c r="L1433" i="38"/>
  <c r="T1314" i="38" l="1"/>
  <c r="V1314" i="38" s="1"/>
  <c r="O1434" i="38"/>
  <c r="J1435" i="38"/>
  <c r="L1434" i="38"/>
  <c r="S1552" i="38"/>
  <c r="U1431" i="38"/>
  <c r="S1553" i="38" l="1"/>
  <c r="U1432" i="38"/>
  <c r="J1436" i="38"/>
  <c r="O1435" i="38"/>
  <c r="T1315" i="38"/>
  <c r="V1315" i="38" s="1"/>
  <c r="L1435" i="38"/>
  <c r="J1437" i="38" l="1"/>
  <c r="O1436" i="38"/>
  <c r="T1316" i="38"/>
  <c r="V1316" i="38" s="1"/>
  <c r="L1436" i="38"/>
  <c r="S1554" i="38"/>
  <c r="U1433" i="38"/>
  <c r="S1555" i="38" l="1"/>
  <c r="U1434" i="38"/>
  <c r="L1437" i="38"/>
  <c r="J1438" i="38"/>
  <c r="T1317" i="38"/>
  <c r="V1317" i="38" s="1"/>
  <c r="O1437" i="38"/>
  <c r="O1438" i="38" l="1"/>
  <c r="J1439" i="38"/>
  <c r="T1318" i="38"/>
  <c r="V1318" i="38" s="1"/>
  <c r="L1438" i="38"/>
  <c r="S1556" i="38"/>
  <c r="U1435" i="38"/>
  <c r="S1557" i="38" l="1"/>
  <c r="U1436" i="38"/>
  <c r="J1440" i="38"/>
  <c r="O1439" i="38"/>
  <c r="T1319" i="38"/>
  <c r="V1319" i="38" s="1"/>
  <c r="L1439" i="38"/>
  <c r="J1441" i="38" l="1"/>
  <c r="O1440" i="38"/>
  <c r="T1320" i="38"/>
  <c r="V1320" i="38" s="1"/>
  <c r="L1440" i="38"/>
  <c r="S1558" i="38"/>
  <c r="U1437" i="38"/>
  <c r="S1559" i="38" l="1"/>
  <c r="U1438" i="38"/>
  <c r="L1441" i="38"/>
  <c r="T1321" i="38"/>
  <c r="V1321" i="38" s="1"/>
  <c r="O1441" i="38"/>
  <c r="J1442" i="38"/>
  <c r="O1442" i="38" l="1"/>
  <c r="T1322" i="38"/>
  <c r="V1322" i="38" s="1"/>
  <c r="J1443" i="38"/>
  <c r="L1442" i="38"/>
  <c r="S1560" i="38"/>
  <c r="U1439" i="38"/>
  <c r="S1561" i="38" l="1"/>
  <c r="U1440" i="38"/>
  <c r="J1444" i="38"/>
  <c r="O1443" i="38"/>
  <c r="T1323" i="38"/>
  <c r="V1323" i="38" s="1"/>
  <c r="L1443" i="38"/>
  <c r="J1445" i="38" l="1"/>
  <c r="L1444" i="38"/>
  <c r="O1444" i="38"/>
  <c r="T1324" i="38"/>
  <c r="V1324" i="38" s="1"/>
  <c r="S1562" i="38"/>
  <c r="U1441" i="38"/>
  <c r="S1563" i="38" l="1"/>
  <c r="U1442" i="38"/>
  <c r="L1445" i="38"/>
  <c r="J1446" i="38"/>
  <c r="T1325" i="38"/>
  <c r="V1325" i="38" s="1"/>
  <c r="O1445" i="38"/>
  <c r="O1446" i="38" l="1"/>
  <c r="J1447" i="38"/>
  <c r="T1326" i="38"/>
  <c r="V1326" i="38" s="1"/>
  <c r="L1446" i="38"/>
  <c r="S1564" i="38"/>
  <c r="U1443" i="38"/>
  <c r="S1565" i="38" l="1"/>
  <c r="U1444" i="38"/>
  <c r="J1448" i="38"/>
  <c r="O1447" i="38"/>
  <c r="L1447" i="38"/>
  <c r="T1327" i="38"/>
  <c r="V1327" i="38" s="1"/>
  <c r="J1449" i="38" l="1"/>
  <c r="O1448" i="38"/>
  <c r="L1448" i="38"/>
  <c r="T1328" i="38"/>
  <c r="V1328" i="38" s="1"/>
  <c r="U1445" i="38"/>
  <c r="S1566" i="38"/>
  <c r="S1567" i="38" l="1"/>
  <c r="U1446" i="38"/>
  <c r="L1449" i="38"/>
  <c r="T1329" i="38"/>
  <c r="V1329" i="38" s="1"/>
  <c r="O1449" i="38"/>
  <c r="J1450" i="38"/>
  <c r="O1450" i="38" l="1"/>
  <c r="T1330" i="38"/>
  <c r="V1330" i="38" s="1"/>
  <c r="J1451" i="38"/>
  <c r="L1450" i="38"/>
  <c r="U1447" i="38"/>
  <c r="S1568" i="38"/>
  <c r="U1448" i="38" l="1"/>
  <c r="S1569" i="38"/>
  <c r="J1452" i="38"/>
  <c r="O1451" i="38"/>
  <c r="T1331" i="38"/>
  <c r="V1331" i="38" s="1"/>
  <c r="L1451" i="38"/>
  <c r="S1570" i="38" l="1"/>
  <c r="U1449" i="38"/>
  <c r="J1453" i="38"/>
  <c r="L1452" i="38"/>
  <c r="O1452" i="38"/>
  <c r="T1332" i="38"/>
  <c r="V1332" i="38" s="1"/>
  <c r="L1453" i="38" l="1"/>
  <c r="J1454" i="38"/>
  <c r="T1333" i="38"/>
  <c r="V1333" i="38" s="1"/>
  <c r="O1453" i="38"/>
  <c r="S1571" i="38"/>
  <c r="U1450" i="38"/>
  <c r="S1572" i="38" l="1"/>
  <c r="U1451" i="38"/>
  <c r="O1454" i="38"/>
  <c r="J1455" i="38"/>
  <c r="T1334" i="38"/>
  <c r="V1334" i="38" s="1"/>
  <c r="L1454" i="38"/>
  <c r="J1456" i="38" l="1"/>
  <c r="O1455" i="38"/>
  <c r="T1335" i="38"/>
  <c r="V1335" i="38" s="1"/>
  <c r="L1455" i="38"/>
  <c r="S1573" i="38"/>
  <c r="U1452" i="38"/>
  <c r="U1453" i="38" l="1"/>
  <c r="S1574" i="38"/>
  <c r="J1457" i="38"/>
  <c r="O1456" i="38"/>
  <c r="L1456" i="38"/>
  <c r="T1336" i="38"/>
  <c r="V1336" i="38" s="1"/>
  <c r="S1575" i="38" l="1"/>
  <c r="U1454" i="38"/>
  <c r="L1457" i="38"/>
  <c r="T1337" i="38"/>
  <c r="V1337" i="38" s="1"/>
  <c r="O1457" i="38"/>
  <c r="J1458" i="38"/>
  <c r="O1458" i="38" l="1"/>
  <c r="T1338" i="38"/>
  <c r="V1338" i="38" s="1"/>
  <c r="J1459" i="38"/>
  <c r="L1458" i="38"/>
  <c r="S1576" i="38"/>
  <c r="U1455" i="38"/>
  <c r="S1577" i="38" l="1"/>
  <c r="U1456" i="38"/>
  <c r="J1460" i="38"/>
  <c r="O1459" i="38"/>
  <c r="T1339" i="38"/>
  <c r="V1339" i="38" s="1"/>
  <c r="L1459" i="38"/>
  <c r="J1461" i="38" l="1"/>
  <c r="L1460" i="38"/>
  <c r="O1460" i="38"/>
  <c r="T1340" i="38"/>
  <c r="V1340" i="38" s="1"/>
  <c r="U1457" i="38"/>
  <c r="S1578" i="38"/>
  <c r="S1579" i="38" l="1"/>
  <c r="U1458" i="38"/>
  <c r="L1461" i="38"/>
  <c r="J1462" i="38"/>
  <c r="T1341" i="38"/>
  <c r="V1341" i="38" s="1"/>
  <c r="O1461" i="38"/>
  <c r="O1462" i="38" l="1"/>
  <c r="J1463" i="38"/>
  <c r="T1342" i="38"/>
  <c r="V1342" i="38" s="1"/>
  <c r="L1462" i="38"/>
  <c r="S1580" i="38"/>
  <c r="U1459" i="38"/>
  <c r="S1581" i="38" l="1"/>
  <c r="U1460" i="38"/>
  <c r="J1464" i="38"/>
  <c r="O1463" i="38"/>
  <c r="L1463" i="38"/>
  <c r="T1343" i="38"/>
  <c r="V1343" i="38" s="1"/>
  <c r="J1465" i="38" l="1"/>
  <c r="O1464" i="38"/>
  <c r="L1464" i="38"/>
  <c r="T1344" i="38"/>
  <c r="V1344" i="38" s="1"/>
  <c r="U1461" i="38"/>
  <c r="S1582" i="38"/>
  <c r="S1583" i="38" l="1"/>
  <c r="U1462" i="38"/>
  <c r="L1465" i="38"/>
  <c r="T1345" i="38"/>
  <c r="V1345" i="38" s="1"/>
  <c r="O1465" i="38"/>
  <c r="J1466" i="38"/>
  <c r="O1466" i="38" l="1"/>
  <c r="T1346" i="38"/>
  <c r="V1346" i="38" s="1"/>
  <c r="J1467" i="38"/>
  <c r="L1466" i="38"/>
  <c r="S1584" i="38"/>
  <c r="U1463" i="38"/>
  <c r="J1468" i="38" l="1"/>
  <c r="O1467" i="38"/>
  <c r="T1347" i="38"/>
  <c r="V1347" i="38" s="1"/>
  <c r="L1467" i="38"/>
  <c r="S1585" i="38"/>
  <c r="U1464" i="38"/>
  <c r="U1465" i="38" l="1"/>
  <c r="S1586" i="38"/>
  <c r="J1469" i="38"/>
  <c r="L1468" i="38"/>
  <c r="O1468" i="38"/>
  <c r="T1348" i="38"/>
  <c r="V1348" i="38" s="1"/>
  <c r="L1469" i="38" l="1"/>
  <c r="J1470" i="38"/>
  <c r="T1349" i="38"/>
  <c r="V1349" i="38" s="1"/>
  <c r="O1469" i="38"/>
  <c r="S1587" i="38"/>
  <c r="U1466" i="38"/>
  <c r="S1588" i="38" l="1"/>
  <c r="U1467" i="38"/>
  <c r="O1470" i="38"/>
  <c r="J1471" i="38"/>
  <c r="T1350" i="38"/>
  <c r="V1350" i="38" s="1"/>
  <c r="L1470" i="38"/>
  <c r="J1472" i="38" l="1"/>
  <c r="O1471" i="38"/>
  <c r="L1471" i="38"/>
  <c r="T1351" i="38"/>
  <c r="V1351" i="38" s="1"/>
  <c r="U1468" i="38"/>
  <c r="S1589" i="38"/>
  <c r="U1469" i="38" l="1"/>
  <c r="S1590" i="38"/>
  <c r="J1473" i="38"/>
  <c r="O1472" i="38"/>
  <c r="L1472" i="38"/>
  <c r="T1352" i="38"/>
  <c r="V1352" i="38" s="1"/>
  <c r="L1473" i="38" l="1"/>
  <c r="T1353" i="38"/>
  <c r="V1353" i="38" s="1"/>
  <c r="O1473" i="38"/>
  <c r="J1474" i="38"/>
  <c r="S1591" i="38"/>
  <c r="U1470" i="38"/>
  <c r="S1592" i="38" l="1"/>
  <c r="U1471" i="38"/>
  <c r="J1475" i="38"/>
  <c r="O1474" i="38"/>
  <c r="L1474" i="38"/>
  <c r="T1354" i="38"/>
  <c r="V1354" i="38" s="1"/>
  <c r="O1475" i="38" l="1"/>
  <c r="L1475" i="38"/>
  <c r="J1476" i="38"/>
  <c r="T1355" i="38"/>
  <c r="V1355" i="38" s="1"/>
  <c r="S1593" i="38"/>
  <c r="U1472" i="38"/>
  <c r="S1594" i="38" l="1"/>
  <c r="U1473" i="38"/>
  <c r="O1476" i="38"/>
  <c r="J1477" i="38"/>
  <c r="T1356" i="38"/>
  <c r="V1356" i="38" s="1"/>
  <c r="L1476" i="38"/>
  <c r="J1478" i="38" l="1"/>
  <c r="T1357" i="38"/>
  <c r="V1357" i="38" s="1"/>
  <c r="L1477" i="38"/>
  <c r="O1477" i="38"/>
  <c r="S1595" i="38"/>
  <c r="U1474" i="38"/>
  <c r="S1596" i="38" l="1"/>
  <c r="U1475" i="38"/>
  <c r="L1478" i="38"/>
  <c r="O1478" i="38"/>
  <c r="J1479" i="38"/>
  <c r="T1358" i="38"/>
  <c r="V1358" i="38" s="1"/>
  <c r="J1480" i="38" l="1"/>
  <c r="O1479" i="38"/>
  <c r="T1359" i="38"/>
  <c r="V1359" i="38" s="1"/>
  <c r="L1479" i="38"/>
  <c r="S1597" i="38"/>
  <c r="U1476" i="38"/>
  <c r="S1598" i="38" l="1"/>
  <c r="U1477" i="38"/>
  <c r="L1480" i="38"/>
  <c r="J1481" i="38"/>
  <c r="O1480" i="38"/>
  <c r="T1360" i="38"/>
  <c r="V1360" i="38" s="1"/>
  <c r="O1481" i="38" l="1"/>
  <c r="J1482" i="38"/>
  <c r="T1361" i="38"/>
  <c r="V1361" i="38" s="1"/>
  <c r="L1481" i="38"/>
  <c r="S1599" i="38"/>
  <c r="U1478" i="38"/>
  <c r="J1483" i="38" l="1"/>
  <c r="L1482" i="38"/>
  <c r="T1362" i="38"/>
  <c r="V1362" i="38" s="1"/>
  <c r="O1482" i="38"/>
  <c r="S1600" i="38"/>
  <c r="U1479" i="38"/>
  <c r="S1601" i="38" l="1"/>
  <c r="U1480" i="38"/>
  <c r="L1483" i="38"/>
  <c r="O1483" i="38"/>
  <c r="J1484" i="38"/>
  <c r="T1363" i="38"/>
  <c r="V1363" i="38" s="1"/>
  <c r="J1485" i="38" l="1"/>
  <c r="O1484" i="38"/>
  <c r="T1364" i="38"/>
  <c r="V1364" i="38" s="1"/>
  <c r="L1484" i="38"/>
  <c r="S1602" i="38"/>
  <c r="U1481" i="38"/>
  <c r="U1482" i="38" l="1"/>
  <c r="S1603" i="38"/>
  <c r="L1485" i="38"/>
  <c r="T1365" i="38"/>
  <c r="V1365" i="38" s="1"/>
  <c r="J1486" i="38"/>
  <c r="O1485" i="38"/>
  <c r="U1483" i="38" l="1"/>
  <c r="S1604" i="38"/>
  <c r="O1486" i="38"/>
  <c r="L1486" i="38"/>
  <c r="J1487" i="38"/>
  <c r="T1366" i="38"/>
  <c r="V1366" i="38" s="1"/>
  <c r="J1488" i="38" l="1"/>
  <c r="O1487" i="38"/>
  <c r="T1367" i="38"/>
  <c r="V1367" i="38" s="1"/>
  <c r="L1487" i="38"/>
  <c r="S1605" i="38"/>
  <c r="U1484" i="38"/>
  <c r="U1485" i="38" l="1"/>
  <c r="S1606" i="38"/>
  <c r="O1488" i="38"/>
  <c r="J1489" i="38"/>
  <c r="T1368" i="38"/>
  <c r="V1368" i="38" s="1"/>
  <c r="L1488" i="38"/>
  <c r="J1490" i="38" l="1"/>
  <c r="O1489" i="38"/>
  <c r="T1369" i="38"/>
  <c r="V1369" i="38" s="1"/>
  <c r="L1489" i="38"/>
  <c r="S1607" i="38"/>
  <c r="U1486" i="38"/>
  <c r="S1608" i="38" l="1"/>
  <c r="U1487" i="38"/>
  <c r="L1490" i="38"/>
  <c r="J1491" i="38"/>
  <c r="T1370" i="38"/>
  <c r="V1370" i="38" s="1"/>
  <c r="O1490" i="38"/>
  <c r="J1492" i="38" l="1"/>
  <c r="O1491" i="38"/>
  <c r="T1371" i="38"/>
  <c r="V1371" i="38" s="1"/>
  <c r="L1491" i="38"/>
  <c r="S1609" i="38"/>
  <c r="U1488" i="38"/>
  <c r="S1610" i="38" l="1"/>
  <c r="U1489" i="38"/>
  <c r="O1492" i="38"/>
  <c r="L1492" i="38"/>
  <c r="J1493" i="38"/>
  <c r="T1372" i="38"/>
  <c r="V1372" i="38" s="1"/>
  <c r="O1493" i="38" l="1"/>
  <c r="T1373" i="38"/>
  <c r="V1373" i="38" s="1"/>
  <c r="J1494" i="38"/>
  <c r="L1493" i="38"/>
  <c r="S1611" i="38"/>
  <c r="U1490" i="38"/>
  <c r="J1495" i="38" l="1"/>
  <c r="O1494" i="38"/>
  <c r="T1374" i="38"/>
  <c r="V1374" i="38" s="1"/>
  <c r="L1494" i="38"/>
  <c r="S1612" i="38"/>
  <c r="U1491" i="38"/>
  <c r="U1492" i="38" l="1"/>
  <c r="S1613" i="38"/>
  <c r="L1495" i="38"/>
  <c r="O1495" i="38"/>
  <c r="J1496" i="38"/>
  <c r="T1375" i="38"/>
  <c r="V1375" i="38" s="1"/>
  <c r="S1614" i="38" l="1"/>
  <c r="U1493" i="38"/>
  <c r="J1497" i="38"/>
  <c r="O1496" i="38"/>
  <c r="L1496" i="38"/>
  <c r="T1376" i="38"/>
  <c r="V1376" i="38" s="1"/>
  <c r="T1377" i="38" l="1"/>
  <c r="V1377" i="38" s="1"/>
  <c r="O1497" i="38"/>
  <c r="J1498" i="38"/>
  <c r="L1497" i="38"/>
  <c r="S1615" i="38"/>
  <c r="U1494" i="38"/>
  <c r="S1616" i="38" l="1"/>
  <c r="U1495" i="38"/>
  <c r="L1498" i="38"/>
  <c r="O1498" i="38"/>
  <c r="T1378" i="38"/>
  <c r="V1378" i="38" s="1"/>
  <c r="J1499" i="38"/>
  <c r="J1500" i="38" l="1"/>
  <c r="O1499" i="38"/>
  <c r="L1499" i="38"/>
  <c r="T1379" i="38"/>
  <c r="V1379" i="38" s="1"/>
  <c r="S1617" i="38"/>
  <c r="U1496" i="38"/>
  <c r="S1618" i="38" l="1"/>
  <c r="U1497" i="38"/>
  <c r="L1500" i="38"/>
  <c r="O1500" i="38"/>
  <c r="J1501" i="38"/>
  <c r="T1380" i="38"/>
  <c r="V1380" i="38" s="1"/>
  <c r="J1502" i="38" l="1"/>
  <c r="O1501" i="38"/>
  <c r="T1381" i="38"/>
  <c r="V1381" i="38" s="1"/>
  <c r="L1501" i="38"/>
  <c r="S1619" i="38"/>
  <c r="U1498" i="38"/>
  <c r="S1620" i="38" l="1"/>
  <c r="U1499" i="38"/>
  <c r="J1503" i="38"/>
  <c r="L1502" i="38"/>
  <c r="T1382" i="38"/>
  <c r="V1382" i="38" s="1"/>
  <c r="O1502" i="38"/>
  <c r="O1503" i="38" l="1"/>
  <c r="J1504" i="38"/>
  <c r="T1383" i="38"/>
  <c r="V1383" i="38" s="1"/>
  <c r="L1503" i="38"/>
  <c r="S1621" i="38"/>
  <c r="U1500" i="38"/>
  <c r="S1622" i="38" l="1"/>
  <c r="U1501" i="38"/>
  <c r="J1505" i="38"/>
  <c r="O1504" i="38"/>
  <c r="L1504" i="38"/>
  <c r="T1384" i="38"/>
  <c r="V1384" i="38" s="1"/>
  <c r="L1505" i="38" l="1"/>
  <c r="J1506" i="38"/>
  <c r="T1385" i="38"/>
  <c r="V1385" i="38" s="1"/>
  <c r="O1505" i="38"/>
  <c r="U1502" i="38"/>
  <c r="S1623" i="38"/>
  <c r="U1503" i="38" l="1"/>
  <c r="S1624" i="38"/>
  <c r="J1507" i="38"/>
  <c r="O1506" i="38"/>
  <c r="T1386" i="38"/>
  <c r="V1386" i="38" s="1"/>
  <c r="L1506" i="38"/>
  <c r="S1625" i="38" l="1"/>
  <c r="U1504" i="38"/>
  <c r="O1507" i="38"/>
  <c r="L1507" i="38"/>
  <c r="J1508" i="38"/>
  <c r="T1387" i="38"/>
  <c r="V1387" i="38" s="1"/>
  <c r="O1508" i="38" l="1"/>
  <c r="J1509" i="38"/>
  <c r="T1388" i="38"/>
  <c r="V1388" i="38" s="1"/>
  <c r="L1508" i="38"/>
  <c r="S1626" i="38"/>
  <c r="U1505" i="38"/>
  <c r="J1510" i="38" l="1"/>
  <c r="T1389" i="38"/>
  <c r="V1389" i="38" s="1"/>
  <c r="O1509" i="38"/>
  <c r="L1509" i="38"/>
  <c r="U1506" i="38"/>
  <c r="S1627" i="38"/>
  <c r="S1628" i="38" l="1"/>
  <c r="U1507" i="38"/>
  <c r="L1510" i="38"/>
  <c r="T1390" i="38"/>
  <c r="V1390" i="38" s="1"/>
  <c r="O1510" i="38"/>
  <c r="J1511" i="38"/>
  <c r="J1512" i="38" l="1"/>
  <c r="O1511" i="38"/>
  <c r="L1511" i="38"/>
  <c r="T1391" i="38"/>
  <c r="V1391" i="38" s="1"/>
  <c r="S1629" i="38"/>
  <c r="U1508" i="38"/>
  <c r="S1630" i="38" l="1"/>
  <c r="U1509" i="38"/>
  <c r="J1513" i="38"/>
  <c r="L1512" i="38"/>
  <c r="O1512" i="38"/>
  <c r="T1392" i="38"/>
  <c r="V1392" i="38" s="1"/>
  <c r="J1514" i="38" l="1"/>
  <c r="O1513" i="38"/>
  <c r="T1393" i="38"/>
  <c r="V1393" i="38" s="1"/>
  <c r="L1513" i="38"/>
  <c r="S1631" i="38"/>
  <c r="U1510" i="38"/>
  <c r="S1632" i="38" l="1"/>
  <c r="U1511" i="38"/>
  <c r="L1514" i="38"/>
  <c r="J1515" i="38"/>
  <c r="O1514" i="38"/>
  <c r="T1394" i="38"/>
  <c r="V1394" i="38" s="1"/>
  <c r="O1515" i="38" l="1"/>
  <c r="J1516" i="38"/>
  <c r="T1395" i="38"/>
  <c r="V1395" i="38" s="1"/>
  <c r="L1515" i="38"/>
  <c r="S1633" i="38"/>
  <c r="U1512" i="38"/>
  <c r="S1634" i="38" l="1"/>
  <c r="U1513" i="38"/>
  <c r="O1516" i="38"/>
  <c r="J1517" i="38"/>
  <c r="L1516" i="38"/>
  <c r="T1396" i="38"/>
  <c r="V1396" i="38" s="1"/>
  <c r="J1518" i="38" l="1"/>
  <c r="O1517" i="38"/>
  <c r="T1397" i="38"/>
  <c r="V1397" i="38" s="1"/>
  <c r="L1517" i="38"/>
  <c r="S1635" i="38"/>
  <c r="U1514" i="38"/>
  <c r="S1636" i="38" l="1"/>
  <c r="U1515" i="38"/>
  <c r="L1518" i="38"/>
  <c r="J1519" i="38"/>
  <c r="O1518" i="38"/>
  <c r="T1398" i="38"/>
  <c r="V1398" i="38" s="1"/>
  <c r="O1519" i="38" l="1"/>
  <c r="J1520" i="38"/>
  <c r="T1399" i="38"/>
  <c r="V1399" i="38" s="1"/>
  <c r="L1519" i="38"/>
  <c r="U1516" i="38"/>
  <c r="S1637" i="38"/>
  <c r="S1638" i="38" l="1"/>
  <c r="U1517" i="38"/>
  <c r="O1520" i="38"/>
  <c r="J1521" i="38"/>
  <c r="T1400" i="38"/>
  <c r="V1400" i="38" s="1"/>
  <c r="L1520" i="38"/>
  <c r="J1522" i="38" l="1"/>
  <c r="O1521" i="38"/>
  <c r="T1401" i="38"/>
  <c r="V1401" i="38" s="1"/>
  <c r="L1521" i="38"/>
  <c r="S1639" i="38"/>
  <c r="U1518" i="38"/>
  <c r="U1519" i="38" l="1"/>
  <c r="S1640" i="38"/>
  <c r="L1522" i="38"/>
  <c r="J1523" i="38"/>
  <c r="T1402" i="38"/>
  <c r="V1402" i="38" s="1"/>
  <c r="O1522" i="38"/>
  <c r="O1523" i="38" l="1"/>
  <c r="J1524" i="38"/>
  <c r="T1403" i="38"/>
  <c r="V1403" i="38" s="1"/>
  <c r="L1523" i="38"/>
  <c r="S1641" i="38"/>
  <c r="U1520" i="38"/>
  <c r="S1642" i="38" l="1"/>
  <c r="U1521" i="38"/>
  <c r="O1524" i="38"/>
  <c r="J1525" i="38"/>
  <c r="L1524" i="38"/>
  <c r="T1404" i="38"/>
  <c r="V1404" i="38" s="1"/>
  <c r="J1526" i="38" l="1"/>
  <c r="O1525" i="38"/>
  <c r="T1405" i="38"/>
  <c r="V1405" i="38" s="1"/>
  <c r="L1525" i="38"/>
  <c r="S1643" i="38"/>
  <c r="U1522" i="38"/>
  <c r="S1644" i="38" l="1"/>
  <c r="U1523" i="38"/>
  <c r="L1526" i="38"/>
  <c r="O1526" i="38"/>
  <c r="T1406" i="38"/>
  <c r="V1406" i="38" s="1"/>
  <c r="J1527" i="38"/>
  <c r="O1527" i="38" l="1"/>
  <c r="J1528" i="38"/>
  <c r="T1407" i="38"/>
  <c r="V1407" i="38" s="1"/>
  <c r="L1527" i="38"/>
  <c r="S1645" i="38"/>
  <c r="U1524" i="38"/>
  <c r="O1528" i="38" l="1"/>
  <c r="J1529" i="38"/>
  <c r="T1408" i="38"/>
  <c r="V1408" i="38" s="1"/>
  <c r="L1528" i="38"/>
  <c r="S1646" i="38"/>
  <c r="U1525" i="38"/>
  <c r="S1647" i="38" l="1"/>
  <c r="U1526" i="38"/>
  <c r="J1530" i="38"/>
  <c r="L1529" i="38"/>
  <c r="T1409" i="38"/>
  <c r="V1409" i="38" s="1"/>
  <c r="O1529" i="38"/>
  <c r="L1530" i="38" l="1"/>
  <c r="J1531" i="38"/>
  <c r="O1530" i="38"/>
  <c r="T1410" i="38"/>
  <c r="V1410" i="38" s="1"/>
  <c r="U1527" i="38"/>
  <c r="S1648" i="38"/>
  <c r="S1649" i="38" l="1"/>
  <c r="U1528" i="38"/>
  <c r="O1531" i="38"/>
  <c r="J1532" i="38"/>
  <c r="T1411" i="38"/>
  <c r="V1411" i="38" s="1"/>
  <c r="L1531" i="38"/>
  <c r="O1532" i="38" l="1"/>
  <c r="J1533" i="38"/>
  <c r="T1412" i="38"/>
  <c r="V1412" i="38" s="1"/>
  <c r="L1532" i="38"/>
  <c r="S1650" i="38"/>
  <c r="U1529" i="38"/>
  <c r="U1530" i="38" l="1"/>
  <c r="S1651" i="38"/>
  <c r="J1534" i="38"/>
  <c r="O1533" i="38"/>
  <c r="L1533" i="38"/>
  <c r="T1413" i="38"/>
  <c r="V1413" i="38" s="1"/>
  <c r="L1534" i="38" l="1"/>
  <c r="O1534" i="38"/>
  <c r="J1535" i="38"/>
  <c r="T1414" i="38"/>
  <c r="V1414" i="38" s="1"/>
  <c r="S1652" i="38"/>
  <c r="U1531" i="38"/>
  <c r="S1653" i="38" l="1"/>
  <c r="U1532" i="38"/>
  <c r="O1535" i="38"/>
  <c r="J1536" i="38"/>
  <c r="T1415" i="38"/>
  <c r="V1415" i="38" s="1"/>
  <c r="L1535" i="38"/>
  <c r="O1536" i="38" l="1"/>
  <c r="J1537" i="38"/>
  <c r="T1416" i="38"/>
  <c r="V1416" i="38" s="1"/>
  <c r="L1536" i="38"/>
  <c r="S1654" i="38"/>
  <c r="U1533" i="38"/>
  <c r="S1655" i="38" l="1"/>
  <c r="U1534" i="38"/>
  <c r="J1538" i="38"/>
  <c r="L1537" i="38"/>
  <c r="O1537" i="38"/>
  <c r="T1417" i="38"/>
  <c r="V1417" i="38" s="1"/>
  <c r="L1538" i="38" l="1"/>
  <c r="J1539" i="38"/>
  <c r="O1538" i="38"/>
  <c r="T1418" i="38"/>
  <c r="V1418" i="38" s="1"/>
  <c r="S1656" i="38"/>
  <c r="U1535" i="38"/>
  <c r="S1657" i="38" l="1"/>
  <c r="U1536" i="38"/>
  <c r="O1539" i="38"/>
  <c r="J1540" i="38"/>
  <c r="T1419" i="38"/>
  <c r="V1419" i="38" s="1"/>
  <c r="L1539" i="38"/>
  <c r="O1540" i="38" l="1"/>
  <c r="J1541" i="38"/>
  <c r="L1540" i="38"/>
  <c r="T1420" i="38"/>
  <c r="V1420" i="38" s="1"/>
  <c r="S1658" i="38"/>
  <c r="U1537" i="38"/>
  <c r="S1659" i="38" l="1"/>
  <c r="U1538" i="38"/>
  <c r="J1542" i="38"/>
  <c r="O1541" i="38"/>
  <c r="T1421" i="38"/>
  <c r="V1421" i="38" s="1"/>
  <c r="L1541" i="38"/>
  <c r="L1542" i="38" l="1"/>
  <c r="O1542" i="38"/>
  <c r="J1543" i="38"/>
  <c r="T1422" i="38"/>
  <c r="V1422" i="38" s="1"/>
  <c r="S1660" i="38"/>
  <c r="U1539" i="38"/>
  <c r="S1661" i="38" l="1"/>
  <c r="U1540" i="38"/>
  <c r="O1543" i="38"/>
  <c r="J1544" i="38"/>
  <c r="T1423" i="38"/>
  <c r="V1423" i="38" s="1"/>
  <c r="L1543" i="38"/>
  <c r="O1544" i="38" l="1"/>
  <c r="J1545" i="38"/>
  <c r="T1424" i="38"/>
  <c r="V1424" i="38" s="1"/>
  <c r="L1544" i="38"/>
  <c r="S1662" i="38"/>
  <c r="U1541" i="38"/>
  <c r="U1542" i="38" l="1"/>
  <c r="S1663" i="38"/>
  <c r="J1546" i="38"/>
  <c r="L1545" i="38"/>
  <c r="O1545" i="38"/>
  <c r="T1425" i="38"/>
  <c r="V1425" i="38" s="1"/>
  <c r="L1546" i="38" l="1"/>
  <c r="J1547" i="38"/>
  <c r="O1546" i="38"/>
  <c r="T1426" i="38"/>
  <c r="V1426" i="38" s="1"/>
  <c r="S1664" i="38"/>
  <c r="U1543" i="38"/>
  <c r="S1665" i="38" l="1"/>
  <c r="U1544" i="38"/>
  <c r="O1547" i="38"/>
  <c r="J1548" i="38"/>
  <c r="L1547" i="38"/>
  <c r="T1427" i="38"/>
  <c r="V1427" i="38" s="1"/>
  <c r="O1548" i="38" l="1"/>
  <c r="J1549" i="38"/>
  <c r="T1428" i="38"/>
  <c r="V1428" i="38" s="1"/>
  <c r="L1548" i="38"/>
  <c r="S1666" i="38"/>
  <c r="U1545" i="38"/>
  <c r="S1667" i="38" l="1"/>
  <c r="U1546" i="38"/>
  <c r="J1550" i="38"/>
  <c r="O1549" i="38"/>
  <c r="T1429" i="38"/>
  <c r="V1429" i="38" s="1"/>
  <c r="L1549" i="38"/>
  <c r="J1551" i="38" l="1"/>
  <c r="O1550" i="38"/>
  <c r="T1430" i="38"/>
  <c r="V1430" i="38" s="1"/>
  <c r="L1550" i="38"/>
  <c r="S1668" i="38"/>
  <c r="U1547" i="38"/>
  <c r="S1669" i="38" l="1"/>
  <c r="U1548" i="38"/>
  <c r="J1552" i="38"/>
  <c r="T1431" i="38"/>
  <c r="V1431" i="38" s="1"/>
  <c r="O1551" i="38"/>
  <c r="L1551" i="38"/>
  <c r="L1552" i="38" l="1"/>
  <c r="J1553" i="38"/>
  <c r="O1552" i="38"/>
  <c r="T1432" i="38"/>
  <c r="V1432" i="38" s="1"/>
  <c r="S1670" i="38"/>
  <c r="U1549" i="38"/>
  <c r="S1671" i="38" l="1"/>
  <c r="U1550" i="38"/>
  <c r="O1553" i="38"/>
  <c r="J1554" i="38"/>
  <c r="T1433" i="38"/>
  <c r="V1433" i="38" s="1"/>
  <c r="L1553" i="38"/>
  <c r="J1555" i="38" l="1"/>
  <c r="L1554" i="38"/>
  <c r="O1554" i="38"/>
  <c r="T1434" i="38"/>
  <c r="V1434" i="38" s="1"/>
  <c r="S1672" i="38"/>
  <c r="U1551" i="38"/>
  <c r="U1552" i="38" l="1"/>
  <c r="S1673" i="38"/>
  <c r="J1556" i="38"/>
  <c r="O1555" i="38"/>
  <c r="L1555" i="38"/>
  <c r="T1435" i="38"/>
  <c r="V1435" i="38" s="1"/>
  <c r="S1674" i="38" l="1"/>
  <c r="U1553" i="38"/>
  <c r="O1556" i="38"/>
  <c r="T1436" i="38"/>
  <c r="V1436" i="38" s="1"/>
  <c r="J1557" i="38"/>
  <c r="L1556" i="38"/>
  <c r="O1557" i="38" l="1"/>
  <c r="J1558" i="38"/>
  <c r="T1437" i="38"/>
  <c r="V1437" i="38" s="1"/>
  <c r="L1557" i="38"/>
  <c r="S1675" i="38"/>
  <c r="U1554" i="38"/>
  <c r="S1676" i="38" l="1"/>
  <c r="U1555" i="38"/>
  <c r="J1559" i="38"/>
  <c r="O1558" i="38"/>
  <c r="T1438" i="38"/>
  <c r="V1438" i="38" s="1"/>
  <c r="L1558" i="38"/>
  <c r="J1560" i="38" l="1"/>
  <c r="O1559" i="38"/>
  <c r="T1439" i="38"/>
  <c r="V1439" i="38" s="1"/>
  <c r="L1559" i="38"/>
  <c r="S1677" i="38"/>
  <c r="U1556" i="38"/>
  <c r="S1678" i="38" l="1"/>
  <c r="U1557" i="38"/>
  <c r="O1560" i="38"/>
  <c r="J1561" i="38"/>
  <c r="T1440" i="38"/>
  <c r="V1440" i="38" s="1"/>
  <c r="L1560" i="38"/>
  <c r="J1562" i="38" l="1"/>
  <c r="O1561" i="38"/>
  <c r="T1441" i="38"/>
  <c r="V1441" i="38" s="1"/>
  <c r="L1561" i="38"/>
  <c r="S1679" i="38"/>
  <c r="U1558" i="38"/>
  <c r="S1680" i="38" l="1"/>
  <c r="U1559" i="38"/>
  <c r="J1563" i="38"/>
  <c r="L1562" i="38"/>
  <c r="T1442" i="38"/>
  <c r="V1442" i="38" s="1"/>
  <c r="O1562" i="38"/>
  <c r="O1563" i="38" l="1"/>
  <c r="J1564" i="38"/>
  <c r="T1443" i="38"/>
  <c r="V1443" i="38" s="1"/>
  <c r="L1563" i="38"/>
  <c r="S1681" i="38"/>
  <c r="U1560" i="38"/>
  <c r="S1682" i="38" l="1"/>
  <c r="U1561" i="38"/>
  <c r="J1565" i="38"/>
  <c r="O1564" i="38"/>
  <c r="T1444" i="38"/>
  <c r="V1444" i="38" s="1"/>
  <c r="L1564" i="38"/>
  <c r="J1566" i="38" l="1"/>
  <c r="O1565" i="38"/>
  <c r="L1565" i="38"/>
  <c r="T1445" i="38"/>
  <c r="V1445" i="38" s="1"/>
  <c r="S1683" i="38"/>
  <c r="U1562" i="38"/>
  <c r="S1684" i="38" l="1"/>
  <c r="U1563" i="38"/>
  <c r="J1567" i="38"/>
  <c r="O1566" i="38"/>
  <c r="T1446" i="38"/>
  <c r="V1446" i="38" s="1"/>
  <c r="L1566" i="38"/>
  <c r="J1568" i="38" l="1"/>
  <c r="O1567" i="38"/>
  <c r="T1447" i="38"/>
  <c r="V1447" i="38" s="1"/>
  <c r="L1567" i="38"/>
  <c r="U1564" i="38"/>
  <c r="S1685" i="38"/>
  <c r="U1565" i="38" l="1"/>
  <c r="S1686" i="38"/>
  <c r="O1568" i="38"/>
  <c r="T1448" i="38"/>
  <c r="V1448" i="38" s="1"/>
  <c r="J1569" i="38"/>
  <c r="L1568" i="38"/>
  <c r="O1569" i="38" l="1"/>
  <c r="T1449" i="38"/>
  <c r="V1449" i="38" s="1"/>
  <c r="J1570" i="38"/>
  <c r="L1569" i="38"/>
  <c r="U1566" i="38"/>
  <c r="S1687" i="38"/>
  <c r="S1688" i="38" l="1"/>
  <c r="U1567" i="38"/>
  <c r="O1570" i="38"/>
  <c r="J1571" i="38"/>
  <c r="T1450" i="38"/>
  <c r="V1450" i="38" s="1"/>
  <c r="L1570" i="38"/>
  <c r="O1571" i="38" l="1"/>
  <c r="J1572" i="38"/>
  <c r="T1451" i="38"/>
  <c r="V1451" i="38" s="1"/>
  <c r="L1571" i="38"/>
  <c r="S1689" i="38"/>
  <c r="U1568" i="38"/>
  <c r="S1690" i="38" l="1"/>
  <c r="U1569" i="38"/>
  <c r="O1572" i="38"/>
  <c r="T1452" i="38"/>
  <c r="V1452" i="38" s="1"/>
  <c r="J1573" i="38"/>
  <c r="L1572" i="38"/>
  <c r="J1574" i="38" l="1"/>
  <c r="O1573" i="38"/>
  <c r="T1453" i="38"/>
  <c r="V1453" i="38" s="1"/>
  <c r="L1573" i="38"/>
  <c r="S1691" i="38"/>
  <c r="U1570" i="38"/>
  <c r="S1692" i="38" l="1"/>
  <c r="U1571" i="38"/>
  <c r="J1575" i="38"/>
  <c r="L1574" i="38"/>
  <c r="O1574" i="38"/>
  <c r="T1454" i="38"/>
  <c r="V1454" i="38" s="1"/>
  <c r="J1576" i="38" l="1"/>
  <c r="O1575" i="38"/>
  <c r="L1575" i="38"/>
  <c r="T1455" i="38"/>
  <c r="V1455" i="38" s="1"/>
  <c r="S1693" i="38"/>
  <c r="U1572" i="38"/>
  <c r="S1694" i="38" l="1"/>
  <c r="U1573" i="38"/>
  <c r="T1456" i="38"/>
  <c r="V1456" i="38" s="1"/>
  <c r="O1576" i="38"/>
  <c r="J1577" i="38"/>
  <c r="L1576" i="38"/>
  <c r="J1578" i="38" l="1"/>
  <c r="O1577" i="38"/>
  <c r="T1457" i="38"/>
  <c r="V1457" i="38" s="1"/>
  <c r="L1577" i="38"/>
  <c r="S1695" i="38"/>
  <c r="U1574" i="38"/>
  <c r="S1696" i="38" l="1"/>
  <c r="U1575" i="38"/>
  <c r="O1578" i="38"/>
  <c r="J1579" i="38"/>
  <c r="T1458" i="38"/>
  <c r="V1458" i="38" s="1"/>
  <c r="L1578" i="38"/>
  <c r="J1580" i="38" l="1"/>
  <c r="O1579" i="38"/>
  <c r="T1459" i="38"/>
  <c r="V1459" i="38" s="1"/>
  <c r="L1579" i="38"/>
  <c r="U1576" i="38"/>
  <c r="S1697" i="38"/>
  <c r="S1698" i="38" l="1"/>
  <c r="U1577" i="38"/>
  <c r="O1580" i="38"/>
  <c r="T1460" i="38"/>
  <c r="V1460" i="38" s="1"/>
  <c r="J1581" i="38"/>
  <c r="L1580" i="38"/>
  <c r="O1581" i="38" l="1"/>
  <c r="J1582" i="38"/>
  <c r="T1461" i="38"/>
  <c r="V1461" i="38" s="1"/>
  <c r="L1581" i="38"/>
  <c r="S1699" i="38"/>
  <c r="U1578" i="38"/>
  <c r="S1700" i="38" l="1"/>
  <c r="U1579" i="38"/>
  <c r="O1582" i="38"/>
  <c r="J1583" i="38"/>
  <c r="L1582" i="38"/>
  <c r="T1462" i="38"/>
  <c r="V1462" i="38" s="1"/>
  <c r="O1583" i="38" l="1"/>
  <c r="J1584" i="38"/>
  <c r="T1463" i="38"/>
  <c r="V1463" i="38" s="1"/>
  <c r="L1583" i="38"/>
  <c r="S1701" i="38"/>
  <c r="U1580" i="38"/>
  <c r="S1702" i="38" l="1"/>
  <c r="U1581" i="38"/>
  <c r="J1585" i="38"/>
  <c r="O1584" i="38"/>
  <c r="T1464" i="38"/>
  <c r="V1464" i="38" s="1"/>
  <c r="L1584" i="38"/>
  <c r="J1586" i="38" l="1"/>
  <c r="T1465" i="38"/>
  <c r="V1465" i="38" s="1"/>
  <c r="O1585" i="38"/>
  <c r="L1585" i="38"/>
  <c r="S1703" i="38"/>
  <c r="U1582" i="38"/>
  <c r="S1704" i="38" l="1"/>
  <c r="U1583" i="38"/>
  <c r="J1587" i="38"/>
  <c r="O1586" i="38"/>
  <c r="L1586" i="38"/>
  <c r="T1466" i="38"/>
  <c r="V1466" i="38" s="1"/>
  <c r="J1588" i="38" l="1"/>
  <c r="L1587" i="38"/>
  <c r="O1587" i="38"/>
  <c r="T1467" i="38"/>
  <c r="V1467" i="38" s="1"/>
  <c r="S1705" i="38"/>
  <c r="U1584" i="38"/>
  <c r="S1706" i="38" l="1"/>
  <c r="U1585" i="38"/>
  <c r="J1589" i="38"/>
  <c r="O1588" i="38"/>
  <c r="T1468" i="38"/>
  <c r="V1468" i="38" s="1"/>
  <c r="L1588" i="38"/>
  <c r="T1469" i="38" l="1"/>
  <c r="V1469" i="38" s="1"/>
  <c r="J1590" i="38"/>
  <c r="O1589" i="38"/>
  <c r="L1589" i="38"/>
  <c r="S1707" i="38"/>
  <c r="U1586" i="38"/>
  <c r="U1587" i="38" l="1"/>
  <c r="S1708" i="38"/>
  <c r="O1590" i="38"/>
  <c r="J1591" i="38"/>
  <c r="T1470" i="38"/>
  <c r="V1470" i="38" s="1"/>
  <c r="L1590" i="38"/>
  <c r="O1591" i="38" l="1"/>
  <c r="T1471" i="38"/>
  <c r="V1471" i="38" s="1"/>
  <c r="J1592" i="38"/>
  <c r="L1591" i="38"/>
  <c r="S1709" i="38"/>
  <c r="U1588" i="38"/>
  <c r="S1710" i="38" l="1"/>
  <c r="U1589" i="38"/>
  <c r="O1592" i="38"/>
  <c r="J1593" i="38"/>
  <c r="T1472" i="38"/>
  <c r="V1472" i="38" s="1"/>
  <c r="L1592" i="38"/>
  <c r="O1593" i="38" l="1"/>
  <c r="J1594" i="38"/>
  <c r="T1473" i="38"/>
  <c r="V1473" i="38" s="1"/>
  <c r="L1593" i="38"/>
  <c r="S1711" i="38"/>
  <c r="U1590" i="38"/>
  <c r="S1712" i="38" l="1"/>
  <c r="U1591" i="38"/>
  <c r="O1594" i="38"/>
  <c r="J1595" i="38"/>
  <c r="T1474" i="38"/>
  <c r="V1474" i="38" s="1"/>
  <c r="L1594" i="38"/>
  <c r="J1596" i="38" l="1"/>
  <c r="O1595" i="38"/>
  <c r="T1475" i="38"/>
  <c r="V1475" i="38" s="1"/>
  <c r="L1595" i="38"/>
  <c r="S1713" i="38"/>
  <c r="U1592" i="38"/>
  <c r="S1714" i="38" l="1"/>
  <c r="U1593" i="38"/>
  <c r="J1597" i="38"/>
  <c r="O1596" i="38"/>
  <c r="T1476" i="38"/>
  <c r="V1476" i="38" s="1"/>
  <c r="L1596" i="38"/>
  <c r="J1598" i="38" l="1"/>
  <c r="T1477" i="38"/>
  <c r="V1477" i="38" s="1"/>
  <c r="O1597" i="38"/>
  <c r="L1597" i="38"/>
  <c r="S1715" i="38"/>
  <c r="U1594" i="38"/>
  <c r="U1595" i="38" l="1"/>
  <c r="S1716" i="38"/>
  <c r="J1599" i="38"/>
  <c r="L1598" i="38"/>
  <c r="O1598" i="38"/>
  <c r="T1478" i="38"/>
  <c r="V1478" i="38" s="1"/>
  <c r="J1600" i="38" l="1"/>
  <c r="O1599" i="38"/>
  <c r="T1479" i="38"/>
  <c r="V1479" i="38" s="1"/>
  <c r="L1599" i="38"/>
  <c r="S1717" i="38"/>
  <c r="U1596" i="38"/>
  <c r="S1718" i="38" l="1"/>
  <c r="U1597" i="38"/>
  <c r="O1600" i="38"/>
  <c r="T1480" i="38"/>
  <c r="V1480" i="38" s="1"/>
  <c r="J1601" i="38"/>
  <c r="L1600" i="38"/>
  <c r="O1601" i="38" l="1"/>
  <c r="J1602" i="38"/>
  <c r="T1481" i="38"/>
  <c r="V1481" i="38" s="1"/>
  <c r="L1601" i="38"/>
  <c r="S1719" i="38"/>
  <c r="U1598" i="38"/>
  <c r="O1602" i="38" l="1"/>
  <c r="J1603" i="38"/>
  <c r="T1482" i="38"/>
  <c r="V1482" i="38" s="1"/>
  <c r="L1602" i="38"/>
  <c r="S1720" i="38"/>
  <c r="U1599" i="38"/>
  <c r="S1721" i="38" l="1"/>
  <c r="U1600" i="38"/>
  <c r="O1603" i="38"/>
  <c r="J1604" i="38"/>
  <c r="T1483" i="38"/>
  <c r="V1483" i="38" s="1"/>
  <c r="L1603" i="38"/>
  <c r="O1604" i="38" l="1"/>
  <c r="T1484" i="38"/>
  <c r="V1484" i="38" s="1"/>
  <c r="J1605" i="38"/>
  <c r="L1604" i="38"/>
  <c r="S1722" i="38"/>
  <c r="U1601" i="38"/>
  <c r="S1723" i="38" l="1"/>
  <c r="U1602" i="38"/>
  <c r="O1605" i="38"/>
  <c r="J1606" i="38"/>
  <c r="T1485" i="38"/>
  <c r="V1485" i="38" s="1"/>
  <c r="L1605" i="38"/>
  <c r="O1606" i="38" l="1"/>
  <c r="J1607" i="38"/>
  <c r="L1606" i="38"/>
  <c r="T1486" i="38"/>
  <c r="V1486" i="38" s="1"/>
  <c r="S1724" i="38"/>
  <c r="U1603" i="38"/>
  <c r="S1725" i="38" l="1"/>
  <c r="U1604" i="38"/>
  <c r="J1608" i="38"/>
  <c r="T1487" i="38"/>
  <c r="V1487" i="38" s="1"/>
  <c r="O1607" i="38"/>
  <c r="L1607" i="38"/>
  <c r="J1609" i="38" l="1"/>
  <c r="O1608" i="38"/>
  <c r="T1488" i="38"/>
  <c r="V1488" i="38" s="1"/>
  <c r="L1608" i="38"/>
  <c r="S1726" i="38"/>
  <c r="U1605" i="38"/>
  <c r="S1727" i="38" l="1"/>
  <c r="U1606" i="38"/>
  <c r="J1610" i="38"/>
  <c r="O1609" i="38"/>
  <c r="T1489" i="38"/>
  <c r="V1489" i="38" s="1"/>
  <c r="L1609" i="38"/>
  <c r="J1611" i="38" l="1"/>
  <c r="L1610" i="38"/>
  <c r="O1610" i="38"/>
  <c r="T1490" i="38"/>
  <c r="V1490" i="38" s="1"/>
  <c r="S1728" i="38"/>
  <c r="U1607" i="38"/>
  <c r="S1729" i="38" l="1"/>
  <c r="U1608" i="38"/>
  <c r="J1612" i="38"/>
  <c r="O1611" i="38"/>
  <c r="T1491" i="38"/>
  <c r="V1491" i="38" s="1"/>
  <c r="L1611" i="38"/>
  <c r="J1613" i="38" l="1"/>
  <c r="T1492" i="38"/>
  <c r="V1492" i="38" s="1"/>
  <c r="O1612" i="38"/>
  <c r="L1612" i="38"/>
  <c r="S1730" i="38"/>
  <c r="U1609" i="38"/>
  <c r="S1731" i="38" l="1"/>
  <c r="U1610" i="38"/>
  <c r="O1613" i="38"/>
  <c r="J1614" i="38"/>
  <c r="T1493" i="38"/>
  <c r="V1493" i="38" s="1"/>
  <c r="L1613" i="38"/>
  <c r="O1614" i="38" l="1"/>
  <c r="T1494" i="38"/>
  <c r="V1494" i="38" s="1"/>
  <c r="J1615" i="38"/>
  <c r="L1614" i="38"/>
  <c r="U1611" i="38"/>
  <c r="S1732" i="38"/>
  <c r="S1733" i="38" l="1"/>
  <c r="U1612" i="38"/>
  <c r="O1615" i="38"/>
  <c r="J1616" i="38"/>
  <c r="T1495" i="38"/>
  <c r="V1495" i="38" s="1"/>
  <c r="L1615" i="38"/>
  <c r="O1616" i="38" l="1"/>
  <c r="J1617" i="38"/>
  <c r="T1496" i="38"/>
  <c r="V1496" i="38" s="1"/>
  <c r="L1616" i="38"/>
  <c r="S1734" i="38"/>
  <c r="U1613" i="38"/>
  <c r="S1735" i="38" l="1"/>
  <c r="U1614" i="38"/>
  <c r="O1617" i="38"/>
  <c r="J1618" i="38"/>
  <c r="T1497" i="38"/>
  <c r="V1497" i="38" s="1"/>
  <c r="L1617" i="38"/>
  <c r="J1619" i="38" l="1"/>
  <c r="L1618" i="38"/>
  <c r="T1498" i="38"/>
  <c r="V1498" i="38" s="1"/>
  <c r="O1618" i="38"/>
  <c r="S1736" i="38"/>
  <c r="U1615" i="38"/>
  <c r="S1737" i="38" l="1"/>
  <c r="U1616" i="38"/>
  <c r="O1619" i="38"/>
  <c r="J1620" i="38"/>
  <c r="T1499" i="38"/>
  <c r="V1499" i="38" s="1"/>
  <c r="L1619" i="38"/>
  <c r="O1620" i="38" l="1"/>
  <c r="J1621" i="38"/>
  <c r="T1500" i="38"/>
  <c r="V1500" i="38" s="1"/>
  <c r="L1620" i="38"/>
  <c r="S1738" i="38"/>
  <c r="U1617" i="38"/>
  <c r="S1739" i="38" l="1"/>
  <c r="U1618" i="38"/>
  <c r="J1622" i="38"/>
  <c r="O1621" i="38"/>
  <c r="T1501" i="38"/>
  <c r="V1501" i="38" s="1"/>
  <c r="L1621" i="38"/>
  <c r="J1623" i="38" l="1"/>
  <c r="L1622" i="38"/>
  <c r="O1622" i="38"/>
  <c r="T1502" i="38"/>
  <c r="V1502" i="38" s="1"/>
  <c r="S1740" i="38"/>
  <c r="U1619" i="38"/>
  <c r="S1741" i="38" l="1"/>
  <c r="U1620" i="38"/>
  <c r="O1623" i="38"/>
  <c r="J1624" i="38"/>
  <c r="T1503" i="38"/>
  <c r="V1503" i="38" s="1"/>
  <c r="L1623" i="38"/>
  <c r="J1625" i="38" l="1"/>
  <c r="O1624" i="38"/>
  <c r="T1504" i="38"/>
  <c r="V1504" i="38" s="1"/>
  <c r="L1624" i="38"/>
  <c r="S1742" i="38"/>
  <c r="U1621" i="38"/>
  <c r="S1743" i="38" l="1"/>
  <c r="U1622" i="38"/>
  <c r="J1626" i="38"/>
  <c r="L1625" i="38"/>
  <c r="T1505" i="38"/>
  <c r="V1505" i="38" s="1"/>
  <c r="O1625" i="38"/>
  <c r="J1627" i="38" l="1"/>
  <c r="O1626" i="38"/>
  <c r="T1506" i="38"/>
  <c r="V1506" i="38" s="1"/>
  <c r="L1626" i="38"/>
  <c r="S1744" i="38"/>
  <c r="U1623" i="38"/>
  <c r="S1745" i="38" l="1"/>
  <c r="U1624" i="38"/>
  <c r="O1627" i="38"/>
  <c r="T1507" i="38"/>
  <c r="V1507" i="38" s="1"/>
  <c r="J1628" i="38"/>
  <c r="L1627" i="38"/>
  <c r="J1629" i="38" l="1"/>
  <c r="O1628" i="38"/>
  <c r="T1508" i="38"/>
  <c r="V1508" i="38" s="1"/>
  <c r="L1628" i="38"/>
  <c r="S1746" i="38"/>
  <c r="U1625" i="38"/>
  <c r="S1747" i="38" l="1"/>
  <c r="U1626" i="38"/>
  <c r="J1630" i="38"/>
  <c r="O1629" i="38"/>
  <c r="T1509" i="38"/>
  <c r="V1509" i="38" s="1"/>
  <c r="L1629" i="38"/>
  <c r="J1631" i="38" l="1"/>
  <c r="T1510" i="38"/>
  <c r="V1510" i="38" s="1"/>
  <c r="O1630" i="38"/>
  <c r="L1630" i="38"/>
  <c r="S1748" i="38"/>
  <c r="U1627" i="38"/>
  <c r="S1749" i="38" l="1"/>
  <c r="U1628" i="38"/>
  <c r="O1631" i="38"/>
  <c r="J1632" i="38"/>
  <c r="L1631" i="38"/>
  <c r="T1511" i="38"/>
  <c r="V1511" i="38" s="1"/>
  <c r="J1633" i="38" l="1"/>
  <c r="O1632" i="38"/>
  <c r="T1512" i="38"/>
  <c r="V1512" i="38" s="1"/>
  <c r="L1632" i="38"/>
  <c r="S1750" i="38"/>
  <c r="U1629" i="38"/>
  <c r="S1751" i="38" l="1"/>
  <c r="U1630" i="38"/>
  <c r="O1633" i="38"/>
  <c r="T1513" i="38"/>
  <c r="V1513" i="38" s="1"/>
  <c r="J1634" i="38"/>
  <c r="L1633" i="38"/>
  <c r="O1634" i="38" l="1"/>
  <c r="L1634" i="38"/>
  <c r="J1635" i="38"/>
  <c r="T1514" i="38"/>
  <c r="V1514" i="38" s="1"/>
  <c r="S1752" i="38"/>
  <c r="U1631" i="38"/>
  <c r="S1753" i="38" l="1"/>
  <c r="U1632" i="38"/>
  <c r="O1635" i="38"/>
  <c r="J1636" i="38"/>
  <c r="L1635" i="38"/>
  <c r="T1515" i="38"/>
  <c r="V1515" i="38" s="1"/>
  <c r="J1637" i="38" l="1"/>
  <c r="T1516" i="38"/>
  <c r="V1516" i="38" s="1"/>
  <c r="O1636" i="38"/>
  <c r="L1636" i="38"/>
  <c r="S1754" i="38"/>
  <c r="U1633" i="38"/>
  <c r="S1755" i="38" l="1"/>
  <c r="U1634" i="38"/>
  <c r="O1637" i="38"/>
  <c r="T1517" i="38"/>
  <c r="V1517" i="38" s="1"/>
  <c r="J1638" i="38"/>
  <c r="L1637" i="38"/>
  <c r="O1638" i="38" l="1"/>
  <c r="T1518" i="38"/>
  <c r="V1518" i="38" s="1"/>
  <c r="J1639" i="38"/>
  <c r="L1638" i="38"/>
  <c r="S1756" i="38"/>
  <c r="U1635" i="38"/>
  <c r="J1640" i="38" l="1"/>
  <c r="O1639" i="38"/>
  <c r="L1639" i="38"/>
  <c r="T1519" i="38"/>
  <c r="V1519" i="38" s="1"/>
  <c r="S1757" i="38"/>
  <c r="U1636" i="38"/>
  <c r="S1758" i="38" l="1"/>
  <c r="U1637" i="38"/>
  <c r="L1640" i="38"/>
  <c r="O1640" i="38"/>
  <c r="J1641" i="38"/>
  <c r="T1520" i="38"/>
  <c r="V1520" i="38" s="1"/>
  <c r="O1641" i="38" l="1"/>
  <c r="J1642" i="38"/>
  <c r="T1521" i="38"/>
  <c r="V1521" i="38" s="1"/>
  <c r="L1641" i="38"/>
  <c r="S1759" i="38"/>
  <c r="U1638" i="38"/>
  <c r="S1760" i="38" l="1"/>
  <c r="U1639" i="38"/>
  <c r="J1643" i="38"/>
  <c r="O1642" i="38"/>
  <c r="T1522" i="38"/>
  <c r="V1522" i="38" s="1"/>
  <c r="L1642" i="38"/>
  <c r="J1644" i="38" l="1"/>
  <c r="L1643" i="38"/>
  <c r="T1523" i="38"/>
  <c r="V1523" i="38" s="1"/>
  <c r="O1643" i="38"/>
  <c r="S1761" i="38"/>
  <c r="U1640" i="38"/>
  <c r="S1762" i="38" l="1"/>
  <c r="U1641" i="38"/>
  <c r="J1645" i="38"/>
  <c r="O1644" i="38"/>
  <c r="T1524" i="38"/>
  <c r="V1524" i="38" s="1"/>
  <c r="L1644" i="38"/>
  <c r="O1645" i="38" l="1"/>
  <c r="J1646" i="38"/>
  <c r="T1525" i="38"/>
  <c r="V1525" i="38" s="1"/>
  <c r="L1645" i="38"/>
  <c r="S1763" i="38"/>
  <c r="U1642" i="38"/>
  <c r="S1764" i="38" l="1"/>
  <c r="U1643" i="38"/>
  <c r="J1647" i="38"/>
  <c r="O1646" i="38"/>
  <c r="T1526" i="38"/>
  <c r="V1526" i="38" s="1"/>
  <c r="L1646" i="38"/>
  <c r="J1648" i="38" l="1"/>
  <c r="O1647" i="38"/>
  <c r="T1527" i="38"/>
  <c r="V1527" i="38" s="1"/>
  <c r="L1647" i="38"/>
  <c r="S1765" i="38"/>
  <c r="U1644" i="38"/>
  <c r="S1766" i="38" l="1"/>
  <c r="U1645" i="38"/>
  <c r="O1648" i="38"/>
  <c r="J1649" i="38"/>
  <c r="T1528" i="38"/>
  <c r="V1528" i="38" s="1"/>
  <c r="L1648" i="38"/>
  <c r="J1650" i="38" l="1"/>
  <c r="O1649" i="38"/>
  <c r="L1649" i="38"/>
  <c r="T1529" i="38"/>
  <c r="V1529" i="38" s="1"/>
  <c r="S1767" i="38"/>
  <c r="U1646" i="38"/>
  <c r="S1768" i="38" l="1"/>
  <c r="U1647" i="38"/>
  <c r="J1651" i="38"/>
  <c r="T1530" i="38"/>
  <c r="V1530" i="38" s="1"/>
  <c r="O1650" i="38"/>
  <c r="L1650" i="38"/>
  <c r="O1651" i="38" l="1"/>
  <c r="L1651" i="38"/>
  <c r="J1652" i="38"/>
  <c r="T1531" i="38"/>
  <c r="V1531" i="38" s="1"/>
  <c r="S1769" i="38"/>
  <c r="U1648" i="38"/>
  <c r="S1770" i="38" l="1"/>
  <c r="U1649" i="38"/>
  <c r="O1652" i="38"/>
  <c r="J1653" i="38"/>
  <c r="T1532" i="38"/>
  <c r="V1532" i="38" s="1"/>
  <c r="L1652" i="38"/>
  <c r="J1654" i="38" l="1"/>
  <c r="O1653" i="38"/>
  <c r="L1653" i="38"/>
  <c r="T1533" i="38"/>
  <c r="V1533" i="38" s="1"/>
  <c r="S1771" i="38"/>
  <c r="U1650" i="38"/>
  <c r="S1772" i="38" l="1"/>
  <c r="U1651" i="38"/>
  <c r="J1655" i="38"/>
  <c r="T1534" i="38"/>
  <c r="V1534" i="38" s="1"/>
  <c r="O1654" i="38"/>
  <c r="L1654" i="38"/>
  <c r="J1656" i="38" l="1"/>
  <c r="O1655" i="38"/>
  <c r="T1535" i="38"/>
  <c r="V1535" i="38" s="1"/>
  <c r="L1655" i="38"/>
  <c r="S1773" i="38"/>
  <c r="U1652" i="38"/>
  <c r="S1774" i="38" l="1"/>
  <c r="U1653" i="38"/>
  <c r="J1657" i="38"/>
  <c r="O1656" i="38"/>
  <c r="T1536" i="38"/>
  <c r="V1536" i="38" s="1"/>
  <c r="L1656" i="38"/>
  <c r="J1658" i="38" l="1"/>
  <c r="O1657" i="38"/>
  <c r="L1657" i="38"/>
  <c r="T1537" i="38"/>
  <c r="V1537" i="38" s="1"/>
  <c r="S1775" i="38"/>
  <c r="U1654" i="38"/>
  <c r="S1776" i="38" l="1"/>
  <c r="U1655" i="38"/>
  <c r="J1659" i="38"/>
  <c r="L1658" i="38"/>
  <c r="O1658" i="38"/>
  <c r="T1538" i="38"/>
  <c r="V1538" i="38" s="1"/>
  <c r="J1660" i="38" l="1"/>
  <c r="O1659" i="38"/>
  <c r="T1539" i="38"/>
  <c r="V1539" i="38" s="1"/>
  <c r="L1659" i="38"/>
  <c r="S1777" i="38"/>
  <c r="U1656" i="38"/>
  <c r="S1778" i="38" l="1"/>
  <c r="U1657" i="38"/>
  <c r="J1661" i="38"/>
  <c r="O1660" i="38"/>
  <c r="T1540" i="38"/>
  <c r="V1540" i="38" s="1"/>
  <c r="L1660" i="38"/>
  <c r="J1662" i="38" l="1"/>
  <c r="O1661" i="38"/>
  <c r="T1541" i="38"/>
  <c r="V1541" i="38" s="1"/>
  <c r="L1661" i="38"/>
  <c r="S1779" i="38"/>
  <c r="U1658" i="38"/>
  <c r="S1780" i="38" l="1"/>
  <c r="U1659" i="38"/>
  <c r="J1663" i="38"/>
  <c r="O1662" i="38"/>
  <c r="T1542" i="38"/>
  <c r="V1542" i="38" s="1"/>
  <c r="L1662" i="38"/>
  <c r="O1663" i="38" l="1"/>
  <c r="J1664" i="38"/>
  <c r="T1543" i="38"/>
  <c r="V1543" i="38" s="1"/>
  <c r="L1663" i="38"/>
  <c r="S1781" i="38"/>
  <c r="U1660" i="38"/>
  <c r="S1782" i="38" l="1"/>
  <c r="U1661" i="38"/>
  <c r="O1664" i="38"/>
  <c r="J1665" i="38"/>
  <c r="T1544" i="38"/>
  <c r="V1544" i="38" s="1"/>
  <c r="L1664" i="38"/>
  <c r="O1665" i="38" l="1"/>
  <c r="T1545" i="38"/>
  <c r="V1545" i="38" s="1"/>
  <c r="J1666" i="38"/>
  <c r="L1665" i="38"/>
  <c r="S1783" i="38"/>
  <c r="U1662" i="38"/>
  <c r="U1663" i="38" l="1"/>
  <c r="S1784" i="38"/>
  <c r="O1666" i="38"/>
  <c r="T1546" i="38"/>
  <c r="V1546" i="38" s="1"/>
  <c r="J1667" i="38"/>
  <c r="L1666" i="38"/>
  <c r="O1667" i="38" l="1"/>
  <c r="J1668" i="38"/>
  <c r="T1547" i="38"/>
  <c r="V1547" i="38" s="1"/>
  <c r="L1667" i="38"/>
  <c r="S1785" i="38"/>
  <c r="U1664" i="38"/>
  <c r="S1786" i="38" l="1"/>
  <c r="U1665" i="38"/>
  <c r="O1668" i="38"/>
  <c r="J1669" i="38"/>
  <c r="T1548" i="38"/>
  <c r="V1548" i="38" s="1"/>
  <c r="L1668" i="38"/>
  <c r="J1670" i="38" l="1"/>
  <c r="O1669" i="38"/>
  <c r="L1669" i="38"/>
  <c r="T1549" i="38"/>
  <c r="V1549" i="38" s="1"/>
  <c r="S1787" i="38"/>
  <c r="U1666" i="38"/>
  <c r="S1788" i="38" l="1"/>
  <c r="U1667" i="38"/>
  <c r="J1671" i="38"/>
  <c r="O1670" i="38"/>
  <c r="L1670" i="38"/>
  <c r="T1550" i="38"/>
  <c r="V1550" i="38" s="1"/>
  <c r="J1672" i="38" l="1"/>
  <c r="O1671" i="38"/>
  <c r="T1551" i="38"/>
  <c r="V1551" i="38" s="1"/>
  <c r="L1671" i="38"/>
  <c r="S1789" i="38"/>
  <c r="U1668" i="38"/>
  <c r="S1790" i="38" l="1"/>
  <c r="U1669" i="38"/>
  <c r="J1673" i="38"/>
  <c r="O1672" i="38"/>
  <c r="T1552" i="38"/>
  <c r="V1552" i="38" s="1"/>
  <c r="L1672" i="38"/>
  <c r="J1674" i="38" l="1"/>
  <c r="O1673" i="38"/>
  <c r="T1553" i="38"/>
  <c r="V1553" i="38" s="1"/>
  <c r="L1673" i="38"/>
  <c r="S1791" i="38"/>
  <c r="U1670" i="38"/>
  <c r="S1792" i="38" l="1"/>
  <c r="U1671" i="38"/>
  <c r="J1675" i="38"/>
  <c r="O1674" i="38"/>
  <c r="T1554" i="38"/>
  <c r="V1554" i="38" s="1"/>
  <c r="L1674" i="38"/>
  <c r="T1555" i="38" l="1"/>
  <c r="V1555" i="38" s="1"/>
  <c r="O1675" i="38"/>
  <c r="J1676" i="38"/>
  <c r="L1675" i="38"/>
  <c r="S1793" i="38"/>
  <c r="U1672" i="38"/>
  <c r="S1794" i="38" l="1"/>
  <c r="U1673" i="38"/>
  <c r="O1676" i="38"/>
  <c r="J1677" i="38"/>
  <c r="T1556" i="38"/>
  <c r="V1556" i="38" s="1"/>
  <c r="L1676" i="38"/>
  <c r="O1677" i="38" l="1"/>
  <c r="J1678" i="38"/>
  <c r="T1557" i="38"/>
  <c r="V1557" i="38" s="1"/>
  <c r="L1677" i="38"/>
  <c r="S1795" i="38"/>
  <c r="U1674" i="38"/>
  <c r="S1796" i="38" l="1"/>
  <c r="U1675" i="38"/>
  <c r="O1678" i="38"/>
  <c r="J1679" i="38"/>
  <c r="T1558" i="38"/>
  <c r="V1558" i="38" s="1"/>
  <c r="L1678" i="38"/>
  <c r="O1679" i="38" l="1"/>
  <c r="J1680" i="38"/>
  <c r="T1559" i="38"/>
  <c r="V1559" i="38" s="1"/>
  <c r="L1679" i="38"/>
  <c r="S1797" i="38"/>
  <c r="U1676" i="38"/>
  <c r="O1680" i="38" l="1"/>
  <c r="L1680" i="38"/>
  <c r="J1681" i="38"/>
  <c r="T1560" i="38"/>
  <c r="V1560" i="38" s="1"/>
  <c r="S1798" i="38"/>
  <c r="U1677" i="38"/>
  <c r="S1799" i="38" l="1"/>
  <c r="U1678" i="38"/>
  <c r="J1682" i="38"/>
  <c r="O1681" i="38"/>
  <c r="T1561" i="38"/>
  <c r="V1561" i="38" s="1"/>
  <c r="L1681" i="38"/>
  <c r="J1683" i="38" l="1"/>
  <c r="L1682" i="38"/>
  <c r="T1562" i="38"/>
  <c r="V1562" i="38" s="1"/>
  <c r="O1682" i="38"/>
  <c r="S1800" i="38"/>
  <c r="U1679" i="38"/>
  <c r="S1801" i="38" l="1"/>
  <c r="U1680" i="38"/>
  <c r="J1684" i="38"/>
  <c r="O1683" i="38"/>
  <c r="L1683" i="38"/>
  <c r="T1563" i="38"/>
  <c r="V1563" i="38" s="1"/>
  <c r="J1685" i="38" l="1"/>
  <c r="O1684" i="38"/>
  <c r="L1684" i="38"/>
  <c r="T1564" i="38"/>
  <c r="V1564" i="38" s="1"/>
  <c r="S1802" i="38"/>
  <c r="U1681" i="38"/>
  <c r="S1803" i="38" l="1"/>
  <c r="U1682" i="38"/>
  <c r="J1686" i="38"/>
  <c r="O1685" i="38"/>
  <c r="T1565" i="38"/>
  <c r="V1565" i="38" s="1"/>
  <c r="L1685" i="38"/>
  <c r="J1687" i="38" l="1"/>
  <c r="O1686" i="38"/>
  <c r="T1566" i="38"/>
  <c r="V1566" i="38" s="1"/>
  <c r="L1686" i="38"/>
  <c r="S1804" i="38"/>
  <c r="U1683" i="38"/>
  <c r="S1805" i="38" l="1"/>
  <c r="U1684" i="38"/>
  <c r="O1687" i="38"/>
  <c r="J1688" i="38"/>
  <c r="T1567" i="38"/>
  <c r="V1567" i="38" s="1"/>
  <c r="L1687" i="38"/>
  <c r="O1688" i="38" l="1"/>
  <c r="J1689" i="38"/>
  <c r="T1568" i="38"/>
  <c r="V1568" i="38" s="1"/>
  <c r="L1688" i="38"/>
  <c r="S1806" i="38"/>
  <c r="U1685" i="38"/>
  <c r="U1686" i="38" l="1"/>
  <c r="S1807" i="38"/>
  <c r="O1689" i="38"/>
  <c r="J1690" i="38"/>
  <c r="T1569" i="38"/>
  <c r="V1569" i="38" s="1"/>
  <c r="L1689" i="38"/>
  <c r="O1690" i="38" l="1"/>
  <c r="T1570" i="38"/>
  <c r="V1570" i="38" s="1"/>
  <c r="J1691" i="38"/>
  <c r="L1690" i="38"/>
  <c r="U1687" i="38"/>
  <c r="S1808" i="38"/>
  <c r="S1809" i="38" l="1"/>
  <c r="U1688" i="38"/>
  <c r="O1691" i="38"/>
  <c r="L1691" i="38"/>
  <c r="J1692" i="38"/>
  <c r="T1571" i="38"/>
  <c r="V1571" i="38" s="1"/>
  <c r="O1692" i="38" l="1"/>
  <c r="J1693" i="38"/>
  <c r="T1572" i="38"/>
  <c r="V1572" i="38" s="1"/>
  <c r="L1692" i="38"/>
  <c r="S1810" i="38"/>
  <c r="U1689" i="38"/>
  <c r="J1694" i="38" l="1"/>
  <c r="O1693" i="38"/>
  <c r="L1693" i="38"/>
  <c r="T1573" i="38"/>
  <c r="V1573" i="38" s="1"/>
  <c r="S1811" i="38"/>
  <c r="U1690" i="38"/>
  <c r="S1812" i="38" l="1"/>
  <c r="U1691" i="38"/>
  <c r="J1695" i="38"/>
  <c r="T1574" i="38"/>
  <c r="V1574" i="38" s="1"/>
  <c r="O1694" i="38"/>
  <c r="L1694" i="38"/>
  <c r="J1696" i="38" l="1"/>
  <c r="O1695" i="38"/>
  <c r="T1575" i="38"/>
  <c r="V1575" i="38" s="1"/>
  <c r="L1695" i="38"/>
  <c r="S1813" i="38"/>
  <c r="U1692" i="38"/>
  <c r="S1814" i="38" l="1"/>
  <c r="U1693" i="38"/>
  <c r="J1697" i="38"/>
  <c r="T1576" i="38"/>
  <c r="V1576" i="38" s="1"/>
  <c r="O1696" i="38"/>
  <c r="L1696" i="38"/>
  <c r="J1698" i="38" l="1"/>
  <c r="O1697" i="38"/>
  <c r="T1577" i="38"/>
  <c r="V1577" i="38" s="1"/>
  <c r="L1697" i="38"/>
  <c r="S1815" i="38"/>
  <c r="U1694" i="38"/>
  <c r="S1816" i="38" l="1"/>
  <c r="U1695" i="38"/>
  <c r="J1699" i="38"/>
  <c r="O1698" i="38"/>
  <c r="L1698" i="38"/>
  <c r="T1578" i="38"/>
  <c r="V1578" i="38" s="1"/>
  <c r="J1700" i="38" l="1"/>
  <c r="O1699" i="38"/>
  <c r="L1699" i="38"/>
  <c r="T1579" i="38"/>
  <c r="V1579" i="38" s="1"/>
  <c r="S1817" i="38"/>
  <c r="U1696" i="38"/>
  <c r="S1818" i="38" l="1"/>
  <c r="U1697" i="38"/>
  <c r="O1700" i="38"/>
  <c r="J1701" i="38"/>
  <c r="T1580" i="38"/>
  <c r="V1580" i="38" s="1"/>
  <c r="L1700" i="38"/>
  <c r="O1701" i="38" l="1"/>
  <c r="J1702" i="38"/>
  <c r="T1581" i="38"/>
  <c r="V1581" i="38" s="1"/>
  <c r="L1701" i="38"/>
  <c r="S1819" i="38"/>
  <c r="U1698" i="38"/>
  <c r="S1820" i="38" l="1"/>
  <c r="U1699" i="38"/>
  <c r="O1702" i="38"/>
  <c r="J1703" i="38"/>
  <c r="T1582" i="38"/>
  <c r="V1582" i="38" s="1"/>
  <c r="L1702" i="38"/>
  <c r="O1703" i="38" l="1"/>
  <c r="J1704" i="38"/>
  <c r="L1703" i="38"/>
  <c r="T1583" i="38"/>
  <c r="V1583" i="38" s="1"/>
  <c r="S1821" i="38"/>
  <c r="U1700" i="38"/>
  <c r="S1822" i="38" l="1"/>
  <c r="U1701" i="38"/>
  <c r="O1704" i="38"/>
  <c r="J1705" i="38"/>
  <c r="T1584" i="38"/>
  <c r="V1584" i="38" s="1"/>
  <c r="L1704" i="38"/>
  <c r="O1705" i="38" l="1"/>
  <c r="L1705" i="38"/>
  <c r="T1585" i="38"/>
  <c r="V1585" i="38" s="1"/>
  <c r="J1706" i="38"/>
  <c r="S1823" i="38"/>
  <c r="U1702" i="38"/>
  <c r="S1824" i="38" l="1"/>
  <c r="U1703" i="38"/>
  <c r="J1707" i="38"/>
  <c r="O1706" i="38"/>
  <c r="T1586" i="38"/>
  <c r="V1586" i="38" s="1"/>
  <c r="L1706" i="38"/>
  <c r="J1708" i="38" l="1"/>
  <c r="T1587" i="38"/>
  <c r="V1587" i="38" s="1"/>
  <c r="O1707" i="38"/>
  <c r="L1707" i="38"/>
  <c r="S1825" i="38"/>
  <c r="U1704" i="38"/>
  <c r="S1826" i="38" l="1"/>
  <c r="U1705" i="38"/>
  <c r="J1709" i="38"/>
  <c r="O1708" i="38"/>
  <c r="T1588" i="38"/>
  <c r="V1588" i="38" s="1"/>
  <c r="L1708" i="38"/>
  <c r="J1710" i="38" l="1"/>
  <c r="O1709" i="38"/>
  <c r="T1589" i="38"/>
  <c r="V1589" i="38" s="1"/>
  <c r="L1709" i="38"/>
  <c r="S1827" i="38"/>
  <c r="U1706" i="38"/>
  <c r="S1828" i="38" l="1"/>
  <c r="U1707" i="38"/>
  <c r="J1711" i="38"/>
  <c r="O1710" i="38"/>
  <c r="T1590" i="38"/>
  <c r="V1590" i="38" s="1"/>
  <c r="L1710" i="38"/>
  <c r="O1711" i="38" l="1"/>
  <c r="T1591" i="38"/>
  <c r="V1591" i="38" s="1"/>
  <c r="J1712" i="38"/>
  <c r="L1711" i="38"/>
  <c r="S1829" i="38"/>
  <c r="U1708" i="38"/>
  <c r="S1830" i="38" l="1"/>
  <c r="U1709" i="38"/>
  <c r="L1712" i="38"/>
  <c r="O1712" i="38"/>
  <c r="J1713" i="38"/>
  <c r="T1592" i="38"/>
  <c r="V1592" i="38" s="1"/>
  <c r="O1713" i="38" l="1"/>
  <c r="L1713" i="38"/>
  <c r="T1593" i="38"/>
  <c r="V1593" i="38" s="1"/>
  <c r="J1714" i="38"/>
  <c r="S1831" i="38"/>
  <c r="U1710" i="38"/>
  <c r="J1715" i="38" l="1"/>
  <c r="O1714" i="38"/>
  <c r="L1714" i="38"/>
  <c r="T1594" i="38"/>
  <c r="V1594" i="38" s="1"/>
  <c r="S1832" i="38"/>
  <c r="U1711" i="38"/>
  <c r="S1833" i="38" l="1"/>
  <c r="U1712" i="38"/>
  <c r="J1716" i="38"/>
  <c r="O1715" i="38"/>
  <c r="T1595" i="38"/>
  <c r="V1595" i="38" s="1"/>
  <c r="L1715" i="38"/>
  <c r="O1716" i="38" l="1"/>
  <c r="T1596" i="38"/>
  <c r="V1596" i="38" s="1"/>
  <c r="J1717" i="38"/>
  <c r="L1716" i="38"/>
  <c r="S1834" i="38"/>
  <c r="U1713" i="38"/>
  <c r="S1835" i="38" l="1"/>
  <c r="U1714" i="38"/>
  <c r="J1718" i="38"/>
  <c r="O1717" i="38"/>
  <c r="T1597" i="38"/>
  <c r="V1597" i="38" s="1"/>
  <c r="L1717" i="38"/>
  <c r="J1719" i="38" l="1"/>
  <c r="O1718" i="38"/>
  <c r="T1598" i="38"/>
  <c r="V1598" i="38" s="1"/>
  <c r="L1718" i="38"/>
  <c r="S1836" i="38"/>
  <c r="U1715" i="38"/>
  <c r="S1837" i="38" l="1"/>
  <c r="U1716" i="38"/>
  <c r="O1719" i="38"/>
  <c r="T1599" i="38"/>
  <c r="V1599" i="38" s="1"/>
  <c r="J1720" i="38"/>
  <c r="L1719" i="38"/>
  <c r="O1720" i="38" l="1"/>
  <c r="J1721" i="38"/>
  <c r="T1600" i="38"/>
  <c r="V1600" i="38" s="1"/>
  <c r="L1720" i="38"/>
  <c r="S1838" i="38"/>
  <c r="U1717" i="38"/>
  <c r="S1839" i="38" l="1"/>
  <c r="U1718" i="38"/>
  <c r="J1722" i="38"/>
  <c r="L1721" i="38"/>
  <c r="O1721" i="38"/>
  <c r="T1601" i="38"/>
  <c r="V1601" i="38" s="1"/>
  <c r="J1723" i="38" l="1"/>
  <c r="O1722" i="38"/>
  <c r="T1602" i="38"/>
  <c r="V1602" i="38" s="1"/>
  <c r="L1722" i="38"/>
  <c r="S1840" i="38"/>
  <c r="U1719" i="38"/>
  <c r="S1841" i="38" l="1"/>
  <c r="U1720" i="38"/>
  <c r="O1723" i="38"/>
  <c r="J1724" i="38"/>
  <c r="T1603" i="38"/>
  <c r="V1603" i="38" s="1"/>
  <c r="L1723" i="38"/>
  <c r="O1724" i="38" l="1"/>
  <c r="J1725" i="38"/>
  <c r="L1724" i="38"/>
  <c r="T1604" i="38"/>
  <c r="V1604" i="38" s="1"/>
  <c r="S1842" i="38"/>
  <c r="U1721" i="38"/>
  <c r="S1843" i="38" l="1"/>
  <c r="U1722" i="38"/>
  <c r="J1726" i="38"/>
  <c r="O1725" i="38"/>
  <c r="T1605" i="38"/>
  <c r="V1605" i="38" s="1"/>
  <c r="L1725" i="38"/>
  <c r="J1727" i="38" l="1"/>
  <c r="O1726" i="38"/>
  <c r="T1606" i="38"/>
  <c r="V1606" i="38" s="1"/>
  <c r="L1726" i="38"/>
  <c r="S1844" i="38"/>
  <c r="U1723" i="38"/>
  <c r="S1845" i="38" l="1"/>
  <c r="U1724" i="38"/>
  <c r="O1727" i="38"/>
  <c r="T1607" i="38"/>
  <c r="V1607" i="38" s="1"/>
  <c r="L1727" i="38"/>
  <c r="J1728" i="38"/>
  <c r="O1728" i="38" l="1"/>
  <c r="J1729" i="38"/>
  <c r="T1608" i="38"/>
  <c r="V1608" i="38" s="1"/>
  <c r="L1728" i="38"/>
  <c r="U1725" i="38"/>
  <c r="S1846" i="38"/>
  <c r="S1847" i="38" l="1"/>
  <c r="U1726" i="38"/>
  <c r="O1729" i="38"/>
  <c r="L1729" i="38"/>
  <c r="J1730" i="38"/>
  <c r="T1609" i="38"/>
  <c r="V1609" i="38" s="1"/>
  <c r="O1730" i="38" l="1"/>
  <c r="J1731" i="38"/>
  <c r="T1610" i="38"/>
  <c r="V1610" i="38" s="1"/>
  <c r="L1730" i="38"/>
  <c r="S1848" i="38"/>
  <c r="U1727" i="38"/>
  <c r="S1849" i="38" l="1"/>
  <c r="U1728" i="38"/>
  <c r="J1732" i="38"/>
  <c r="T1611" i="38"/>
  <c r="V1611" i="38" s="1"/>
  <c r="O1731" i="38"/>
  <c r="L1731" i="38"/>
  <c r="J1733" i="38" l="1"/>
  <c r="O1732" i="38"/>
  <c r="T1612" i="38"/>
  <c r="V1612" i="38" s="1"/>
  <c r="L1732" i="38"/>
  <c r="S1850" i="38"/>
  <c r="U1729" i="38"/>
  <c r="S1851" i="38" l="1"/>
  <c r="U1730" i="38"/>
  <c r="J1734" i="38"/>
  <c r="O1733" i="38"/>
  <c r="T1613" i="38"/>
  <c r="V1613" i="38" s="1"/>
  <c r="L1733" i="38"/>
  <c r="J1735" i="38" l="1"/>
  <c r="O1734" i="38"/>
  <c r="T1614" i="38"/>
  <c r="V1614" i="38" s="1"/>
  <c r="L1734" i="38"/>
  <c r="S1852" i="38"/>
  <c r="U1731" i="38"/>
  <c r="S1853" i="38" l="1"/>
  <c r="U1732" i="38"/>
  <c r="J1736" i="38"/>
  <c r="O1735" i="38"/>
  <c r="T1615" i="38"/>
  <c r="V1615" i="38" s="1"/>
  <c r="L1735" i="38"/>
  <c r="J1737" i="38" l="1"/>
  <c r="L1736" i="38"/>
  <c r="O1736" i="38"/>
  <c r="T1616" i="38"/>
  <c r="V1616" i="38" s="1"/>
  <c r="S1854" i="38"/>
  <c r="U1733" i="38"/>
  <c r="S1855" i="38" l="1"/>
  <c r="U1734" i="38"/>
  <c r="J1738" i="38"/>
  <c r="O1737" i="38"/>
  <c r="T1617" i="38"/>
  <c r="V1617" i="38" s="1"/>
  <c r="L1737" i="38"/>
  <c r="J1739" i="38" l="1"/>
  <c r="O1738" i="38"/>
  <c r="T1618" i="38"/>
  <c r="V1618" i="38" s="1"/>
  <c r="L1738" i="38"/>
  <c r="S1856" i="38"/>
  <c r="U1735" i="38"/>
  <c r="S1857" i="38" l="1"/>
  <c r="U1736" i="38"/>
  <c r="O1739" i="38"/>
  <c r="J1740" i="38"/>
  <c r="T1619" i="38"/>
  <c r="V1619" i="38" s="1"/>
  <c r="L1739" i="38"/>
  <c r="O1740" i="38" l="1"/>
  <c r="J1741" i="38"/>
  <c r="T1620" i="38"/>
  <c r="V1620" i="38" s="1"/>
  <c r="L1740" i="38"/>
  <c r="S1858" i="38"/>
  <c r="U1737" i="38"/>
  <c r="S1859" i="38" l="1"/>
  <c r="U1739" i="38" s="1"/>
  <c r="U1738" i="38"/>
  <c r="O1741" i="38"/>
  <c r="T1621" i="38"/>
  <c r="V1621" i="38" s="1"/>
  <c r="J1742" i="38"/>
  <c r="L1741" i="38"/>
  <c r="O1742" i="38" l="1"/>
  <c r="J1743" i="38"/>
  <c r="T1622" i="38"/>
  <c r="V1622" i="38" s="1"/>
  <c r="L1742" i="38"/>
  <c r="J1744" i="38" l="1"/>
  <c r="O1743" i="38"/>
  <c r="T1623" i="38"/>
  <c r="V1623" i="38" s="1"/>
  <c r="L1743" i="38"/>
  <c r="O1744" i="38" l="1"/>
  <c r="J1745" i="38"/>
  <c r="T1624" i="38"/>
  <c r="V1624" i="38" s="1"/>
  <c r="L1744" i="38"/>
  <c r="J1746" i="38" l="1"/>
  <c r="O1745" i="38"/>
  <c r="T1625" i="38"/>
  <c r="V1625" i="38" s="1"/>
  <c r="L1745" i="38"/>
  <c r="O1746" i="38" l="1"/>
  <c r="J1747" i="38"/>
  <c r="T1626" i="38"/>
  <c r="V1626" i="38" s="1"/>
  <c r="L1746" i="38"/>
  <c r="O1747" i="38" l="1"/>
  <c r="J1748" i="38"/>
  <c r="T1627" i="38"/>
  <c r="V1627" i="38" s="1"/>
  <c r="L1747" i="38"/>
  <c r="L1748" i="38" l="1"/>
  <c r="O1748" i="38"/>
  <c r="J1749" i="38"/>
  <c r="T1628" i="38"/>
  <c r="V1628" i="38" s="1"/>
  <c r="O1749" i="38" l="1"/>
  <c r="J1750" i="38"/>
  <c r="T1629" i="38"/>
  <c r="V1629" i="38" s="1"/>
  <c r="L1749" i="38"/>
  <c r="O1750" i="38" l="1"/>
  <c r="J1751" i="38"/>
  <c r="T1630" i="38"/>
  <c r="V1630" i="38" s="1"/>
  <c r="L1750" i="38"/>
  <c r="O1751" i="38" l="1"/>
  <c r="J1752" i="38"/>
  <c r="T1631" i="38"/>
  <c r="V1631" i="38" s="1"/>
  <c r="L1751" i="38"/>
  <c r="J1753" i="38" l="1"/>
  <c r="O1752" i="38"/>
  <c r="T1632" i="38"/>
  <c r="V1632" i="38" s="1"/>
  <c r="L1752" i="38"/>
  <c r="J1754" i="38" l="1"/>
  <c r="O1753" i="38"/>
  <c r="T1633" i="38"/>
  <c r="V1633" i="38" s="1"/>
  <c r="L1753" i="38"/>
  <c r="O1754" i="38" l="1"/>
  <c r="J1755" i="38"/>
  <c r="T1634" i="38"/>
  <c r="V1634" i="38" s="1"/>
  <c r="L1754" i="38"/>
  <c r="J1756" i="38" l="1"/>
  <c r="O1755" i="38"/>
  <c r="T1635" i="38"/>
  <c r="V1635" i="38" s="1"/>
  <c r="L1755" i="38"/>
  <c r="J1757" i="38" l="1"/>
  <c r="T1636" i="38"/>
  <c r="V1636" i="38" s="1"/>
  <c r="O1756" i="38"/>
  <c r="L1756" i="38"/>
  <c r="J1758" i="38" l="1"/>
  <c r="O1757" i="38"/>
  <c r="L1757" i="38"/>
  <c r="T1637" i="38"/>
  <c r="V1637" i="38" s="1"/>
  <c r="J1759" i="38" l="1"/>
  <c r="O1758" i="38"/>
  <c r="T1638" i="38"/>
  <c r="V1638" i="38" s="1"/>
  <c r="L1758" i="38"/>
  <c r="J1760" i="38" l="1"/>
  <c r="L1759" i="38"/>
  <c r="O1759" i="38"/>
  <c r="T1639" i="38"/>
  <c r="V1639" i="38" s="1"/>
  <c r="J1761" i="38" l="1"/>
  <c r="O1760" i="38"/>
  <c r="T1640" i="38"/>
  <c r="V1640" i="38" s="1"/>
  <c r="L1760" i="38"/>
  <c r="J1762" i="38" l="1"/>
  <c r="O1761" i="38"/>
  <c r="T1641" i="38"/>
  <c r="V1641" i="38" s="1"/>
  <c r="L1761" i="38"/>
  <c r="O1762" i="38" l="1"/>
  <c r="J1763" i="38"/>
  <c r="T1642" i="38"/>
  <c r="V1642" i="38" s="1"/>
  <c r="L1762" i="38"/>
  <c r="J1764" i="38" l="1"/>
  <c r="O1763" i="38"/>
  <c r="T1643" i="38"/>
  <c r="V1643" i="38" s="1"/>
  <c r="L1763" i="38"/>
  <c r="O1764" i="38" l="1"/>
  <c r="J1765" i="38"/>
  <c r="T1644" i="38"/>
  <c r="V1644" i="38" s="1"/>
  <c r="L1764" i="38"/>
  <c r="J1766" i="38" l="1"/>
  <c r="O1765" i="38"/>
  <c r="T1645" i="38"/>
  <c r="V1645" i="38" s="1"/>
  <c r="L1765" i="38"/>
  <c r="O1766" i="38" l="1"/>
  <c r="J1767" i="38"/>
  <c r="T1646" i="38"/>
  <c r="V1646" i="38" s="1"/>
  <c r="L1766" i="38"/>
  <c r="O1767" i="38" l="1"/>
  <c r="T1647" i="38"/>
  <c r="V1647" i="38" s="1"/>
  <c r="J1768" i="38"/>
  <c r="L1767" i="38"/>
  <c r="J1769" i="38" l="1"/>
  <c r="O1768" i="38"/>
  <c r="T1648" i="38"/>
  <c r="V1648" i="38" s="1"/>
  <c r="L1768" i="38"/>
  <c r="O1769" i="38" l="1"/>
  <c r="J1770" i="38"/>
  <c r="L1769" i="38"/>
  <c r="T1649" i="38"/>
  <c r="V1649" i="38" s="1"/>
  <c r="O1770" i="38" l="1"/>
  <c r="J1771" i="38"/>
  <c r="T1650" i="38"/>
  <c r="V1650" i="38" s="1"/>
  <c r="L1770" i="38"/>
  <c r="O1771" i="38" l="1"/>
  <c r="T1651" i="38"/>
  <c r="V1651" i="38" s="1"/>
  <c r="J1772" i="38"/>
  <c r="L1771" i="38"/>
  <c r="J1773" i="38" l="1"/>
  <c r="O1772" i="38"/>
  <c r="T1652" i="38"/>
  <c r="V1652" i="38" s="1"/>
  <c r="L1772" i="38"/>
  <c r="J1774" i="38" l="1"/>
  <c r="T1653" i="38"/>
  <c r="V1653" i="38" s="1"/>
  <c r="O1773" i="38"/>
  <c r="L1773" i="38"/>
  <c r="O1774" i="38" l="1"/>
  <c r="J1775" i="38"/>
  <c r="T1654" i="38"/>
  <c r="V1654" i="38" s="1"/>
  <c r="L1774" i="38"/>
  <c r="L1775" i="38" l="1"/>
  <c r="O1775" i="38"/>
  <c r="T1655" i="38"/>
  <c r="V1655" i="38" s="1"/>
  <c r="J1776" i="38"/>
  <c r="O1776" i="38" l="1"/>
  <c r="J1777" i="38"/>
  <c r="T1656" i="38"/>
  <c r="V1656" i="38" s="1"/>
  <c r="L1776" i="38"/>
  <c r="O1777" i="38" l="1"/>
  <c r="J1778" i="38"/>
  <c r="T1657" i="38"/>
  <c r="V1657" i="38" s="1"/>
  <c r="L1777" i="38"/>
  <c r="O1778" i="38" l="1"/>
  <c r="J1779" i="38"/>
  <c r="T1658" i="38"/>
  <c r="V1658" i="38" s="1"/>
  <c r="L1778" i="38"/>
  <c r="J1780" i="38" l="1"/>
  <c r="O1779" i="38"/>
  <c r="L1779" i="38"/>
  <c r="T1659" i="38"/>
  <c r="V1659" i="38" s="1"/>
  <c r="J1781" i="38" l="1"/>
  <c r="O1780" i="38"/>
  <c r="T1660" i="38"/>
  <c r="V1660" i="38" s="1"/>
  <c r="L1780" i="38"/>
  <c r="J1782" i="38" l="1"/>
  <c r="O1781" i="38"/>
  <c r="T1661" i="38"/>
  <c r="V1661" i="38" s="1"/>
  <c r="L1781" i="38"/>
  <c r="J1783" i="38" l="1"/>
  <c r="O1782" i="38"/>
  <c r="T1662" i="38"/>
  <c r="V1662" i="38" s="1"/>
  <c r="L1782" i="38"/>
  <c r="O1783" i="38" l="1"/>
  <c r="J1784" i="38"/>
  <c r="T1663" i="38"/>
  <c r="V1663" i="38" s="1"/>
  <c r="L1783" i="38"/>
  <c r="J1785" i="38" l="1"/>
  <c r="O1784" i="38"/>
  <c r="T1664" i="38"/>
  <c r="V1664" i="38" s="1"/>
  <c r="L1784" i="38"/>
  <c r="J1786" i="38" l="1"/>
  <c r="O1785" i="38"/>
  <c r="T1665" i="38"/>
  <c r="V1665" i="38" s="1"/>
  <c r="L1785" i="38"/>
  <c r="O1786" i="38" l="1"/>
  <c r="J1787" i="38"/>
  <c r="T1666" i="38"/>
  <c r="V1666" i="38" s="1"/>
  <c r="L1786" i="38"/>
  <c r="J1788" i="38" l="1"/>
  <c r="O1787" i="38"/>
  <c r="T1667" i="38"/>
  <c r="V1667" i="38" s="1"/>
  <c r="L1787" i="38"/>
  <c r="O1788" i="38" l="1"/>
  <c r="J1789" i="38"/>
  <c r="T1668" i="38"/>
  <c r="V1668" i="38" s="1"/>
  <c r="L1788" i="38"/>
  <c r="J1790" i="38" l="1"/>
  <c r="O1789" i="38"/>
  <c r="T1669" i="38"/>
  <c r="V1669" i="38" s="1"/>
  <c r="L1789" i="38"/>
  <c r="L1790" i="38" l="1"/>
  <c r="O1790" i="38"/>
  <c r="T1670" i="38"/>
  <c r="V1670" i="38" s="1"/>
  <c r="J1791" i="38"/>
  <c r="J1792" i="38" l="1"/>
  <c r="O1791" i="38"/>
  <c r="T1671" i="38"/>
  <c r="V1671" i="38" s="1"/>
  <c r="L1791" i="38"/>
  <c r="J1793" i="38" l="1"/>
  <c r="O1792" i="38"/>
  <c r="T1672" i="38"/>
  <c r="V1672" i="38" s="1"/>
  <c r="L1792" i="38"/>
  <c r="J1794" i="38" l="1"/>
  <c r="O1793" i="38"/>
  <c r="T1673" i="38"/>
  <c r="V1673" i="38" s="1"/>
  <c r="L1793" i="38"/>
  <c r="L1794" i="38" l="1"/>
  <c r="O1794" i="38"/>
  <c r="J1795" i="38"/>
  <c r="T1674" i="38"/>
  <c r="V1674" i="38" s="1"/>
  <c r="L1795" i="38" l="1"/>
  <c r="O1795" i="38"/>
  <c r="J1796" i="38"/>
  <c r="T1675" i="38"/>
  <c r="V1675" i="38" s="1"/>
  <c r="O1796" i="38" l="1"/>
  <c r="J1797" i="38"/>
  <c r="T1676" i="38"/>
  <c r="V1676" i="38" s="1"/>
  <c r="L1796" i="38"/>
  <c r="J1798" i="38" l="1"/>
  <c r="O1797" i="38"/>
  <c r="T1677" i="38"/>
  <c r="V1677" i="38" s="1"/>
  <c r="L1797" i="38"/>
  <c r="O1798" i="38" l="1"/>
  <c r="J1799" i="38"/>
  <c r="L1798" i="38"/>
  <c r="T1678" i="38"/>
  <c r="V1678" i="38" s="1"/>
  <c r="L1799" i="38" l="1"/>
  <c r="O1799" i="38"/>
  <c r="J1800" i="38"/>
  <c r="T1679" i="38"/>
  <c r="V1679" i="38" s="1"/>
  <c r="O1800" i="38" l="1"/>
  <c r="J1801" i="38"/>
  <c r="T1680" i="38"/>
  <c r="V1680" i="38" s="1"/>
  <c r="L1800" i="38"/>
  <c r="J1802" i="38" l="1"/>
  <c r="O1801" i="38"/>
  <c r="T1681" i="38"/>
  <c r="V1681" i="38" s="1"/>
  <c r="L1801" i="38"/>
  <c r="O1802" i="38" l="1"/>
  <c r="J1803" i="38"/>
  <c r="L1802" i="38"/>
  <c r="T1682" i="38"/>
  <c r="V1682" i="38" s="1"/>
  <c r="J1804" i="38" l="1"/>
  <c r="O1803" i="38"/>
  <c r="T1683" i="38"/>
  <c r="V1683" i="38" s="1"/>
  <c r="L1803" i="38"/>
  <c r="O1804" i="38" l="1"/>
  <c r="T1684" i="38"/>
  <c r="V1684" i="38" s="1"/>
  <c r="J1805" i="38"/>
  <c r="L1804" i="38"/>
  <c r="J1806" i="38" l="1"/>
  <c r="O1805" i="38"/>
  <c r="T1685" i="38"/>
  <c r="V1685" i="38" s="1"/>
  <c r="L1805" i="38"/>
  <c r="J1807" i="38" l="1"/>
  <c r="O1806" i="38"/>
  <c r="T1686" i="38"/>
  <c r="V1686" i="38" s="1"/>
  <c r="L1806" i="38"/>
  <c r="O1807" i="38" l="1"/>
  <c r="J1808" i="38"/>
  <c r="L1807" i="38"/>
  <c r="T1687" i="38"/>
  <c r="V1687" i="38" s="1"/>
  <c r="L1808" i="38" l="1"/>
  <c r="J1809" i="38"/>
  <c r="O1808" i="38"/>
  <c r="T1688" i="38"/>
  <c r="V1688" i="38" s="1"/>
  <c r="O1809" i="38" l="1"/>
  <c r="J1810" i="38"/>
  <c r="T1689" i="38"/>
  <c r="V1689" i="38" s="1"/>
  <c r="L1809" i="38"/>
  <c r="O1810" i="38" l="1"/>
  <c r="J1811" i="38"/>
  <c r="L1810" i="38"/>
  <c r="T1690" i="38"/>
  <c r="V1690" i="38" s="1"/>
  <c r="O1811" i="38" l="1"/>
  <c r="J1812" i="38"/>
  <c r="T1691" i="38"/>
  <c r="V1691" i="38" s="1"/>
  <c r="L1811" i="38"/>
  <c r="J1813" i="38" l="1"/>
  <c r="O1812" i="38"/>
  <c r="T1692" i="38"/>
  <c r="V1692" i="38" s="1"/>
  <c r="L1812" i="38"/>
  <c r="J1814" i="38" l="1"/>
  <c r="O1813" i="38"/>
  <c r="T1693" i="38"/>
  <c r="V1693" i="38" s="1"/>
  <c r="L1813" i="38"/>
  <c r="T1694" i="38" l="1"/>
  <c r="V1694" i="38" s="1"/>
  <c r="O1814" i="38"/>
  <c r="J1815" i="38"/>
  <c r="L1814" i="38"/>
  <c r="T1695" i="38" l="1"/>
  <c r="V1695" i="38" s="1"/>
  <c r="J1816" i="38"/>
  <c r="O1815" i="38"/>
  <c r="L1815" i="38"/>
  <c r="O1816" i="38" l="1"/>
  <c r="J1817" i="38"/>
  <c r="T1696" i="38"/>
  <c r="V1696" i="38" s="1"/>
  <c r="L1816" i="38"/>
  <c r="L1817" i="38" l="1"/>
  <c r="J1818" i="38"/>
  <c r="O1817" i="38"/>
  <c r="T1697" i="38"/>
  <c r="V1697" i="38" s="1"/>
  <c r="O1818" i="38" l="1"/>
  <c r="J1819" i="38"/>
  <c r="T1698" i="38"/>
  <c r="V1698" i="38" s="1"/>
  <c r="L1818" i="38"/>
  <c r="J1820" i="38" l="1"/>
  <c r="O1819" i="38"/>
  <c r="T1699" i="38"/>
  <c r="V1699" i="38" s="1"/>
  <c r="L1819" i="38"/>
  <c r="O1820" i="38" l="1"/>
  <c r="J1821" i="38"/>
  <c r="T1700" i="38"/>
  <c r="V1700" i="38" s="1"/>
  <c r="L1820" i="38"/>
  <c r="O1821" i="38" l="1"/>
  <c r="J1822" i="38"/>
  <c r="T1701" i="38"/>
  <c r="V1701" i="38" s="1"/>
  <c r="L1821" i="38"/>
  <c r="J1823" i="38" l="1"/>
  <c r="O1822" i="38"/>
  <c r="T1702" i="38"/>
  <c r="V1702" i="38" s="1"/>
  <c r="L1822" i="38"/>
  <c r="J1824" i="38" l="1"/>
  <c r="O1823" i="38"/>
  <c r="L1823" i="38"/>
  <c r="T1703" i="38"/>
  <c r="V1703" i="38" s="1"/>
  <c r="J1825" i="38" l="1"/>
  <c r="O1824" i="38"/>
  <c r="T1704" i="38"/>
  <c r="V1704" i="38" s="1"/>
  <c r="L1824" i="38"/>
  <c r="O1825" i="38" l="1"/>
  <c r="J1826" i="38"/>
  <c r="T1705" i="38"/>
  <c r="V1705" i="38" s="1"/>
  <c r="L1825" i="38"/>
  <c r="O1826" i="38" l="1"/>
  <c r="J1827" i="38"/>
  <c r="T1706" i="38"/>
  <c r="V1706" i="38" s="1"/>
  <c r="L1826" i="38"/>
  <c r="J1828" i="38" l="1"/>
  <c r="O1827" i="38"/>
  <c r="T1707" i="38"/>
  <c r="V1707" i="38" s="1"/>
  <c r="L1827" i="38"/>
  <c r="O1828" i="38" l="1"/>
  <c r="L1828" i="38"/>
  <c r="J1829" i="38"/>
  <c r="T1708" i="38"/>
  <c r="V1708" i="38" s="1"/>
  <c r="J1830" i="38" l="1"/>
  <c r="O1829" i="38"/>
  <c r="T1709" i="38"/>
  <c r="V1709" i="38" s="1"/>
  <c r="L1829" i="38"/>
  <c r="J1831" i="38" l="1"/>
  <c r="O1830" i="38"/>
  <c r="T1710" i="38"/>
  <c r="V1710" i="38" s="1"/>
  <c r="L1830" i="38"/>
  <c r="J1832" i="38" l="1"/>
  <c r="O1831" i="38"/>
  <c r="T1711" i="38"/>
  <c r="V1711" i="38" s="1"/>
  <c r="L1831" i="38"/>
  <c r="L1832" i="38" l="1"/>
  <c r="J1833" i="38"/>
  <c r="O1832" i="38"/>
  <c r="T1712" i="38"/>
  <c r="V1712" i="38" s="1"/>
  <c r="O1833" i="38" l="1"/>
  <c r="J1834" i="38"/>
  <c r="T1713" i="38"/>
  <c r="V1713" i="38" s="1"/>
  <c r="L1833" i="38"/>
  <c r="O1834" i="38" l="1"/>
  <c r="J1835" i="38"/>
  <c r="L1834" i="38"/>
  <c r="T1714" i="38"/>
  <c r="V1714" i="38" s="1"/>
  <c r="O1835" i="38" l="1"/>
  <c r="J1836" i="38"/>
  <c r="T1715" i="38"/>
  <c r="V1715" i="38" s="1"/>
  <c r="L1835" i="38"/>
  <c r="J1837" i="38" l="1"/>
  <c r="O1836" i="38"/>
  <c r="T1716" i="38"/>
  <c r="V1716" i="38" s="1"/>
  <c r="L1836" i="38"/>
  <c r="O1837" i="38" l="1"/>
  <c r="J1838" i="38"/>
  <c r="T1717" i="38"/>
  <c r="V1717" i="38" s="1"/>
  <c r="L1837" i="38"/>
  <c r="J1839" i="38" l="1"/>
  <c r="L1838" i="38"/>
  <c r="O1838" i="38"/>
  <c r="T1718" i="38"/>
  <c r="V1718" i="38" s="1"/>
  <c r="J1840" i="38" l="1"/>
  <c r="O1839" i="38"/>
  <c r="T1719" i="38"/>
  <c r="V1719" i="38" s="1"/>
  <c r="L1839" i="38"/>
  <c r="O1840" i="38" l="1"/>
  <c r="J1841" i="38"/>
  <c r="L1840" i="38"/>
  <c r="T1720" i="38"/>
  <c r="V1720" i="38" s="1"/>
  <c r="L1841" i="38" l="1"/>
  <c r="O1841" i="38"/>
  <c r="J1842" i="38"/>
  <c r="T1721" i="38"/>
  <c r="V1721" i="38" s="1"/>
  <c r="O1842" i="38" l="1"/>
  <c r="J1843" i="38"/>
  <c r="L1842" i="38"/>
  <c r="T1722" i="38"/>
  <c r="V1722" i="38" s="1"/>
  <c r="O1843" i="38" l="1"/>
  <c r="J1844" i="38"/>
  <c r="T1723" i="38"/>
  <c r="V1723" i="38" s="1"/>
  <c r="L1843" i="38"/>
  <c r="O1844" i="38" l="1"/>
  <c r="J1845" i="38"/>
  <c r="T1724" i="38"/>
  <c r="V1724" i="38" s="1"/>
  <c r="L1844" i="38"/>
  <c r="J1846" i="38" l="1"/>
  <c r="O1845" i="38"/>
  <c r="T1725" i="38"/>
  <c r="V1725" i="38" s="1"/>
  <c r="L1845" i="38"/>
  <c r="J1847" i="38" l="1"/>
  <c r="O1846" i="38"/>
  <c r="T1726" i="38"/>
  <c r="V1726" i="38" s="1"/>
  <c r="L1846" i="38"/>
  <c r="L1847" i="38" l="1"/>
  <c r="O1847" i="38"/>
  <c r="J1848" i="38"/>
  <c r="T1727" i="38"/>
  <c r="V1727" i="38" s="1"/>
  <c r="O1848" i="38" l="1"/>
  <c r="J1849" i="38"/>
  <c r="T1728" i="38"/>
  <c r="V1728" i="38" s="1"/>
  <c r="L1848" i="38"/>
  <c r="O1849" i="38" l="1"/>
  <c r="L1849" i="38"/>
  <c r="T1729" i="38"/>
  <c r="V1729" i="38" s="1"/>
  <c r="J1850" i="38"/>
  <c r="J1851" i="38" l="1"/>
  <c r="O1850" i="38"/>
  <c r="T1730" i="38"/>
  <c r="V1730" i="38" s="1"/>
  <c r="L1850" i="38"/>
  <c r="J1852" i="38" l="1"/>
  <c r="O1851" i="38"/>
  <c r="L1851" i="38"/>
  <c r="T1731" i="38"/>
  <c r="V1731" i="38" s="1"/>
  <c r="J1853" i="38" l="1"/>
  <c r="O1852" i="38"/>
  <c r="T1732" i="38"/>
  <c r="V1732" i="38" s="1"/>
  <c r="L1852" i="38"/>
  <c r="J1854" i="38" l="1"/>
  <c r="O1853" i="38"/>
  <c r="L1853" i="38"/>
  <c r="T1733" i="38"/>
  <c r="V1733" i="38" s="1"/>
  <c r="O1854" i="38" l="1"/>
  <c r="J1855" i="38"/>
  <c r="T1734" i="38"/>
  <c r="V1734" i="38" s="1"/>
  <c r="L1854" i="38"/>
  <c r="J1856" i="38" l="1"/>
  <c r="O1855" i="38"/>
  <c r="T1735" i="38"/>
  <c r="V1735" i="38" s="1"/>
  <c r="L1855" i="38"/>
  <c r="J1857" i="38" l="1"/>
  <c r="T1736" i="38"/>
  <c r="V1736" i="38" s="1"/>
  <c r="O1856" i="38"/>
  <c r="L1856" i="38"/>
  <c r="J1858" i="38" l="1"/>
  <c r="T1737" i="38"/>
  <c r="V1737" i="38" s="1"/>
  <c r="O1857" i="38"/>
  <c r="J1859" i="38" l="1"/>
  <c r="O1858" i="38"/>
  <c r="T1738" i="38"/>
  <c r="V1738" i="38" s="1"/>
  <c r="O1859" i="38" l="1"/>
  <c r="T1739" i="38"/>
  <c r="V1739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<sst xmlns="http://schemas.openxmlformats.org/spreadsheetml/2006/main" count="5118" uniqueCount="3064">
  <si>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</si>
  <si>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</si>
  <si>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</si>
  <si>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</si>
  <si>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</si>
  <si>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</si>
  <si>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</si>
  <si>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</si>
  <si>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</si>
  <si>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</si>
  <si>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</si>
  <si>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</si>
  <si>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</si>
  <si>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</si>
  <si>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</si>
  <si>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</si>
  <si>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</si>
  <si>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</si>
  <si>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</si>
  <si>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</si>
  <si>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</si>
  <si>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</si>
  <si>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</si>
  <si>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</si>
  <si>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</si>
  <si>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</si>
  <si>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</si>
  <si>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</si>
  <si>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</si>
  <si>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</si>
  <si>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</si>
  <si>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</si>
  <si>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</si>
  <si>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</si>
  <si>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</si>
  <si>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</si>
  <si>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</si>
  <si>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</si>
  <si>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</si>
  <si>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</si>
  <si>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</si>
  <si>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</si>
  <si>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</si>
  <si>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</si>
  <si>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</si>
  <si>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</si>
  <si>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</si>
  <si>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</si>
  <si>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</si>
  <si>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</si>
  <si>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</si>
  <si>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</si>
  <si>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</si>
  <si>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</si>
  <si>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</si>
  <si>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</si>
  <si>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</si>
  <si>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</si>
  <si>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</si>
  <si>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</si>
  <si>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</si>
  <si>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</si>
  <si>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</si>
  <si>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</si>
  <si>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</si>
  <si>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</si>
  <si>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</si>
  <si>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</si>
  <si>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</si>
  <si>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</si>
  <si>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</si>
  <si>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</si>
  <si>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</si>
  <si>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</si>
  <si>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</si>
  <si>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</si>
  <si>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</si>
  <si>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</si>
  <si>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</si>
  <si>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</si>
  <si>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</si>
  <si>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</si>
  <si>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</si>
  <si>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</si>
  <si>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</si>
  <si>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</si>
  <si>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</si>
  <si>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</si>
  <si>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</si>
  <si>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</si>
  <si>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</si>
  <si>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</si>
  <si>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</si>
  <si>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</si>
  <si>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</si>
  <si>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</si>
  <si>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</si>
  <si>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</si>
  <si>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</si>
  <si>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</si>
  <si>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</si>
  <si>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</si>
  <si>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</si>
  <si>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</si>
  <si>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</si>
  <si>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</si>
  <si>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</si>
  <si>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</si>
  <si>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</si>
  <si>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</si>
  <si>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</si>
  <si>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</si>
  <si>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</si>
  <si>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</si>
  <si>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</si>
  <si>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</si>
  <si>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</si>
  <si>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</si>
  <si>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</si>
  <si>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</si>
  <si>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</si>
  <si>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</si>
  <si>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</si>
  <si>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</si>
  <si>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</si>
  <si>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</si>
  <si>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</si>
  <si>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</si>
  <si>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</si>
  <si>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</si>
  <si>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</si>
  <si>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</si>
  <si>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</si>
  <si>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</si>
  <si>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</si>
  <si>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</si>
  <si>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</si>
  <si>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</si>
  <si>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</si>
  <si>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</si>
  <si>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</si>
  <si>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</si>
  <si>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</si>
  <si>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</si>
  <si>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</si>
  <si>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</si>
  <si>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</si>
  <si>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</si>
  <si>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</si>
  <si>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</si>
  <si>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</si>
  <si>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</si>
  <si>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</si>
  <si>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</si>
  <si>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</si>
  <si>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</si>
  <si>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</si>
  <si>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</si>
  <si>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</si>
  <si>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</si>
  <si>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</si>
  <si>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</si>
  <si>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</si>
  <si>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</si>
  <si>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</si>
  <si>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</si>
  <si>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</si>
  <si>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</si>
  <si>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</si>
  <si>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</si>
  <si>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</si>
  <si>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</si>
  <si>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</si>
  <si>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</si>
  <si>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</si>
  <si>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</si>
  <si>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</si>
  <si>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</si>
  <si>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</si>
  <si>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</si>
  <si>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</si>
  <si>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</si>
  <si>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</si>
  <si>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</si>
  <si>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</si>
  <si>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</si>
  <si>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</si>
  <si>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</si>
  <si>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</si>
  <si>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</si>
  <si>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</si>
  <si>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</si>
  <si>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</si>
  <si>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</si>
  <si>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</si>
  <si>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</si>
  <si>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</si>
  <si>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</si>
  <si>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</si>
  <si>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</si>
  <si>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</si>
  <si>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</si>
  <si>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</si>
  <si>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</si>
  <si>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</si>
  <si>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</si>
  <si>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</si>
  <si>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</si>
  <si>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</si>
  <si>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</si>
  <si>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</si>
  <si>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</si>
  <si>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</si>
  <si>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</si>
  <si>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</si>
  <si>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</si>
  <si>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</si>
  <si>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</si>
  <si>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</si>
  <si>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</si>
  <si>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</si>
  <si>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</si>
  <si>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</si>
  <si>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</si>
  <si>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</si>
  <si>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</si>
  <si>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</si>
  <si>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</si>
  <si>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</si>
  <si>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</si>
  <si>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</si>
  <si>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</si>
  <si>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</si>
  <si>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</si>
  <si>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</si>
  <si>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</si>
  <si>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</si>
  <si>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</si>
  <si>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</si>
  <si>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</si>
  <si>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</si>
  <si>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</si>
  <si>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</si>
  <si>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</si>
  <si>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</si>
  <si>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</si>
  <si>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</si>
  <si>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</si>
  <si>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</si>
  <si>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</si>
  <si>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</si>
  <si>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</si>
  <si>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</si>
  <si>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</si>
  <si>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</si>
  <si>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</si>
  <si>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</si>
  <si>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</si>
  <si>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</si>
  <si>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</si>
  <si>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</si>
  <si>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</si>
  <si>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</si>
  <si>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</si>
  <si>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</si>
  <si>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</si>
  <si>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</si>
  <si>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</si>
  <si>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</si>
  <si>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</si>
  <si>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</si>
  <si>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</si>
  <si>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</si>
  <si>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</si>
  <si>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</si>
  <si>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</si>
  <si>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</si>
  <si>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</si>
  <si>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</si>
  <si>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</si>
  <si>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</si>
  <si>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</si>
  <si>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</si>
  <si>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</si>
  <si>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</si>
  <si>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</si>
  <si>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</si>
  <si>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</si>
  <si>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</si>
  <si>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</si>
  <si>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</si>
  <si>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</si>
  <si>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</si>
  <si>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</si>
  <si>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</si>
  <si>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</si>
  <si>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</si>
  <si>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</si>
  <si>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</si>
  <si>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</si>
  <si>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</si>
  <si>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</si>
  <si>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</si>
  <si>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</si>
  <si>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</si>
  <si>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</si>
  <si>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</si>
  <si>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</si>
  <si>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</si>
  <si>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</si>
  <si>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</si>
  <si>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</si>
  <si>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</si>
  <si>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</si>
  <si>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</si>
  <si>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</si>
  <si>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</si>
  <si>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</si>
  <si>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</si>
  <si>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</si>
  <si>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</si>
  <si>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</si>
  <si>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</si>
  <si>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</si>
  <si>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</si>
  <si>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</si>
  <si>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</si>
  <si>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</si>
  <si>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</si>
  <si>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</si>
  <si>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</si>
  <si>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</si>
  <si>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</si>
  <si>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</si>
  <si>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</si>
  <si>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</si>
  <si>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</si>
  <si>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</si>
  <si>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</si>
  <si>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</si>
  <si>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</si>
  <si>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</si>
  <si>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</si>
  <si>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</si>
  <si>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</si>
  <si>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</si>
  <si>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</si>
  <si>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</si>
  <si>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</si>
  <si>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</si>
  <si>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</si>
  <si>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</si>
  <si>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</si>
  <si>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</si>
  <si>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</si>
  <si>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</si>
  <si>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</si>
  <si>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</si>
  <si>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</si>
  <si>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</si>
  <si>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</si>
  <si>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</si>
  <si>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</si>
  <si>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</si>
  <si>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</si>
  <si>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</si>
  <si>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</si>
  <si>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</si>
  <si>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</si>
  <si>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</si>
  <si>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</si>
  <si>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</si>
  <si>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</si>
  <si>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</si>
  <si>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</si>
  <si>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</si>
  <si>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</si>
  <si>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</si>
  <si>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</si>
  <si>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</si>
  <si>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</si>
  <si>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</si>
  <si>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</si>
  <si>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</si>
  <si>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</si>
  <si>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</si>
  <si>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</si>
  <si>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</si>
  <si>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</si>
  <si>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</si>
  <si>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</si>
  <si>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</si>
  <si>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</si>
  <si>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</si>
  <si>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</si>
  <si>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</si>
  <si>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</si>
  <si>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</si>
  <si>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</si>
  <si>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</si>
  <si>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</si>
  <si>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</si>
  <si>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</si>
  <si>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</si>
  <si>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</si>
  <si>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</si>
  <si>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</si>
  <si>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</si>
  <si>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</si>
  <si>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</si>
  <si>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</si>
  <si>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</si>
  <si>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</si>
  <si>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</si>
  <si>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</si>
  <si>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</si>
  <si>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</si>
  <si>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</si>
  <si>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</si>
  <si>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</si>
  <si>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</si>
  <si>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</si>
  <si>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</si>
  <si>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</si>
  <si>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</si>
  <si>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</si>
  <si>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</si>
  <si>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</si>
  <si>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</si>
  <si>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</si>
  <si>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</si>
  <si>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</si>
  <si>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</si>
  <si>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</si>
  <si>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</si>
  <si>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</si>
  <si>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</si>
  <si>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</si>
  <si>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</si>
  <si>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</si>
  <si>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</si>
  <si>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</si>
  <si>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</si>
  <si>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</si>
  <si>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</si>
  <si>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</si>
  <si>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</si>
  <si>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</si>
  <si>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</si>
  <si>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</si>
  <si>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</si>
  <si>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</si>
  <si>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</si>
  <si>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</si>
  <si>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</si>
  <si>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</si>
  <si>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</si>
  <si>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</si>
  <si>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</si>
  <si>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</si>
  <si>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</si>
  <si>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</si>
  <si>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</si>
  <si>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</si>
  <si>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</si>
  <si>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</si>
  <si>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</si>
  <si>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</si>
  <si>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</si>
  <si>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</si>
  <si>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</si>
  <si>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</si>
  <si>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</si>
  <si>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</si>
  <si>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</si>
  <si>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</si>
  <si>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</si>
  <si>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</si>
  <si>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</si>
  <si>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</si>
  <si>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</si>
  <si>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</si>
  <si>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</si>
  <si>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</si>
  <si>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</si>
  <si>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</si>
  <si>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</si>
  <si>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</si>
  <si>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</si>
  <si>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</si>
  <si>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</si>
  <si>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</si>
  <si>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</si>
  <si>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</si>
  <si>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</si>
  <si>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</si>
  <si>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</si>
  <si>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</si>
  <si>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</si>
  <si>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</si>
  <si>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</si>
  <si>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</si>
  <si>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</si>
  <si>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</si>
  <si>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</si>
  <si>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</si>
  <si>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</si>
  <si>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</si>
  <si>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</si>
  <si>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</si>
  <si>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</si>
  <si>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</si>
  <si>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</si>
  <si>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</si>
  <si>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</si>
  <si>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</si>
  <si>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</si>
  <si>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</si>
  <si>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</si>
  <si>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</si>
  <si>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</si>
  <si>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</si>
  <si>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</si>
  <si>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</si>
  <si>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</si>
  <si>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</si>
  <si>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</si>
  <si>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</si>
  <si>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</si>
  <si>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</si>
  <si>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</si>
  <si>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</si>
  <si>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</si>
  <si>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</si>
  <si>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</si>
  <si>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</si>
  <si>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</si>
  <si>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</si>
  <si>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</si>
  <si>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</si>
  <si>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</si>
  <si>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</si>
  <si>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</si>
  <si>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</si>
  <si>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</si>
  <si>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</si>
  <si>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</si>
  <si>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</si>
  <si>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</si>
  <si>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</si>
  <si>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</si>
  <si>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</si>
  <si>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</si>
  <si>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</si>
  <si>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</si>
  <si>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</si>
  <si>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</si>
  <si>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</si>
  <si>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</si>
  <si>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</si>
  <si>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</si>
  <si>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</si>
  <si>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</si>
  <si>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</si>
  <si>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</si>
  <si>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</si>
  <si>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</si>
  <si>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</si>
  <si>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</si>
  <si>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</si>
  <si>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</si>
  <si>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</si>
  <si>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</si>
  <si>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</si>
  <si>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</si>
  <si>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</si>
  <si>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</si>
  <si>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</si>
  <si>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</si>
  <si>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</si>
  <si>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</si>
  <si>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</si>
  <si>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</si>
  <si>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</si>
  <si>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</si>
  <si>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</si>
  <si>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</si>
  <si>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</si>
  <si>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</si>
  <si>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</si>
  <si>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</si>
  <si>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</si>
  <si>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</si>
  <si>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</si>
  <si>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</si>
  <si>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</si>
  <si>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</si>
  <si>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</si>
  <si>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</si>
  <si>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</si>
  <si>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</si>
  <si>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</si>
  <si>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</si>
  <si>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</si>
  <si>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</si>
  <si>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</si>
  <si>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</si>
  <si>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</si>
  <si>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</si>
  <si>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</si>
  <si>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</si>
  <si>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</si>
  <si>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</si>
  <si>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</si>
  <si>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</si>
  <si>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</si>
  <si>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</si>
  <si>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</si>
  <si>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</si>
  <si>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</si>
  <si>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</si>
  <si>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</si>
  <si>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</si>
  <si>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</si>
  <si>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</si>
  <si>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</si>
  <si>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</si>
  <si>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</si>
  <si>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</si>
  <si>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</si>
  <si>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</si>
  <si>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</si>
  <si>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</si>
  <si>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</si>
  <si>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</si>
  <si>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</si>
  <si>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</si>
  <si>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</si>
  <si>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</si>
  <si>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</si>
  <si>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</si>
  <si>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</si>
  <si>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</si>
  <si>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</si>
  <si>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</si>
  <si>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</si>
  <si>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</si>
  <si>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</si>
  <si>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</si>
  <si>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</si>
  <si>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</si>
  <si>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</si>
  <si>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</si>
  <si>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</si>
  <si>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</si>
  <si>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</si>
  <si>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</si>
  <si>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</si>
  <si>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</si>
  <si>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</si>
  <si>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</si>
  <si>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</si>
  <si>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</si>
  <si>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</si>
  <si>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</si>
  <si>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</si>
  <si>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</si>
  <si>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</si>
  <si>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</si>
  <si>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</si>
  <si>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</si>
  <si>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</si>
  <si>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</si>
  <si>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</si>
  <si>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</si>
  <si>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</si>
  <si>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</si>
  <si>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</si>
  <si>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</si>
  <si>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</si>
  <si>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</si>
  <si>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</si>
  <si>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</si>
  <si>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</si>
  <si>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</si>
  <si>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</si>
  <si>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</si>
  <si>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</si>
  <si>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</si>
  <si>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</si>
  <si>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</si>
  <si>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</si>
  <si>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</si>
  <si>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</si>
  <si>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</si>
  <si>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</si>
  <si>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</si>
  <si>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</si>
  <si>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</si>
  <si>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</si>
  <si>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</si>
  <si>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</si>
  <si>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</si>
  <si>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</si>
  <si>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</si>
  <si>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</si>
  <si>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</si>
  <si>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</si>
  <si>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</si>
  <si>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</si>
  <si>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</si>
  <si>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</si>
  <si>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</si>
  <si>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</si>
  <si>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</si>
  <si>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</si>
  <si>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</si>
  <si>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</si>
  <si>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</si>
  <si>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</si>
  <si>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</si>
  <si>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</si>
  <si>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</si>
  <si>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</si>
  <si>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</si>
  <si>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</si>
  <si>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</si>
  <si>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</si>
  <si>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</si>
  <si>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</si>
  <si>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</si>
  <si>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</si>
  <si>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</si>
  <si>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</si>
  <si>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</si>
  <si>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</si>
  <si>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</si>
  <si>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</si>
  <si>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</si>
  <si>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</si>
  <si>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</si>
  <si>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</si>
  <si>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</si>
  <si>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</si>
  <si>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</si>
  <si>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</si>
  <si>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</si>
  <si>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</si>
  <si>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</si>
  <si>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</si>
  <si>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</si>
  <si>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</si>
  <si>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</si>
  <si>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</si>
  <si>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</si>
  <si>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</si>
  <si>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</si>
  <si>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</si>
  <si>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</si>
  <si>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</si>
  <si>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</si>
  <si>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</si>
  <si>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</si>
  <si>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</si>
  <si>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</si>
  <si>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</si>
  <si>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</si>
  <si>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</si>
  <si>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</si>
  <si>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</si>
  <si>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</si>
  <si>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</si>
  <si>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</si>
  <si>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</si>
  <si>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</si>
  <si>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</si>
  <si>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</si>
  <si>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</si>
  <si>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</si>
  <si>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</si>
  <si>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</si>
  <si>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</si>
  <si>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</si>
  <si>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</si>
  <si>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</si>
  <si>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</si>
  <si>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</si>
  <si>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</si>
  <si>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</si>
  <si>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</si>
  <si>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</si>
  <si>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</si>
  <si>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</si>
  <si>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</si>
  <si>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</si>
  <si>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</si>
  <si>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</si>
  <si>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</si>
  <si>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</si>
  <si>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</si>
  <si>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</si>
  <si>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</si>
  <si>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</si>
  <si>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</si>
  <si>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</si>
  <si>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</si>
  <si>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</si>
  <si>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</si>
  <si>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</si>
  <si>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</si>
  <si>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</si>
  <si>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</si>
  <si>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</si>
  <si>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</si>
  <si>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</si>
  <si>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</si>
  <si>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</si>
  <si>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</si>
  <si>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</si>
  <si>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</si>
  <si>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</si>
  <si>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</si>
  <si>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</si>
  <si>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</si>
  <si>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</si>
  <si>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</si>
  <si>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</si>
  <si>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</si>
  <si>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</si>
  <si>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</si>
  <si>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</si>
  <si>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</si>
  <si>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</si>
  <si>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</si>
  <si>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</si>
  <si>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</si>
  <si>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</si>
  <si>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</si>
  <si>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</si>
  <si>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</si>
  <si>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</si>
  <si>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</si>
  <si>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</si>
  <si>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</si>
  <si>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</si>
  <si>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</si>
  <si>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</si>
  <si>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</si>
  <si>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</si>
  <si>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</si>
  <si>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</si>
  <si>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</si>
  <si>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</si>
  <si>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</si>
  <si>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</si>
  <si>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</si>
  <si>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</si>
  <si>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</si>
  <si>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</si>
  <si>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</si>
  <si>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</si>
  <si>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</si>
  <si>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</si>
  <si>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</si>
  <si>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</si>
  <si>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</si>
  <si>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</si>
  <si>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</si>
  <si>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</si>
  <si>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</si>
  <si>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</si>
  <si>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</si>
  <si>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</si>
  <si>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</si>
  <si>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</si>
  <si>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</si>
  <si>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</si>
  <si>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</si>
  <si>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</si>
  <si>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</si>
  <si>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</si>
  <si>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</si>
  <si>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</si>
  <si>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</si>
  <si>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</si>
  <si>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</si>
  <si>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</si>
  <si>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</si>
  <si>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</si>
  <si>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</si>
  <si>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</si>
  <si>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</si>
  <si>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</si>
  <si>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</si>
  <si>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</si>
  <si>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</si>
  <si>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</si>
  <si>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</si>
  <si>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</si>
  <si>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</si>
  <si>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</si>
  <si>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</si>
  <si>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</si>
  <si>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</si>
  <si>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</si>
  <si>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</si>
  <si>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</si>
  <si>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</si>
  <si>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</si>
  <si>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</si>
  <si>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</si>
  <si>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</si>
  <si>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</si>
  <si>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</si>
  <si>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</si>
  <si>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</si>
  <si>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</si>
  <si>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</si>
  <si>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</si>
  <si>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</si>
  <si>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</si>
  <si>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</si>
  <si>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</si>
  <si>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</si>
  <si>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</si>
  <si>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</si>
  <si>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</si>
  <si>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</si>
  <si>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</si>
  <si>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</si>
  <si>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</si>
  <si>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</si>
  <si>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</si>
  <si>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</si>
  <si>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</si>
  <si>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</si>
  <si>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</si>
  <si>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</si>
  <si>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</si>
  <si>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</si>
  <si>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</si>
  <si>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</si>
  <si>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</si>
  <si>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</si>
  <si>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</si>
  <si>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</si>
  <si>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</si>
  <si>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</si>
  <si>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</si>
  <si>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</si>
  <si>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</si>
  <si>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</si>
  <si>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</si>
  <si>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</si>
  <si>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</si>
  <si>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</si>
  <si>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</si>
  <si>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</si>
  <si>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</si>
  <si>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</si>
  <si>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</si>
  <si>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</si>
  <si>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</si>
  <si>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</si>
  <si>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</si>
  <si>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</si>
  <si>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</si>
  <si>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</si>
  <si>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</si>
  <si>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</si>
  <si>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</si>
  <si>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</si>
  <si>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</si>
  <si>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</si>
  <si>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</si>
  <si>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</si>
  <si>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</si>
  <si>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</si>
  <si>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</si>
  <si>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</si>
  <si>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</si>
  <si>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</si>
  <si>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</si>
  <si>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</si>
  <si>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</si>
  <si>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</si>
  <si>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</si>
  <si>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</si>
  <si>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</si>
  <si>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</si>
  <si>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</si>
  <si>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</si>
  <si>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</si>
  <si>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</si>
  <si>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</si>
  <si>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</si>
  <si>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</si>
  <si>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</si>
  <si>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</si>
  <si>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</si>
  <si>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</si>
  <si>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</si>
  <si>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</si>
  <si>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</si>
  <si>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</si>
  <si>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</si>
  <si>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</si>
  <si>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</si>
  <si>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</si>
  <si>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</si>
  <si>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</si>
  <si>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</si>
  <si>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</si>
  <si>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</si>
  <si>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</si>
  <si>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</si>
  <si>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</si>
  <si>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</si>
  <si>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</si>
  <si>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</si>
  <si>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</si>
  <si>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</si>
  <si>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</si>
  <si>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</si>
  <si>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</si>
  <si>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</si>
  <si>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</si>
  <si>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</si>
  <si>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</si>
  <si>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</si>
  <si>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</si>
  <si>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</si>
  <si>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</si>
  <si>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</si>
  <si>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</si>
  <si>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</si>
  <si>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</si>
  <si>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</si>
  <si>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</si>
  <si>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</si>
  <si>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</si>
  <si>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</si>
  <si>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</si>
  <si>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</si>
  <si>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</si>
  <si>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</si>
  <si>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</si>
  <si>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</si>
  <si>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</si>
  <si>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</si>
  <si>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</si>
  <si>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</si>
  <si>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</si>
  <si>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</si>
  <si>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</si>
  <si>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</si>
  <si>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</si>
  <si>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</si>
  <si>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</si>
  <si>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</si>
  <si>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</si>
  <si>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</si>
  <si>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</si>
  <si>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</si>
  <si>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</si>
  <si>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</si>
  <si>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</si>
  <si>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</si>
  <si>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</si>
  <si>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</si>
  <si>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</si>
  <si>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</si>
  <si>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</si>
  <si>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</si>
  <si>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</si>
  <si>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</si>
  <si>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</si>
  <si>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</si>
  <si>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</si>
  <si>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</si>
  <si>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</si>
  <si>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</si>
  <si>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</si>
  <si>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</si>
  <si>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</si>
  <si>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</si>
  <si>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</si>
  <si>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</si>
  <si>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</si>
  <si>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</si>
  <si>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</si>
  <si>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</si>
  <si>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</si>
  <si>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</si>
  <si>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</si>
  <si>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</si>
  <si>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</si>
  <si>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</si>
  <si>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</si>
  <si>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</si>
  <si>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</si>
  <si>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</si>
  <si>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</si>
  <si>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</si>
  <si>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</si>
  <si>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</si>
  <si>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</si>
  <si>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</si>
  <si>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</si>
  <si>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</si>
  <si>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</si>
  <si>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</si>
  <si>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</si>
  <si>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</si>
  <si>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</si>
  <si>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</si>
  <si>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</si>
  <si>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</si>
  <si>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</si>
  <si>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</si>
  <si>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</si>
  <si>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</si>
  <si>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</si>
  <si>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</si>
  <si>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</si>
  <si>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</si>
  <si>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</si>
  <si>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</si>
  <si>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</si>
  <si>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</si>
  <si>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</si>
  <si>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</si>
  <si>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</si>
  <si>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</si>
  <si>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</si>
  <si>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</si>
  <si>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</si>
  <si>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</si>
  <si>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</si>
  <si>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</si>
  <si>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</si>
  <si>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</si>
  <si>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</si>
  <si>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</si>
  <si>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</si>
  <si>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</si>
  <si>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</si>
  <si>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</si>
  <si>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</si>
  <si>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</si>
  <si>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</si>
  <si>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</si>
  <si>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</si>
  <si>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</si>
  <si>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</si>
  <si>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</si>
  <si>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</si>
  <si>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</si>
  <si>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</si>
  <si>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</si>
  <si>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</si>
  <si>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</si>
  <si>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</si>
  <si>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</si>
  <si>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</si>
  <si>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</si>
  <si>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</si>
  <si>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</si>
  <si>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</si>
  <si>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</si>
  <si>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</si>
  <si>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</si>
  <si>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</si>
  <si>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</si>
  <si>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</si>
  <si>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</si>
  <si>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</si>
  <si>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</si>
  <si>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</si>
  <si>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</si>
  <si>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</si>
  <si>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</si>
  <si>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</si>
  <si>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</si>
  <si>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</si>
  <si>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</si>
  <si>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</si>
  <si>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</si>
  <si>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</si>
  <si>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</si>
  <si>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</si>
  <si>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</si>
  <si>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</si>
  <si>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</si>
  <si>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</si>
  <si>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</si>
  <si>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</si>
  <si>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</si>
  <si>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</si>
  <si>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</si>
  <si>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</si>
  <si>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</si>
  <si>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</si>
  <si>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</si>
  <si>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</si>
  <si>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</si>
  <si>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</si>
  <si>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</si>
  <si>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</si>
  <si>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</si>
  <si>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</si>
  <si>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</si>
  <si>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</si>
  <si>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</si>
  <si>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</si>
  <si>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</si>
  <si>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</si>
  <si>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</si>
  <si>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</si>
  <si>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</si>
  <si>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</si>
  <si>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</si>
  <si>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</si>
  <si>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</si>
  <si>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</si>
  <si>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</si>
  <si>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</si>
  <si>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</si>
  <si>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</si>
  <si>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</si>
  <si>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</si>
  <si>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</si>
  <si>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</si>
  <si>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</si>
  <si>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</si>
  <si>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</si>
  <si>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</si>
  <si>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</si>
  <si>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</si>
  <si>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</si>
  <si>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</si>
  <si>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</si>
  <si>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</si>
  <si>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</si>
  <si>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</si>
  <si>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</si>
  <si>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</si>
  <si>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</si>
  <si>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</si>
  <si>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</si>
  <si>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</si>
  <si>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</si>
  <si>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</si>
  <si>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</si>
  <si>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</si>
  <si>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</si>
  <si>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</si>
  <si>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</si>
  <si>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</si>
  <si>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</si>
  <si>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</si>
  <si>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</si>
  <si>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</si>
  <si>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</si>
  <si>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</si>
  <si>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</si>
  <si>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</si>
  <si>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</si>
  <si>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</si>
  <si>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</si>
  <si>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</si>
  <si>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</si>
  <si>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</si>
  <si>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</si>
  <si>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</si>
  <si>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</si>
  <si>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</si>
  <si>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</si>
  <si>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</si>
  <si>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</si>
  <si>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</si>
  <si>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</si>
  <si>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</si>
  <si>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</si>
  <si>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</si>
  <si>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</si>
  <si>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</si>
  <si>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</si>
  <si>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</si>
  <si>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</si>
  <si>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</si>
  <si>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</si>
  <si>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</si>
  <si>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</si>
  <si>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</si>
  <si>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</si>
  <si>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</si>
  <si>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</si>
  <si>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</si>
  <si>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</si>
  <si>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</si>
  <si>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</si>
  <si>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</si>
  <si>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</si>
  <si>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</si>
  <si>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</si>
  <si>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</si>
  <si>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</si>
  <si>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</si>
  <si>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</si>
  <si>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</si>
  <si>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</si>
  <si>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</si>
  <si>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</si>
  <si>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</si>
  <si>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</si>
  <si>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</si>
  <si>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</si>
  <si>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</si>
  <si>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</si>
  <si>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</si>
  <si>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</si>
  <si>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</si>
  <si>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</si>
  <si>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</si>
  <si>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</si>
  <si>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</si>
  <si>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</si>
  <si>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</si>
  <si>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</si>
  <si>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</si>
  <si>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</si>
  <si>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</si>
  <si>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</si>
  <si>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</si>
  <si>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</si>
  <si>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</si>
  <si>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</si>
  <si>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</si>
  <si>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</si>
  <si>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</si>
  <si>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</si>
  <si>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</si>
  <si>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</si>
  <si>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</si>
  <si>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</si>
  <si>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</si>
  <si>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</si>
  <si>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</si>
  <si>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</si>
  <si>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</si>
  <si>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</si>
  <si>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</si>
  <si>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</si>
  <si>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</si>
  <si>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</si>
  <si>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</si>
  <si>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</si>
  <si>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</si>
  <si>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</si>
  <si>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</si>
  <si>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</si>
  <si>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</si>
  <si>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</si>
  <si>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</si>
  <si>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</si>
  <si>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</si>
  <si>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</si>
  <si>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</si>
  <si>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</si>
  <si>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</si>
  <si>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</si>
  <si>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</si>
  <si>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</si>
  <si>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</si>
  <si>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</si>
  <si>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</si>
  <si>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</si>
  <si>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</si>
  <si>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</si>
  <si>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</si>
  <si>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</si>
  <si>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</si>
  <si>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</si>
  <si>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</si>
  <si>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</si>
  <si>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</si>
  <si>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</si>
  <si>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</si>
  <si>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</si>
  <si>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</si>
  <si>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</si>
  <si>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</si>
  <si>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</si>
  <si>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</si>
  <si>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</si>
  <si>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</si>
  <si>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</si>
  <si>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</si>
  <si>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</si>
  <si>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</si>
  <si>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</si>
  <si>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</si>
  <si>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</si>
  <si>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</si>
  <si>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</si>
  <si>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</si>
  <si>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</si>
  <si>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</si>
  <si>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</si>
  <si>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</si>
  <si>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</si>
  <si>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</si>
  <si>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</si>
  <si>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</si>
  <si>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</si>
  <si>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</si>
  <si>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</si>
  <si>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</si>
  <si>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</si>
  <si>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</si>
  <si>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</si>
  <si>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</si>
  <si>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</si>
  <si>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</si>
  <si>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</si>
  <si>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</si>
  <si>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</si>
  <si>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</si>
  <si>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</si>
  <si>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</si>
  <si>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</si>
  <si>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</si>
  <si>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</si>
  <si>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</si>
  <si>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</si>
  <si>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</si>
  <si>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</si>
  <si>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</si>
  <si>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</si>
  <si>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</si>
  <si>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</si>
  <si>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</si>
  <si>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</si>
  <si>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</si>
  <si>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</si>
  <si>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</si>
  <si>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</si>
  <si>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</si>
  <si>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</si>
  <si>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</si>
  <si>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</si>
  <si>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</si>
  <si>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</si>
  <si>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</si>
  <si>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</si>
  <si>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</si>
  <si>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</si>
  <si>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</si>
  <si>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</si>
  <si>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</si>
  <si>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</si>
  <si>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</si>
  <si>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</si>
  <si>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</si>
  <si>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</si>
  <si>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</si>
  <si>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</si>
  <si>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</si>
  <si>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</si>
  <si>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</si>
  <si>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</si>
  <si>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</si>
  <si>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</si>
  <si>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</si>
  <si>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</si>
  <si>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</si>
  <si>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</si>
  <si>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</si>
  <si>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</si>
  <si>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</si>
  <si>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</si>
  <si>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</si>
  <si>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</si>
  <si>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</si>
  <si>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</si>
  <si>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</si>
  <si>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</si>
  <si>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</si>
  <si>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</si>
  <si>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</si>
  <si>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</si>
  <si>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</si>
  <si>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</si>
  <si>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</si>
  <si>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</si>
  <si>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</si>
  <si>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</si>
  <si>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</si>
  <si>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</si>
  <si>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</si>
  <si>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</si>
  <si>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</si>
  <si>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</si>
  <si>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</si>
  <si>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</si>
  <si>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</si>
  <si>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</si>
  <si>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</si>
  <si>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</si>
  <si>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</si>
  <si>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</si>
  <si>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</si>
  <si>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</si>
  <si>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</si>
  <si>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</si>
  <si>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</si>
  <si>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</si>
  <si>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</si>
  <si>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</si>
  <si>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</si>
  <si>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</si>
  <si>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</si>
  <si>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</si>
  <si>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</si>
  <si>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</si>
  <si>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</si>
  <si>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</si>
  <si>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</si>
  <si>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</si>
  <si>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</si>
  <si>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</si>
  <si>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</si>
  <si>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</si>
  <si>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</si>
  <si>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</si>
  <si>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</si>
  <si>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</si>
  <si>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</si>
  <si>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</si>
  <si>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</si>
  <si>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</si>
  <si>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</si>
  <si>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</si>
  <si>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</si>
  <si>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</si>
  <si>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</si>
  <si>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</si>
  <si>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</si>
  <si>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</si>
  <si>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</si>
  <si>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</si>
  <si>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</si>
  <si>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</si>
  <si>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</si>
  <si>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</si>
  <si>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</si>
  <si>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</si>
  <si>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</si>
  <si>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</si>
  <si>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</si>
  <si>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</si>
  <si>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</si>
  <si>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</si>
  <si>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</si>
  <si>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</si>
  <si>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</si>
  <si>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</si>
  <si>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</si>
  <si>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</si>
  <si>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</si>
  <si>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</si>
  <si>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</si>
  <si>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</si>
  <si>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</si>
  <si>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</si>
  <si>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</si>
  <si>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</si>
  <si>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</si>
  <si>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</si>
  <si>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</si>
  <si>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</si>
  <si>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</si>
  <si>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</si>
  <si>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</si>
  <si>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</si>
  <si>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</si>
  <si>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</si>
  <si>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</si>
  <si>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</si>
  <si>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</si>
  <si>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</si>
  <si>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</si>
  <si>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</si>
  <si>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</si>
  <si>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</si>
  <si>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</si>
  <si>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</si>
  <si>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</si>
  <si>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</si>
  <si>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</si>
  <si>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</si>
  <si>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</si>
  <si>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</si>
  <si>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</si>
  <si>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</si>
  <si>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</si>
  <si>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</si>
  <si>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</si>
  <si>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</si>
  <si>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</si>
  <si>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</si>
  <si>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</si>
  <si>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</si>
  <si>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</si>
  <si>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</si>
  <si>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</si>
  <si>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</si>
  <si>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</si>
  <si>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</si>
  <si>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</si>
  <si>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</si>
  <si>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</si>
  <si>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</si>
  <si>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</si>
  <si>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</si>
  <si>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</si>
  <si>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</si>
  <si>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</si>
  <si>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</si>
  <si>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</si>
  <si>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</si>
  <si>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</si>
  <si>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</si>
  <si>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</si>
  <si>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</si>
  <si>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</si>
  <si>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</si>
  <si>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</si>
  <si>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</si>
  <si>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</si>
  <si>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</si>
  <si>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</si>
  <si>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</si>
  <si>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</si>
  <si>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</si>
  <si>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</si>
  <si>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</si>
  <si>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</si>
  <si>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</si>
  <si>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</si>
  <si>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</si>
  <si>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</si>
  <si>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</si>
  <si>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</si>
  <si>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</si>
  <si>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</si>
  <si>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</si>
  <si>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</si>
  <si>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</si>
  <si>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</si>
  <si>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</si>
  <si>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</si>
  <si>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</si>
  <si>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</si>
  <si>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</si>
  <si>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</si>
  <si>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</si>
  <si>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</si>
  <si>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</si>
  <si>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</si>
  <si>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</si>
  <si>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</si>
  <si>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</si>
  <si>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</si>
  <si>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</si>
  <si>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</si>
  <si>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</si>
  <si>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</si>
  <si>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</si>
  <si>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</si>
  <si>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</si>
  <si>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</si>
  <si>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</si>
  <si>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</si>
  <si>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</si>
  <si>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</si>
  <si>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</si>
  <si>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</si>
  <si>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</si>
  <si>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</si>
  <si>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</si>
  <si>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</si>
  <si>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</si>
  <si>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</si>
  <si>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</si>
  <si>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</si>
  <si>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</si>
  <si>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</si>
  <si>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</si>
  <si>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</si>
  <si>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</si>
  <si>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</si>
  <si>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</si>
  <si>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</si>
  <si>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</si>
  <si>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</si>
  <si>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</si>
  <si>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</si>
  <si>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</si>
  <si>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</si>
  <si>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</si>
  <si>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</si>
  <si>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</si>
  <si>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</si>
  <si>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</si>
  <si>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</si>
  <si>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</si>
  <si>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</si>
  <si>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</si>
  <si>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</si>
  <si>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</si>
  <si>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</si>
  <si>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</si>
  <si>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</si>
  <si>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</si>
  <si>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</si>
  <si>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</si>
  <si>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</si>
  <si>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</si>
  <si>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</si>
  <si>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</si>
  <si>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</si>
  <si>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</si>
  <si>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</si>
  <si>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</si>
  <si>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</si>
  <si>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</si>
  <si>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</si>
  <si>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</si>
  <si>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</si>
  <si>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</si>
  <si>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</si>
  <si>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</si>
  <si>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</si>
  <si>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</si>
  <si>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</si>
  <si>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</si>
  <si>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</si>
  <si>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</si>
  <si>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</si>
  <si>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</si>
  <si>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</si>
  <si>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</si>
  <si>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</si>
  <si>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</si>
  <si>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</si>
  <si>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</si>
  <si>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</si>
  <si>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</si>
  <si>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</si>
  <si>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</si>
  <si>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</si>
  <si>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</si>
  <si>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</si>
  <si>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</si>
  <si>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</si>
  <si>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</si>
  <si>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</si>
  <si>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</si>
  <si>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</si>
  <si>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</si>
  <si>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</si>
  <si>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</si>
  <si>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</si>
  <si>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</si>
  <si>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</si>
  <si>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</si>
  <si>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</si>
  <si>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</si>
  <si>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</si>
  <si>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</si>
  <si>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</si>
  <si>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</si>
  <si>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</si>
  <si>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</si>
  <si>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</si>
  <si>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</si>
  <si>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</si>
  <si>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</si>
  <si>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</si>
  <si>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</si>
  <si>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</si>
  <si>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</si>
  <si>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</si>
  <si>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</si>
  <si>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</si>
  <si>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</si>
  <si>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</si>
  <si>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</si>
  <si>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</si>
  <si>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</si>
  <si>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</si>
  <si>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</si>
  <si>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</si>
  <si>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</si>
  <si>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</si>
  <si>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</si>
  <si>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</si>
  <si>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</si>
  <si>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</si>
  <si>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</si>
  <si>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</si>
  <si>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</si>
  <si>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</si>
  <si>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</si>
  <si>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</si>
  <si>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</si>
  <si>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</si>
  <si>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</si>
  <si>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</si>
  <si>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</si>
  <si>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</si>
  <si>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</si>
  <si>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</si>
  <si>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</si>
  <si>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</si>
  <si>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</si>
  <si>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</si>
  <si>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</si>
  <si>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</si>
  <si>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</si>
  <si>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</si>
  <si>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</si>
  <si>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</si>
  <si>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</si>
  <si>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</si>
  <si>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</si>
  <si>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</si>
  <si>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</si>
  <si>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</si>
  <si>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</si>
  <si>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</si>
  <si>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</si>
  <si>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</si>
  <si>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</si>
  <si>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</si>
  <si>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</si>
  <si>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</si>
  <si>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</si>
  <si>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</si>
  <si>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</si>
  <si>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</si>
  <si>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</si>
  <si>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</si>
  <si>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</si>
  <si>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</si>
  <si>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</si>
  <si>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</si>
  <si>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</si>
  <si>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</si>
  <si>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</si>
  <si>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</si>
  <si>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</si>
  <si>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</si>
  <si>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</si>
  <si>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</si>
  <si>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</si>
  <si>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</si>
  <si>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</si>
  <si>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</si>
  <si>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</si>
  <si>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</si>
  <si>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</si>
  <si>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</si>
  <si>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</si>
  <si>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</si>
  <si>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</si>
  <si>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</si>
  <si>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</si>
  <si>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</si>
  <si>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</si>
  <si>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</si>
  <si>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</si>
  <si>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</si>
  <si>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</si>
  <si>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</si>
  <si>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</si>
  <si>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</si>
  <si>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</si>
  <si>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</si>
  <si>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</si>
  <si>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</si>
  <si>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</si>
  <si>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</si>
  <si>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</si>
  <si>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</si>
  <si>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</si>
  <si>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</si>
  <si>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</si>
  <si>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</si>
  <si>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</si>
  <si>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</si>
  <si>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</si>
  <si>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</si>
  <si>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</si>
  <si>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</si>
  <si>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</si>
  <si>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</si>
  <si>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</si>
  <si>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</si>
  <si>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</si>
  <si>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</si>
  <si>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</si>
  <si>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</si>
  <si>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</si>
  <si>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</si>
  <si>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</si>
  <si>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</si>
  <si>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</si>
  <si>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</si>
  <si>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</si>
  <si>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</si>
  <si>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</si>
  <si>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</si>
  <si>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</si>
  <si>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</si>
  <si>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</si>
  <si>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</si>
  <si>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</si>
  <si>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</si>
  <si>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</si>
  <si>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</si>
  <si>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</si>
  <si>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</si>
  <si>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</si>
  <si>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</si>
  <si>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</si>
  <si>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</si>
  <si>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</si>
  <si>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</si>
  <si>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</si>
  <si>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</si>
  <si>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</si>
  <si>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</si>
  <si>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</si>
  <si>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</si>
  <si>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</si>
  <si>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</si>
  <si>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</si>
  <si>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</si>
  <si>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</si>
  <si>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</si>
  <si>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</si>
  <si>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</si>
  <si>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</si>
  <si>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</si>
  <si>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</si>
  <si>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</si>
  <si>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</si>
  <si>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</si>
  <si>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</si>
  <si>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</si>
  <si>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</si>
  <si>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</si>
  <si>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</si>
  <si>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</si>
  <si>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</si>
  <si>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</si>
  <si>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</si>
  <si>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</si>
  <si>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</si>
  <si>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</si>
  <si>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</si>
  <si>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</si>
  <si>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</si>
  <si>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</si>
  <si>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</si>
  <si>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</si>
  <si>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</si>
  <si>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</si>
  <si>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</si>
  <si>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</si>
  <si>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</si>
  <si>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</si>
  <si>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</si>
  <si>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</si>
  <si>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</si>
  <si>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</si>
  <si>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</si>
  <si>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</si>
  <si>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</si>
  <si>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</si>
  <si>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</si>
  <si>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</si>
  <si>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</si>
  <si>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</si>
  <si>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</si>
  <si>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</si>
  <si>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</si>
  <si>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</si>
  <si>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</si>
  <si>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</si>
  <si>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</si>
  <si>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</si>
  <si>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</si>
  <si>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</si>
  <si>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</si>
  <si>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</si>
  <si>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</si>
  <si>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</si>
  <si>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</si>
  <si>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</si>
  <si>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</si>
  <si>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</si>
  <si>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</si>
  <si>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</si>
  <si>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</si>
  <si>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</si>
  <si>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</si>
  <si>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</si>
  <si>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</si>
  <si>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</si>
  <si>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</si>
  <si>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</si>
  <si>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</si>
  <si>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</si>
  <si>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</si>
  <si>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</si>
  <si>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</si>
  <si>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</si>
  <si>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</si>
  <si>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</si>
  <si>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</si>
  <si>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</si>
  <si>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</si>
  <si>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</si>
  <si>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</si>
  <si>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</si>
  <si>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</si>
  <si>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</si>
  <si>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</si>
  <si>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</si>
  <si>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</si>
  <si>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</si>
  <si>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</si>
  <si>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</si>
  <si>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</si>
  <si>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</si>
  <si>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</si>
  <si>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</si>
  <si>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</si>
  <si>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</si>
  <si>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</si>
  <si>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</si>
  <si>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</si>
  <si>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</si>
  <si>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</si>
  <si>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</si>
  <si>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</si>
  <si>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</si>
  <si>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</si>
  <si>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</si>
  <si>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</si>
  <si>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</si>
  <si>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</si>
  <si>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</si>
  <si>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</si>
  <si>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</si>
  <si>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</si>
  <si>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</si>
  <si>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</si>
  <si>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</si>
  <si>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</si>
  <si>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</si>
  <si>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</si>
  <si>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</si>
  <si>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</si>
  <si>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</si>
  <si>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</si>
  <si>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</si>
  <si>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</si>
  <si>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</si>
  <si>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</si>
  <si>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</si>
  <si>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</si>
  <si>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</si>
  <si>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</si>
  <si>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</si>
  <si>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</si>
  <si>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</si>
  <si>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</si>
  <si>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</si>
  <si>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</si>
  <si>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</si>
  <si>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</si>
  <si>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</si>
  <si>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</si>
  <si>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</si>
  <si>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</si>
  <si>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</si>
  <si>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</si>
  <si>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</si>
  <si>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</si>
  <si>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</si>
  <si>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</si>
  <si>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</si>
  <si>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</si>
  <si>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</si>
  <si>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</si>
  <si>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</si>
  <si>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</si>
  <si>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</si>
  <si>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</si>
  <si>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</si>
  <si>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</si>
  <si>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</si>
  <si>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</si>
  <si>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</si>
  <si>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</si>
  <si>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</si>
  <si>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</si>
  <si>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</si>
  <si>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</si>
  <si>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</si>
  <si>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</si>
  <si>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</si>
  <si>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</si>
  <si>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</si>
  <si>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</si>
  <si>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</si>
  <si>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</si>
  <si>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</si>
  <si>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</si>
  <si>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</si>
  <si>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</si>
  <si>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</si>
  <si>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</si>
  <si>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</si>
  <si>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</si>
  <si>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</si>
  <si>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</si>
  <si>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</si>
  <si>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</si>
  <si>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</si>
  <si>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</si>
  <si>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</si>
  <si>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</si>
  <si>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</si>
  <si>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</si>
  <si>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</si>
  <si>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</si>
  <si>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</si>
  <si>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</si>
  <si>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</si>
  <si>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</si>
  <si>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</si>
  <si>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</si>
  <si>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</si>
  <si>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</si>
  <si>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</si>
  <si>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</si>
  <si>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</si>
  <si>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</si>
  <si>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</si>
  <si>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</si>
  <si>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</si>
  <si>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</si>
  <si>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</si>
  <si>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</si>
  <si>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</si>
  <si>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</si>
  <si>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</si>
  <si>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</si>
  <si>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</si>
  <si>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</si>
  <si>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</si>
  <si>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</si>
  <si>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</si>
  <si>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</si>
  <si>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</si>
  <si>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</si>
  <si>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</si>
  <si>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</si>
  <si>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</si>
  <si>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</si>
  <si>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</si>
  <si>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</si>
  <si>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</si>
  <si>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</si>
  <si>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</si>
  <si>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</si>
  <si>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</si>
  <si>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</si>
  <si>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</si>
  <si>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</si>
  <si>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</si>
  <si>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</si>
  <si>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</si>
  <si>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</si>
  <si>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</si>
  <si>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</si>
  <si>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</si>
  <si>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</si>
  <si>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</si>
  <si>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</si>
  <si>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</si>
  <si>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</si>
  <si>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</si>
  <si>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</si>
  <si>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</si>
  <si>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</si>
  <si>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</si>
  <si>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</si>
  <si>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</si>
  <si>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</si>
  <si>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</si>
  <si>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</si>
  <si>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</si>
  <si>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</si>
  <si>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</si>
  <si>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</si>
  <si>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</si>
  <si>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</si>
  <si>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</si>
  <si>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</si>
  <si>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</si>
  <si>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</si>
  <si>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</si>
  <si>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</si>
  <si>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</si>
  <si>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</si>
  <si>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</si>
  <si>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</si>
  <si>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</si>
  <si>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</si>
  <si>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</si>
  <si>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</si>
  <si>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</si>
  <si>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</si>
  <si>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</si>
  <si>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</si>
  <si>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</si>
  <si>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</si>
  <si>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</si>
  <si>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</si>
  <si>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</si>
  <si>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</si>
  <si>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</si>
  <si>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</si>
  <si>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</si>
  <si>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</si>
  <si>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</si>
  <si>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</si>
  <si>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</si>
  <si>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</si>
  <si>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</si>
  <si>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</si>
  <si>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</si>
  <si>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</si>
  <si>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</si>
  <si>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</si>
  <si>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</si>
  <si>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</si>
  <si>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</si>
  <si>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</si>
  <si>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</si>
  <si>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</si>
  <si>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</si>
  <si>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</si>
  <si>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</si>
  <si>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</si>
  <si>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</si>
  <si>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</si>
  <si>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</si>
  <si>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</si>
  <si>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</si>
  <si>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</si>
  <si>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</si>
  <si>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</si>
  <si>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</si>
  <si>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</si>
  <si>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</si>
  <si>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</si>
  <si>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</si>
  <si>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</si>
  <si>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</si>
  <si>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</si>
  <si>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</si>
  <si>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</si>
  <si>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</si>
  <si>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</si>
  <si>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</si>
  <si>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</si>
  <si>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</si>
  <si>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</si>
  <si>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</si>
  <si>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</si>
  <si>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</si>
  <si>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</si>
  <si>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</si>
  <si>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</si>
  <si>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</si>
  <si>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</si>
  <si>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</si>
  <si>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</si>
  <si>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</si>
  <si>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</si>
  <si>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</si>
  <si>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</si>
  <si>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</si>
  <si>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</si>
  <si>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</si>
  <si>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</si>
  <si>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</si>
  <si>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</si>
  <si>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</si>
  <si>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</si>
  <si>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</si>
  <si>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</si>
  <si>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</si>
  <si>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</si>
  <si>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</si>
  <si>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</si>
  <si>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</si>
  <si>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</si>
  <si>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</si>
  <si>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</si>
  <si>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</si>
  <si>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</si>
  <si>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</si>
  <si>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</si>
  <si>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</si>
  <si>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</si>
  <si>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</si>
  <si>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</si>
  <si>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</si>
  <si>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</si>
  <si>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</si>
  <si>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</si>
  <si>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</si>
  <si>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</si>
  <si>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</si>
  <si>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</si>
  <si>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</si>
  <si>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</si>
  <si>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</si>
  <si>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</si>
  <si>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</si>
  <si>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</si>
  <si>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</si>
  <si>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</si>
  <si>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</si>
  <si>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</si>
  <si>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</si>
  <si>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</si>
  <si>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</si>
  <si>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</si>
  <si>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</si>
  <si>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</si>
  <si>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</si>
  <si>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</si>
  <si>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</si>
  <si>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</si>
  <si>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</si>
  <si>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</si>
  <si>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</si>
  <si>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</si>
  <si>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</si>
  <si>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</si>
  <si>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</si>
  <si>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</si>
  <si>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</si>
  <si>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</si>
  <si>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</si>
  <si>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</si>
  <si>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</si>
  <si>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</si>
  <si>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</si>
  <si>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</si>
  <si>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</si>
  <si>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</si>
  <si>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</si>
  <si>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</si>
  <si>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</si>
  <si>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</si>
  <si>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</si>
  <si>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</si>
  <si>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</si>
  <si>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</si>
  <si>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</si>
  <si>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</si>
  <si>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</si>
  <si>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</si>
  <si>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</si>
  <si>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</si>
  <si>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</si>
  <si>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</si>
  <si>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</si>
  <si>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</si>
  <si>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</si>
  <si>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</si>
  <si>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</si>
  <si>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</si>
  <si>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</si>
  <si>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</si>
  <si>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</si>
  <si>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</si>
  <si>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</si>
  <si>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</si>
  <si>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</si>
  <si>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</si>
  <si>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</si>
  <si>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</si>
  <si>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</si>
  <si>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</si>
  <si>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</si>
  <si>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</si>
  <si>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</si>
  <si>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</si>
  <si>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</si>
  <si>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</si>
  <si>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</si>
  <si>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</si>
  <si>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</si>
  <si>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</si>
  <si>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</si>
  <si>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</si>
  <si>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</si>
  <si>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</si>
  <si>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</si>
  <si>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</si>
  <si>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</si>
  <si>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</si>
  <si>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</si>
  <si>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</si>
  <si>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</si>
  <si>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</si>
  <si>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</si>
  <si>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</si>
  <si>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</si>
  <si>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</si>
  <si>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</si>
  <si>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</si>
  <si>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</si>
  <si>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</si>
  <si>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</si>
  <si>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</si>
  <si>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</si>
  <si>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</si>
  <si>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</si>
  <si>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</si>
  <si>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</si>
  <si>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</si>
  <si>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</si>
  <si>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</si>
  <si>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</si>
  <si>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</si>
  <si>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</si>
  <si>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</si>
  <si>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</si>
  <si>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</si>
  <si>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</si>
  <si>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</si>
  <si>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</si>
  <si>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</si>
  <si>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</si>
  <si>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</si>
  <si>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</si>
  <si>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</si>
  <si>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</si>
  <si>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</si>
  <si>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</si>
  <si>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</si>
  <si>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</si>
  <si>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</si>
  <si>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</si>
  <si>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</si>
  <si>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</si>
  <si>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</si>
  <si>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</si>
  <si>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</si>
  <si>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</si>
  <si>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</si>
  <si>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</si>
  <si>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</si>
  <si>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</si>
  <si>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</si>
  <si>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</si>
  <si>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</si>
  <si>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</si>
  <si>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</si>
  <si>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</si>
  <si>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</si>
  <si>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</si>
  <si>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</si>
  <si>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</si>
  <si>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</si>
  <si>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</si>
  <si>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</si>
  <si>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</si>
  <si>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</si>
  <si>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</si>
  <si>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</si>
  <si>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</si>
  <si>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</si>
  <si>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</si>
  <si>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</si>
  <si>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</si>
  <si>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</si>
  <si>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</si>
  <si>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</si>
  <si>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</si>
  <si>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</si>
  <si>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</si>
  <si>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</si>
  <si>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</si>
  <si>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</si>
  <si>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</si>
  <si>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</si>
  <si>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</si>
  <si>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</si>
  <si>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</si>
  <si>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</si>
  <si>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</si>
  <si>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</si>
  <si>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</si>
  <si>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</si>
  <si>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</si>
  <si>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</si>
  <si>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</si>
  <si>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</si>
  <si>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</si>
  <si>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</si>
  <si>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</si>
  <si>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</si>
  <si>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</si>
  <si>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</si>
  <si>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</si>
  <si>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</si>
  <si>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</si>
  <si>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</si>
  <si>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</si>
  <si>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</si>
  <si>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</si>
  <si>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</si>
  <si>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</si>
  <si>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</si>
  <si>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</si>
  <si>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</si>
  <si>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</si>
  <si>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</si>
  <si>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</si>
  <si>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</si>
  <si>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</si>
  <si>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</si>
  <si>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</si>
  <si>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</si>
  <si>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</si>
  <si>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</si>
  <si>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</si>
  <si>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</si>
  <si>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</si>
  <si>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</si>
  <si>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</si>
  <si>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</si>
  <si>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</si>
  <si>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</si>
  <si>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</si>
  <si>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</si>
  <si>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</si>
  <si>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</si>
  <si>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</si>
  <si>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</si>
  <si>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</si>
  <si>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</si>
  <si>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</si>
  <si>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</si>
  <si>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</si>
  <si>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</si>
  <si>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</si>
  <si>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</si>
  <si>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</si>
  <si>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</si>
  <si>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</si>
  <si>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</si>
  <si>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</si>
  <si>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</si>
  <si>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</si>
  <si>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</si>
  <si>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</si>
  <si>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</si>
  <si>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</si>
  <si>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</si>
  <si>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</si>
  <si>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</si>
  <si>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</si>
  <si>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</si>
  <si>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</si>
  <si>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</si>
  <si>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</si>
  <si>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</si>
  <si>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</si>
  <si>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</si>
  <si>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</si>
  <si>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</si>
  <si>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</si>
  <si>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</si>
  <si>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</si>
  <si>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</si>
  <si>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</si>
  <si>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</si>
  <si>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</si>
  <si>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</si>
  <si>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</si>
  <si>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</si>
  <si>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</si>
  <si>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</si>
  <si>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</si>
  <si>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</si>
  <si>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</si>
  <si>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</si>
  <si>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</si>
  <si>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</si>
  <si>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</si>
  <si>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</si>
  <si>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</si>
  <si>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</si>
  <si>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</si>
  <si>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</si>
  <si>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</si>
  <si>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</si>
  <si>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</si>
  <si>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</si>
  <si>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</si>
  <si>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</si>
  <si>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</si>
  <si>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</si>
  <si>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</si>
  <si>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</si>
  <si>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</si>
  <si>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</si>
  <si>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</si>
  <si>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</si>
  <si>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</si>
  <si>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</si>
  <si>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</si>
  <si>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</si>
  <si>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</si>
  <si>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</si>
  <si>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</si>
  <si>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</si>
  <si>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</si>
  <si>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</si>
  <si>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</si>
  <si>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</si>
  <si>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</si>
  <si>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</si>
  <si>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</si>
  <si>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</si>
  <si>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</si>
  <si>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</si>
  <si>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</si>
  <si>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</si>
  <si>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</si>
  <si>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</si>
  <si>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</si>
  <si>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</si>
  <si>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</si>
  <si>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</si>
  <si>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</si>
  <si>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</si>
  <si>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</si>
  <si>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</si>
  <si>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</si>
  <si>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</si>
  <si>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</si>
  <si>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</si>
  <si>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</si>
  <si>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</si>
  <si>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</si>
  <si>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</si>
  <si>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</si>
  <si>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</si>
  <si>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</si>
  <si>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</si>
  <si>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</si>
  <si>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</si>
  <si>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</si>
  <si>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</si>
  <si>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</si>
  <si>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</si>
  <si>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</si>
  <si>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</si>
  <si>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</si>
  <si>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</si>
  <si>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</si>
  <si>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</si>
  <si>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</si>
  <si>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</si>
  <si>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</si>
  <si>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</si>
  <si>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</si>
  <si>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</si>
  <si>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</si>
  <si>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</si>
  <si>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</si>
  <si>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</si>
  <si>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</si>
  <si>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</si>
  <si>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</si>
  <si>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</si>
  <si>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</si>
  <si>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</si>
  <si>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</si>
  <si>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</si>
  <si>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</si>
  <si>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</si>
  <si>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</si>
  <si>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</si>
  <si>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</si>
  <si>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</si>
  <si>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</si>
  <si>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</si>
  <si>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</si>
  <si>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</si>
  <si>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</si>
  <si>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</si>
  <si>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</si>
  <si>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</si>
  <si>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</si>
  <si>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</si>
  <si>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</si>
  <si>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</si>
  <si>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</si>
  <si>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</si>
  <si>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</si>
  <si>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</si>
  <si>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</si>
  <si>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</si>
  <si>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</si>
  <si>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</si>
  <si>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</si>
  <si>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</si>
  <si>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</si>
  <si>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</si>
  <si>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</si>
  <si>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</si>
  <si>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</si>
  <si>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</si>
  <si>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</si>
  <si>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</si>
  <si>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</si>
  <si>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</si>
  <si>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</si>
  <si>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</si>
  <si>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</si>
  <si>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</si>
  <si>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</si>
  <si>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</si>
  <si>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</si>
  <si>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</si>
  <si>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</si>
  <si>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</si>
  <si>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</si>
  <si>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</si>
  <si>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</si>
  <si>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</si>
  <si>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</si>
  <si>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</si>
  <si>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</si>
  <si>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</si>
  <si>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</si>
  <si>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</si>
  <si>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</si>
  <si>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</si>
  <si>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</si>
  <si>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</si>
  <si>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</si>
  <si>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</si>
  <si>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</si>
  <si>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</si>
  <si>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</si>
  <si>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</si>
  <si>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</si>
  <si>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</si>
  <si>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</si>
  <si>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</si>
  <si>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</si>
  <si>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</si>
  <si>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</si>
  <si>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</si>
  <si>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</si>
  <si>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</si>
  <si>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</si>
  <si>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</si>
  <si>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</si>
  <si>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</si>
  <si>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</si>
  <si>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</si>
  <si>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</si>
  <si>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</si>
  <si>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</si>
  <si>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</si>
  <si>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</si>
  <si>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</si>
  <si>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</si>
  <si>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</si>
  <si>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</si>
  <si>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</si>
  <si>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</si>
  <si>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</si>
  <si>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</si>
  <si>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</si>
  <si>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</si>
  <si>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</si>
  <si>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</si>
  <si>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</si>
  <si>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</si>
  <si>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</si>
  <si>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</si>
  <si>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</si>
  <si>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</si>
  <si>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</si>
  <si>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</si>
  <si>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</si>
  <si>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</si>
  <si>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</si>
  <si>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</si>
  <si>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</si>
  <si>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</si>
  <si>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</si>
  <si>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</si>
  <si>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</si>
  <si>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</si>
  <si>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</si>
  <si>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</si>
  <si>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</si>
  <si>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</si>
  <si>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</si>
  <si>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</si>
  <si>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</si>
  <si>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</si>
  <si>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</si>
  <si>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</si>
  <si>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</si>
  <si>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</si>
  <si>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</si>
  <si>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</si>
  <si>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</si>
  <si>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</si>
  <si>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</si>
  <si>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</si>
  <si>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</si>
  <si>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</si>
  <si>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</si>
  <si>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</si>
  <si>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</si>
  <si>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</si>
  <si>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</si>
  <si>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</si>
  <si>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</si>
  <si>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</si>
  <si>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</si>
  <si>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</si>
  <si>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</si>
  <si>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</si>
  <si>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</si>
  <si>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</si>
  <si>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</si>
  <si>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</si>
  <si>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</si>
  <si>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</si>
  <si>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</si>
  <si>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</si>
  <si>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</si>
  <si>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</si>
  <si>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</si>
  <si>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</si>
  <si>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</si>
  <si>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</si>
  <si>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</si>
  <si>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</si>
  <si>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</si>
  <si>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</si>
  <si>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</si>
  <si>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</si>
  <si>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</si>
  <si>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</si>
  <si>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</si>
  <si>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</si>
  <si>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</si>
  <si>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</si>
  <si>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</si>
  <si>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</si>
  <si>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</si>
  <si>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</si>
  <si>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</si>
  <si>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</si>
  <si>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</si>
  <si>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</si>
  <si>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</si>
  <si>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</si>
  <si>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</si>
  <si>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</si>
  <si>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</si>
  <si>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</si>
  <si>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</si>
  <si>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</si>
  <si>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</si>
  <si>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</si>
  <si>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</si>
  <si>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</si>
  <si>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</si>
  <si>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</si>
  <si>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</si>
  <si>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</si>
  <si>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</si>
  <si>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</si>
  <si>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</si>
  <si>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</si>
  <si>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</si>
  <si>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</si>
  <si>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</si>
  <si>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</si>
  <si>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</si>
  <si>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</si>
  <si>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</si>
  <si>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</si>
  <si>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</si>
  <si>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</si>
  <si>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</si>
  <si>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</si>
  <si>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</si>
  <si>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</si>
  <si>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</si>
  <si>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</si>
  <si>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</si>
  <si>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</si>
  <si>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</si>
  <si>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</si>
  <si>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</si>
  <si>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</si>
  <si>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</si>
  <si>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</si>
  <si>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</si>
  <si>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</si>
  <si>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</si>
  <si>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</si>
  <si>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</si>
  <si>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</si>
  <si>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</si>
  <si>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</si>
  <si>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</si>
  <si>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</si>
  <si>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</si>
  <si>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</si>
  <si>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</si>
  <si>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</si>
  <si>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</si>
  <si>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</si>
  <si>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</si>
  <si>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</si>
  <si>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</si>
  <si>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</si>
  <si>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</si>
  <si>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</si>
  <si>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</si>
  <si>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</si>
  <si>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</si>
  <si>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</si>
  <si>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</si>
  <si>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</si>
  <si>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</si>
  <si>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</si>
  <si>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</si>
  <si>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</si>
  <si>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</si>
  <si>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</si>
  <si>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</si>
  <si>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</si>
  <si>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</si>
  <si>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</si>
  <si>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</si>
  <si>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</si>
  <si>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</si>
  <si>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</si>
  <si>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</si>
  <si>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</si>
  <si>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</si>
  <si>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</si>
  <si>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</si>
  <si>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</si>
  <si>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</si>
  <si>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</si>
  <si>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</si>
  <si>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</si>
  <si>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</si>
  <si>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</si>
  <si>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</si>
  <si>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</si>
  <si>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</si>
  <si>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</si>
  <si>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</si>
  <si>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</si>
  <si>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</si>
  <si>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</si>
  <si>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</si>
  <si>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</si>
  <si>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</si>
  <si>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</si>
  <si>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</si>
  <si>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</si>
  <si>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</si>
  <si>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</si>
  <si>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</si>
  <si>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</si>
  <si>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</si>
  <si>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</si>
  <si>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</si>
  <si>
    <t xml:space="preserve">Cyclically </t>
  </si>
  <si>
    <t>Total Return Price</t>
  </si>
  <si>
    <t xml:space="preserve">  Consumer</t>
  </si>
  <si>
    <t>Monthly</t>
  </si>
  <si>
    <t>Real</t>
  </si>
  <si>
    <t>S&amp;P</t>
  </si>
  <si>
    <t>Long</t>
  </si>
  <si>
    <t>Excess</t>
  </si>
  <si>
    <t>Total</t>
  </si>
  <si>
    <t>10 Year</t>
  </si>
  <si>
    <t>Real 10 Year</t>
  </si>
  <si>
    <t>Comp.</t>
  </si>
  <si>
    <t>Dividend</t>
  </si>
  <si>
    <t>Index</t>
  </si>
  <si>
    <t xml:space="preserve">Date  </t>
  </si>
  <si>
    <t>Interest</t>
  </si>
  <si>
    <t>TR P/E10 or</t>
  </si>
  <si>
    <t>Bond</t>
  </si>
  <si>
    <t>Annualized Stock</t>
  </si>
  <si>
    <t xml:space="preserve">Annualized Bonds </t>
  </si>
  <si>
    <t xml:space="preserve">Excess Annualized 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</si>
  <si>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</si>
  <si>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</si>
  <si>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</si>
  <si>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</si>
  <si>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</si>
  <si>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</si>
  <si>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</si>
  <si>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</si>
  <si>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</si>
  <si>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</si>
  <si>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Mar price is Mar 4th close</t>
  </si>
  <si>
    <t>Feb/Mar CPI estimated</t>
  </si>
  <si>
    <t>Mar GS10 is Mar 4th value</t>
  </si>
  <si>
    <t>lagged EPS</t>
  </si>
  <si>
    <t>lagged CPI</t>
  </si>
  <si>
    <t>TR</t>
  </si>
  <si>
    <t>Return</t>
  </si>
  <si>
    <t>Scaled</t>
  </si>
  <si>
    <t>Real Earnings</t>
  </si>
  <si>
    <t>price</t>
  </si>
  <si>
    <t>real price</t>
  </si>
  <si>
    <t>NA+O75</t>
  </si>
  <si>
    <t>Cape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</si>
</sst>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"/>
    <numFmt numFmtId="165" formatCode="yyyy\-mm\-dd"/>
    <numFmt numFmtId="166" formatCode="yyyy\-mm\-dd\ hh:mm:ss"/>
    <numFmt numFmtId="167" formatCode="_(* #,##0.00000_);_(* \(#,##0.00000\);_(* &quot;-&quot;??_);_(@_)"/>
    <numFmt numFmtId="168" formatCode="0.0000"/>
  </numFmts>
  <fonts count="29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i/>
      <sz val="9"/>
      <name val="Times New Roman"/>
      <family val="1"/>
    </font>
    <font>
      <sz val="10"/>
      <name val="Courier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i/>
      <sz val="9"/>
      <name val="Courier"/>
    </font>
    <font>
      <sz val="9"/>
      <name val="Courier"/>
    </font>
    <font>
      <b/>
      <sz val="10"/>
      <name val="Courie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0" fontId="4" fillId="0" borderId="0"/>
    <xf numFmtId="0" fontId="9" fillId="0" borderId="0"/>
    <xf numFmtId="0" fontId="13" fillId="4" borderId="3" applyNumberFormat="0" applyBorder="0" applyProtection="0">
      <alignment horizontal="right" vertical="center"/>
    </xf>
    <xf numFmtId="0" fontId="14" fillId="5" borderId="0" applyNumberFormat="0" applyBorder="0" applyProtection="0">
      <alignment horizontal="left"/>
    </xf>
    <xf numFmtId="9" fontId="15" fillId="0" borderId="0" applyFont="0" applyFill="0" applyBorder="0" applyAlignment="0" applyProtection="0"/>
    <xf numFmtId="0" fontId="9" fillId="0" borderId="0"/>
    <xf numFmtId="0" fontId="2" fillId="0" borderId="0"/>
    <xf numFmtId="43" fontId="17" fillId="0" borderId="0" applyFont="0" applyFill="0" applyBorder="0" applyAlignment="0" applyProtection="0"/>
  </cellStyleXfs>
  <cellXfs count="130">
    <xf numFmtId="0" fontId="0" fillId="0" borderId="0" xfId="0"/>
    <xf numFmtId="0" fontId="3" fillId="0" borderId="0" xfId="0" applyFont="1"/>
    <xf numFmtId="2" fontId="0" fillId="0" borderId="0" xfId="0" applyNumberFormat="1"/>
    <xf numFmtId="0" fontId="7" fillId="0" borderId="0" xfId="0" applyFont="1"/>
    <xf numFmtId="0" fontId="6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5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166" fontId="10" fillId="0" borderId="1" xfId="0" applyNumberFormat="1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165" fontId="12" fillId="0" borderId="0" xfId="0" applyNumberFormat="1" applyFont="1"/>
    <xf numFmtId="164" fontId="12" fillId="0" borderId="0" xfId="0" applyNumberFormat="1" applyFont="1"/>
    <xf numFmtId="14" fontId="0" fillId="0" borderId="0" xfId="0" applyNumberFormat="1"/>
    <xf numFmtId="0" fontId="9" fillId="0" borderId="0" xfId="6"/>
    <xf numFmtId="0" fontId="3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4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8" borderId="0" xfId="0" applyFont="1" applyFill="1" applyAlignment="1">
      <alignment horizontal="right"/>
    </xf>
    <xf numFmtId="10" fontId="15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4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2" fillId="0" borderId="0" xfId="7"/>
    <xf numFmtId="2" fontId="2" fillId="0" borderId="0" xfId="7" applyNumberFormat="1"/>
    <xf numFmtId="0" fontId="5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2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3" fillId="8" borderId="5" xfId="0" applyFont="1" applyFill="1" applyBorder="1" applyAlignment="1">
      <alignment horizontal="right"/>
    </xf>
    <xf numFmtId="0" fontId="3" fillId="8" borderId="5" xfId="0" applyFont="1" applyFill="1" applyBorder="1"/>
    <xf numFmtId="0" fontId="16" fillId="0" borderId="1" xfId="7" applyFont="1" applyBorder="1" applyAlignment="1">
      <alignment horizontal="center" vertical="top"/>
    </xf>
    <xf numFmtId="0" fontId="16" fillId="0" borderId="1" xfId="7" applyFont="1" applyBorder="1" applyAlignment="1">
      <alignment horizontal="center" vertical="top" wrapText="1"/>
    </xf>
    <xf numFmtId="166" fontId="2" fillId="0" borderId="0" xfId="7" applyNumberFormat="1"/>
    <xf numFmtId="0" fontId="4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6" fillId="0" borderId="5" xfId="0" applyFont="1" applyBorder="1"/>
    <xf numFmtId="0" fontId="8" fillId="0" borderId="6" xfId="0" applyFont="1" applyBorder="1"/>
    <xf numFmtId="0" fontId="0" fillId="0" borderId="4" xfId="0" applyBorder="1"/>
    <xf numFmtId="0" fontId="9" fillId="0" borderId="5" xfId="6" applyBorder="1"/>
    <xf numFmtId="0" fontId="5" fillId="0" borderId="5" xfId="6" applyFont="1" applyBorder="1"/>
    <xf numFmtId="0" fontId="2" fillId="0" borderId="5" xfId="6" applyFont="1" applyBorder="1"/>
    <xf numFmtId="0" fontId="9" fillId="0" borderId="6" xfId="6" applyBorder="1"/>
    <xf numFmtId="0" fontId="9" fillId="6" borderId="4" xfId="6" applyFill="1" applyBorder="1"/>
    <xf numFmtId="0" fontId="9" fillId="0" borderId="4" xfId="6" applyBorder="1"/>
    <xf numFmtId="10" fontId="15" fillId="0" borderId="0" xfId="5" applyNumberFormat="1"/>
    <xf numFmtId="0" fontId="2" fillId="0" borderId="0" xfId="6" applyFont="1"/>
    <xf numFmtId="0" fontId="2" fillId="12" borderId="0" xfId="7" applyFill="1"/>
    <xf numFmtId="0" fontId="1" fillId="0" borderId="0" xfId="7" applyFont="1"/>
    <xf numFmtId="166" fontId="2" fillId="12" borderId="0" xfId="7" applyNumberFormat="1" applyFill="1"/>
    <xf numFmtId="0" fontId="1" fillId="12" borderId="0" xfId="7" applyFont="1" applyFill="1"/>
    <xf numFmtId="2" fontId="18" fillId="13" borderId="0" xfId="8" applyNumberFormat="1" applyFont="1" applyFill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2" fontId="18" fillId="13" borderId="0" xfId="5" applyNumberFormat="1" applyFont="1" applyFill="1" applyAlignment="1">
      <alignment horizontal="center" vertical="center"/>
    </xf>
    <xf numFmtId="2" fontId="18" fillId="0" borderId="0" xfId="5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0" fontId="20" fillId="0" borderId="0" xfId="0" applyFont="1"/>
    <xf numFmtId="2" fontId="20" fillId="0" borderId="0" xfId="0" applyNumberFormat="1" applyFont="1" applyAlignment="1">
      <alignment horizontal="center"/>
    </xf>
    <xf numFmtId="2" fontId="20" fillId="0" borderId="0" xfId="0" applyNumberFormat="1" applyFont="1"/>
    <xf numFmtId="0" fontId="18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10" fontId="0" fillId="0" borderId="0" xfId="0" applyNumberFormat="1"/>
    <xf numFmtId="0" fontId="24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20" fillId="0" borderId="0" xfId="0" applyNumberFormat="1" applyFont="1" applyAlignment="1">
      <alignment horizontal="center" vertical="center"/>
    </xf>
    <xf numFmtId="2" fontId="18" fillId="0" borderId="0" xfId="8" applyNumberFormat="1" applyFont="1" applyAlignment="1">
      <alignment horizontal="center"/>
    </xf>
    <xf numFmtId="2" fontId="18" fillId="14" borderId="7" xfId="8" applyNumberFormat="1" applyFont="1" applyFill="1" applyBorder="1" applyAlignment="1">
      <alignment horizontal="center"/>
    </xf>
    <xf numFmtId="2" fontId="18" fillId="14" borderId="8" xfId="8" applyNumberFormat="1" applyFont="1" applyFill="1" applyBorder="1" applyAlignment="1">
      <alignment horizontal="center"/>
    </xf>
    <xf numFmtId="2" fontId="18" fillId="14" borderId="9" xfId="8" applyNumberFormat="1" applyFont="1" applyFill="1" applyBorder="1" applyAlignment="1">
      <alignment horizontal="center"/>
    </xf>
    <xf numFmtId="2" fontId="18" fillId="14" borderId="10" xfId="8" applyNumberFormat="1" applyFont="1" applyFill="1" applyBorder="1" applyAlignment="1">
      <alignment horizontal="center"/>
    </xf>
    <xf numFmtId="2" fontId="18" fillId="0" borderId="10" xfId="8" applyNumberFormat="1" applyFont="1" applyFill="1" applyBorder="1" applyAlignment="1">
      <alignment horizontal="center"/>
    </xf>
    <xf numFmtId="2" fontId="25" fillId="0" borderId="0" xfId="8" applyNumberFormat="1" applyFont="1" applyAlignment="1">
      <alignment horizontal="center" vertical="center"/>
    </xf>
    <xf numFmtId="2" fontId="28" fillId="0" borderId="0" xfId="8" applyNumberFormat="1" applyFont="1" applyAlignment="1">
      <alignment horizontal="center"/>
    </xf>
    <xf numFmtId="2" fontId="20" fillId="0" borderId="0" xfId="8" applyNumberFormat="1" applyFont="1" applyAlignment="1">
      <alignment horizontal="center"/>
    </xf>
    <xf numFmtId="2" fontId="20" fillId="0" borderId="0" xfId="8" applyNumberFormat="1" applyFont="1"/>
    <xf numFmtId="2" fontId="20" fillId="0" borderId="0" xfId="8" applyNumberFormat="1" applyFont="1" applyAlignment="1">
      <alignment horizontal="center" vertical="center"/>
    </xf>
    <xf numFmtId="43" fontId="20" fillId="13" borderId="0" xfId="8" applyFont="1" applyFill="1"/>
    <xf numFmtId="2" fontId="21" fillId="13" borderId="0" xfId="8" applyNumberFormat="1" applyFont="1" applyFill="1" applyAlignment="1">
      <alignment horizontal="center" vertical="center"/>
    </xf>
    <xf numFmtId="10" fontId="20" fillId="13" borderId="0" xfId="5" applyNumberFormat="1" applyFont="1" applyFill="1" applyAlignment="1">
      <alignment horizontal="center" vertical="center"/>
    </xf>
    <xf numFmtId="167" fontId="0" fillId="0" borderId="0" xfId="8" applyNumberFormat="1" applyFont="1"/>
    <xf numFmtId="2" fontId="23" fillId="13" borderId="0" xfId="8" applyNumberFormat="1" applyFont="1" applyFill="1" applyAlignment="1">
      <alignment horizontal="center"/>
    </xf>
    <xf numFmtId="2" fontId="0" fillId="0" borderId="0" xfId="8" applyNumberFormat="1" applyFont="1" applyAlignment="1">
      <alignment horizontal="center" vertical="center"/>
    </xf>
    <xf numFmtId="2" fontId="0" fillId="0" borderId="0" xfId="8" applyNumberFormat="1" applyFont="1" applyAlignment="1">
      <alignment horizontal="center"/>
    </xf>
    <xf numFmtId="43" fontId="20" fillId="13" borderId="0" xfId="8" applyFont="1" applyFill="1" applyAlignment="1">
      <alignment horizontal="center"/>
    </xf>
    <xf numFmtId="2" fontId="20" fillId="13" borderId="0" xfId="8" applyNumberFormat="1" applyFont="1" applyFill="1" applyAlignment="1">
      <alignment horizontal="center" vertical="center"/>
    </xf>
    <xf numFmtId="10" fontId="18" fillId="13" borderId="0" xfId="5" applyNumberFormat="1" applyFont="1" applyFill="1" applyAlignment="1">
      <alignment horizontal="center" vertical="center"/>
    </xf>
    <xf numFmtId="2" fontId="20" fillId="0" borderId="0" xfId="8" applyNumberFormat="1" applyFont="1" applyAlignment="1">
      <alignment horizontal="right"/>
    </xf>
    <xf numFmtId="2" fontId="20" fillId="0" borderId="0" xfId="8" applyNumberFormat="1" applyFont="1" applyAlignment="1" applyProtection="1">
      <alignment horizontal="center" vertical="center"/>
      <protection locked="0"/>
    </xf>
    <xf numFmtId="2" fontId="20" fillId="0" borderId="0" xfId="8" applyNumberFormat="1" applyFont="1" applyAlignment="1">
      <alignment horizontal="center" wrapText="1"/>
    </xf>
    <xf numFmtId="2" fontId="20" fillId="13" borderId="0" xfId="8" applyNumberFormat="1" applyFont="1" applyFill="1" applyAlignment="1">
      <alignment horizontal="center"/>
    </xf>
    <xf numFmtId="2" fontId="20" fillId="13" borderId="0" xfId="8" applyNumberFormat="1" applyFont="1" applyFill="1"/>
    <xf numFmtId="2" fontId="20" fillId="0" borderId="0" xfId="8" applyNumberFormat="1" applyFont="1" applyFill="1"/>
    <xf numFmtId="2" fontId="20" fillId="0" borderId="0" xfId="8" applyNumberFormat="1" applyFont="1" applyFill="1" applyAlignment="1">
      <alignment horizontal="center"/>
    </xf>
    <xf numFmtId="2" fontId="20" fillId="0" borderId="0" xfId="8" applyNumberFormat="1" applyFont="1" applyFill="1" applyAlignment="1">
      <alignment horizontal="center" vertical="center"/>
    </xf>
    <xf numFmtId="43" fontId="20" fillId="0" borderId="0" xfId="8" applyFont="1" applyFill="1"/>
    <xf numFmtId="2" fontId="18" fillId="0" borderId="0" xfId="8" applyNumberFormat="1" applyFont="1" applyFill="1" applyAlignment="1">
      <alignment horizontal="center"/>
    </xf>
    <xf numFmtId="2" fontId="21" fillId="0" borderId="0" xfId="8" applyNumberFormat="1" applyFont="1" applyFill="1" applyAlignment="1">
      <alignment horizontal="center" vertical="center"/>
    </xf>
    <xf numFmtId="10" fontId="18" fillId="0" borderId="0" xfId="5" applyNumberFormat="1" applyFont="1" applyFill="1" applyAlignment="1">
      <alignment horizontal="center" vertical="center"/>
    </xf>
    <xf numFmtId="10" fontId="20" fillId="0" borderId="0" xfId="5" applyNumberFormat="1" applyFont="1" applyFill="1" applyAlignment="1">
      <alignment horizontal="center" vertical="center"/>
    </xf>
    <xf numFmtId="167" fontId="0" fillId="0" borderId="0" xfId="8" applyNumberFormat="1" applyFont="1" applyFill="1"/>
    <xf numFmtId="2" fontId="24" fillId="0" borderId="0" xfId="8" applyNumberFormat="1" applyFont="1" applyAlignment="1">
      <alignment horizontal="center" vertical="center" wrapText="1"/>
    </xf>
    <xf numFmtId="2" fontId="24" fillId="0" borderId="0" xfId="8" applyNumberFormat="1" applyFont="1" applyAlignment="1">
      <alignment horizontal="center" vertical="center"/>
    </xf>
    <xf numFmtId="43" fontId="24" fillId="13" borderId="0" xfId="8" applyFont="1" applyFill="1" applyAlignment="1">
      <alignment horizontal="center" vertical="center"/>
    </xf>
    <xf numFmtId="2" fontId="19" fillId="0" borderId="0" xfId="8" applyNumberFormat="1" applyFont="1" applyAlignment="1">
      <alignment horizontal="center" vertical="center"/>
    </xf>
    <xf numFmtId="2" fontId="26" fillId="13" borderId="0" xfId="8" applyNumberFormat="1" applyFont="1" applyFill="1" applyAlignment="1">
      <alignment horizontal="center" vertical="center"/>
    </xf>
    <xf numFmtId="167" fontId="27" fillId="0" borderId="0" xfId="8" applyNumberFormat="1" applyFont="1" applyAlignment="1">
      <alignment horizontal="center" vertical="center"/>
    </xf>
    <xf numFmtId="2" fontId="0" fillId="0" borderId="0" xfId="8" applyNumberFormat="1" applyFont="1"/>
    <xf numFmtId="43" fontId="22" fillId="13" borderId="0" xfId="8" applyFont="1" applyFill="1"/>
  </cellXfs>
  <cellStyles count="9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P1" sqref="P1"/>
    </sheetView>
  </sheetViews>
  <sheetFormatPr baseColWidth="10" defaultColWidth="8.83203125" defaultRowHeight="15"/>
  <cols>
    <col min="1" max="1" width="18.1640625" style="34" bestFit="1" customWidth="1"/>
    <col min="2" max="16384" width="8.83203125" style="34"/>
  </cols>
  <sheetData>
    <row r="1" spans="1:20" ht="128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tabSelected="1" workbookViewId="0">
      <selection activeCell="A2" sqref="A2"/>
    </sheetView>
  </sheetViews>
  <sheetFormatPr baseColWidth="10" defaultColWidth="11.5" defaultRowHeight="13"/>
  <cols>
    <col min="1" max="1" width="17.83203125" style="56" bestFit="1" customWidth="1"/>
    <col min="9" max="9" width="17.83203125" bestFit="1" customWidth="1"/>
  </cols>
  <sheetData>
    <row r="1" spans="1:9" s="42" customFormat="1" ht="16">
      <c r="A1" s="55" t="s">
        <v>0</v>
      </c>
      <c r="B1" s="54" t="s">
        <v>11</v>
      </c>
      <c r="C1" s="54" t="s">
        <v>7</v>
      </c>
      <c r="D1" s="54" t="s">
        <v>8</v>
      </c>
      <c r="E1" s="54" t="s">
        <v>9</v>
      </c>
      <c r="F1" s="54" t="s">
        <v>10</v>
      </c>
      <c r="G1" s="54" t="s">
        <v>12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</sheetViews>
  <sheetFormatPr baseColWidth="10" defaultColWidth="10.83203125" defaultRowHeight="15"/>
  <cols>
    <col min="1" max="1" width="10.83203125" style="62"/>
    <col min="2" max="16384" width="10.83203125" style="19"/>
  </cols>
  <sheetData>
    <row r="1" spans="1:17" s="57" customFormat="1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O1860"/>
  <sheetViews>
    <sheetView topLeftCell="AB1089" workbookViewId="0">
      <selection activeCell="AN6" sqref="AN6"/>
    </sheetView>
  </sheetViews>
  <sheetFormatPr baseColWidth="10" defaultColWidth="11.5" defaultRowHeight="13"/>
  <cols>
    <col min="1" max="1" width="15.5" bestFit="1" customWidth="1"/>
    <col min="2" max="2" width="6.83203125" style="2" bestFit="1" customWidth="1"/>
    <col min="3" max="3" width="15.5" bestFit="1" customWidth="1"/>
    <col min="4" max="4" width="8" bestFit="1" customWidth="1"/>
    <col min="5" max="5" width="11.5" bestFit="1" customWidth="1"/>
    <col min="6" max="6" width="1.832031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83203125" bestFit="1" customWidth="1"/>
    <col min="14" max="14" width="9.1640625" bestFit="1" customWidth="1"/>
    <col min="16" max="16" width="21.832031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83203125" customWidth="1"/>
    <col min="26" max="26" width="10.1640625" bestFit="1" customWidth="1"/>
    <col min="27" max="30" width="19.83203125" bestFit="1" customWidth="1"/>
    <col min="32" max="32" width="14.6640625" bestFit="1" customWidth="1"/>
    <col min="35" max="35" width="38.33203125" style="70" customWidth="1"/>
    <col min="36" max="36" width="12.1640625" bestFit="1" customWidth="1"/>
  </cols>
  <sheetData>
    <row r="1" spans="1:41" ht="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80" t="s">
        <v>0</v>
      </c>
      <c r="AJ1" s="51" t="s">
        <v>3054</v>
      </c>
      <c r="AK1" s="51" t="s">
        <v>3055</v>
      </c>
      <c r="AL1" s="51" t="s">
        <v>3059</v>
      </c>
      <c r="AM1" s="51" t="s">
        <v>3060</v>
      </c>
      <c r="AN1" s="51" t="s">
        <v>3061</v>
      </c>
      <c r="AO1" s="51" t="s">
        <v>3019</v>
      </c>
    </row>
    <row r="2" spans="1:41" ht="15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4">
        <v>1871.01</v>
      </c>
      <c r="AL2" s="76" t="e">
        <f>AJ2/AK2</f>
        <v>#DIV/0!</v>
      </c>
      <c r="AM2" s="95">
        <v>4.4400000000000004</v>
      </c>
      <c r="AN2" t="e">
        <f>AJ2/AK2</f>
        <v>#DIV/0!</v>
      </c>
    </row>
    <row r="3" spans="1:41" ht="15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4">
        <v>1871.02</v>
      </c>
      <c r="AK3" s="2">
        <f>Cape!E10</f>
        <v>12.844641319999999</v>
      </c>
      <c r="AL3" s="76">
        <f t="shared" ref="AL3" si="0">AJ3/AK3</f>
        <v>0</v>
      </c>
      <c r="AM3" s="95">
        <v>4.5</v>
      </c>
      <c r="AN3">
        <f t="shared" ref="AN3" si="1">AJ3/AK3</f>
        <v>0</v>
      </c>
    </row>
    <row r="4" spans="1:41" ht="15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4">
        <v>1871.03</v>
      </c>
      <c r="AJ4" s="2">
        <f>Cape!D9</f>
        <v>0.4</v>
      </c>
      <c r="AK4" s="2">
        <f>Cape!E11</f>
        <v>13.0349719</v>
      </c>
      <c r="AL4" s="76" t="e">
        <f>#REF!/AK4</f>
        <v>#REF!</v>
      </c>
      <c r="AM4" s="95">
        <v>4.6100000000000003</v>
      </c>
      <c r="AN4" t="e">
        <f>#REF!/AK4</f>
        <v>#REF!</v>
      </c>
    </row>
    <row r="5" spans="1:41" ht="15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4">
        <v>1871.04</v>
      </c>
      <c r="AJ5" s="2">
        <f>Cape!D10</f>
        <v>0.4</v>
      </c>
      <c r="AK5" s="2">
        <f>Cape!E12</f>
        <v>12.559226450000001</v>
      </c>
      <c r="AL5" s="76">
        <f t="shared" ref="AL5:AL68" si="2">AJ4/AK5</f>
        <v>3.1849095292011395E-2</v>
      </c>
      <c r="AM5" s="95">
        <v>4.74</v>
      </c>
      <c r="AN5">
        <f t="shared" ref="AN5:AN68" si="3">AJ4/AK5</f>
        <v>3.1849095292011395E-2</v>
      </c>
    </row>
    <row r="6" spans="1:41" ht="15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4">
        <v>1871.05</v>
      </c>
      <c r="AJ6" s="2">
        <f>Cape!D11</f>
        <v>0.4</v>
      </c>
      <c r="AK6" s="2">
        <f>Cape!E13</f>
        <v>12.273811569999999</v>
      </c>
      <c r="AL6" s="76">
        <f t="shared" si="2"/>
        <v>3.2589713286595622E-2</v>
      </c>
      <c r="AM6" s="95">
        <v>4.8600000000000003</v>
      </c>
      <c r="AN6">
        <f t="shared" si="3"/>
        <v>3.2589713286595622E-2</v>
      </c>
    </row>
    <row r="7" spans="1:41" ht="15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4">
        <v>1871.06</v>
      </c>
      <c r="AJ7" s="2">
        <f>Cape!D12</f>
        <v>0.4</v>
      </c>
      <c r="AK7" s="2">
        <f>Cape!E14</f>
        <v>12.08348099</v>
      </c>
      <c r="AL7" s="76">
        <f t="shared" si="2"/>
        <v>3.3103043761233249E-2</v>
      </c>
      <c r="AM7" s="95">
        <v>4.82</v>
      </c>
      <c r="AN7">
        <f t="shared" si="3"/>
        <v>3.3103043761233249E-2</v>
      </c>
    </row>
    <row r="8" spans="1:41" ht="15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4">
        <v>1871.07</v>
      </c>
      <c r="AJ8" s="2">
        <f>Cape!D13</f>
        <v>0.4</v>
      </c>
      <c r="AK8" s="2">
        <f>Cape!E15</f>
        <v>12.08348099</v>
      </c>
      <c r="AL8" s="76">
        <f t="shared" si="2"/>
        <v>3.3103043761233249E-2</v>
      </c>
      <c r="AM8" s="95">
        <v>4.7300000000000004</v>
      </c>
      <c r="AN8">
        <f t="shared" si="3"/>
        <v>3.3103043761233249E-2</v>
      </c>
    </row>
    <row r="9" spans="1:41" ht="15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4">
        <v>1871.08</v>
      </c>
      <c r="AJ9" s="2">
        <f>Cape!D14</f>
        <v>0.4</v>
      </c>
      <c r="AK9" s="2">
        <f>Cape!E16</f>
        <v>11.893231399999999</v>
      </c>
      <c r="AL9" s="76">
        <f t="shared" si="2"/>
        <v>3.3632575247800195E-2</v>
      </c>
      <c r="AM9" s="95">
        <v>4.79</v>
      </c>
      <c r="AN9">
        <f t="shared" si="3"/>
        <v>3.3632575247800195E-2</v>
      </c>
    </row>
    <row r="10" spans="1:41" ht="15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4">
        <v>1871.09</v>
      </c>
      <c r="AJ10" s="2">
        <f>Cape!D15</f>
        <v>0.4</v>
      </c>
      <c r="AK10" s="2">
        <f>Cape!E17</f>
        <v>12.178646280000001</v>
      </c>
      <c r="AL10" s="76">
        <f t="shared" si="2"/>
        <v>3.2844372913341566E-2</v>
      </c>
      <c r="AM10" s="95">
        <v>4.84</v>
      </c>
      <c r="AN10">
        <f t="shared" si="3"/>
        <v>3.2844372913341566E-2</v>
      </c>
    </row>
    <row r="11" spans="1:41" ht="15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4">
        <v>1871.1</v>
      </c>
      <c r="AJ11" s="2">
        <f>Cape!D16</f>
        <v>0.4</v>
      </c>
      <c r="AK11" s="2">
        <f>Cape!E18</f>
        <v>12.368895869999999</v>
      </c>
      <c r="AL11" s="76">
        <f t="shared" si="2"/>
        <v>3.2339184047152955E-2</v>
      </c>
      <c r="AM11" s="95">
        <v>4.59</v>
      </c>
      <c r="AN11">
        <f t="shared" si="3"/>
        <v>3.2339184047152955E-2</v>
      </c>
    </row>
    <row r="12" spans="1:41" ht="15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4">
        <v>1871.11</v>
      </c>
      <c r="AJ12" s="2">
        <f>Cape!D17</f>
        <v>0.4</v>
      </c>
      <c r="AK12" s="2">
        <f>Cape!E19</f>
        <v>12.368895869999999</v>
      </c>
      <c r="AL12" s="76">
        <f t="shared" si="2"/>
        <v>3.2339184047152955E-2</v>
      </c>
      <c r="AM12" s="95">
        <v>4.6399999999999997</v>
      </c>
      <c r="AN12">
        <f t="shared" si="3"/>
        <v>3.2339184047152955E-2</v>
      </c>
    </row>
    <row r="13" spans="1:41" ht="15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4">
        <v>1871.12</v>
      </c>
      <c r="AJ13" s="2">
        <f>Cape!D18</f>
        <v>0.4</v>
      </c>
      <c r="AK13" s="2">
        <f>Cape!E20</f>
        <v>12.654391739999999</v>
      </c>
      <c r="AL13" s="76">
        <f t="shared" si="2"/>
        <v>3.1609579363314384E-2</v>
      </c>
      <c r="AM13" s="95">
        <v>4.74</v>
      </c>
      <c r="AN13">
        <f t="shared" si="3"/>
        <v>3.1609579363314384E-2</v>
      </c>
    </row>
    <row r="14" spans="1:41" ht="15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4">
        <v>1872.01</v>
      </c>
      <c r="AJ14" s="2">
        <f>Cape!D19</f>
        <v>0.4</v>
      </c>
      <c r="AK14" s="2">
        <f>Cape!E21</f>
        <v>12.654391739999999</v>
      </c>
      <c r="AL14" s="76">
        <f t="shared" si="2"/>
        <v>3.1609579363314384E-2</v>
      </c>
      <c r="AM14" s="95">
        <v>4.8600000000000003</v>
      </c>
      <c r="AN14">
        <f t="shared" si="3"/>
        <v>3.1609579363314384E-2</v>
      </c>
    </row>
    <row r="15" spans="1:41" ht="15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4">
        <v>1872.02</v>
      </c>
      <c r="AJ15" s="2">
        <f>Cape!D20</f>
        <v>0.4</v>
      </c>
      <c r="AK15" s="2">
        <f>Cape!E22</f>
        <v>12.654391739999999</v>
      </c>
      <c r="AL15" s="76">
        <f t="shared" si="2"/>
        <v>3.1609579363314384E-2</v>
      </c>
      <c r="AM15" s="95">
        <v>4.88</v>
      </c>
      <c r="AN15">
        <f t="shared" si="3"/>
        <v>3.1609579363314384E-2</v>
      </c>
    </row>
    <row r="16" spans="1:41" ht="15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4">
        <v>1872.03</v>
      </c>
      <c r="AJ16" s="2">
        <f>Cape!D21</f>
        <v>0.40250000000000002</v>
      </c>
      <c r="AK16" s="2">
        <f>Cape!E23</f>
        <v>12.844641319999999</v>
      </c>
      <c r="AL16" s="76">
        <f t="shared" si="2"/>
        <v>3.1141391186780141E-2</v>
      </c>
      <c r="AM16" s="95">
        <v>5.04</v>
      </c>
      <c r="AN16">
        <f t="shared" si="3"/>
        <v>3.1141391186780141E-2</v>
      </c>
    </row>
    <row r="17" spans="1:40" ht="15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4">
        <v>1872.04</v>
      </c>
      <c r="AJ17" s="2">
        <f>Cape!D22</f>
        <v>0.40500000000000003</v>
      </c>
      <c r="AK17" s="2">
        <f>Cape!E24</f>
        <v>13.130137189999999</v>
      </c>
      <c r="AL17" s="76">
        <f t="shared" si="2"/>
        <v>3.0654668277689187E-2</v>
      </c>
      <c r="AM17" s="95">
        <v>5.18</v>
      </c>
      <c r="AN17">
        <f t="shared" si="3"/>
        <v>3.0654668277689187E-2</v>
      </c>
    </row>
    <row r="18" spans="1:40" ht="15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4">
        <v>1872.05</v>
      </c>
      <c r="AJ18" s="2">
        <f>Cape!D23</f>
        <v>0.40749999999999997</v>
      </c>
      <c r="AK18" s="2">
        <f>Cape!E25</f>
        <v>13.130137189999999</v>
      </c>
      <c r="AL18" s="76">
        <f t="shared" si="2"/>
        <v>3.0845069944010237E-2</v>
      </c>
      <c r="AM18" s="95">
        <v>5.18</v>
      </c>
      <c r="AN18">
        <f t="shared" si="3"/>
        <v>3.0845069944010237E-2</v>
      </c>
    </row>
    <row r="19" spans="1:40" ht="15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4">
        <v>1872.06</v>
      </c>
      <c r="AJ19" s="2">
        <f>Cape!D24</f>
        <v>0.41</v>
      </c>
      <c r="AK19" s="2">
        <f>Cape!E26</f>
        <v>13.0349719</v>
      </c>
      <c r="AL19" s="76">
        <f t="shared" si="2"/>
        <v>3.1262054350880496E-2</v>
      </c>
      <c r="AM19" s="95">
        <v>5.13</v>
      </c>
      <c r="AN19">
        <f t="shared" si="3"/>
        <v>3.1262054350880496E-2</v>
      </c>
    </row>
    <row r="20" spans="1:40" ht="15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4">
        <v>1872.07</v>
      </c>
      <c r="AJ20" s="2">
        <f>Cape!D25</f>
        <v>0.41249999999999998</v>
      </c>
      <c r="AK20" s="2">
        <f>Cape!E27</f>
        <v>12.844641319999999</v>
      </c>
      <c r="AL20" s="76">
        <f t="shared" si="2"/>
        <v>3.1919925966449644E-2</v>
      </c>
      <c r="AM20" s="95">
        <v>5.0999999999999996</v>
      </c>
      <c r="AN20">
        <f t="shared" si="3"/>
        <v>3.1919925966449644E-2</v>
      </c>
    </row>
    <row r="21" spans="1:40" ht="15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4">
        <v>1872.08</v>
      </c>
      <c r="AJ21" s="2">
        <f>Cape!D26</f>
        <v>0.41499999999999998</v>
      </c>
      <c r="AK21" s="2">
        <f>Cape!E28</f>
        <v>12.93980661</v>
      </c>
      <c r="AL21" s="76">
        <f t="shared" si="2"/>
        <v>3.1878374417220134E-2</v>
      </c>
      <c r="AM21" s="95">
        <v>5.04</v>
      </c>
      <c r="AN21">
        <f t="shared" si="3"/>
        <v>3.1878374417220134E-2</v>
      </c>
    </row>
    <row r="22" spans="1:40" ht="15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4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4">
        <v>1872.09</v>
      </c>
      <c r="AJ22" s="2">
        <f>Cape!D27</f>
        <v>0.41749999999999998</v>
      </c>
      <c r="AK22" s="2">
        <f>Cape!E29</f>
        <v>13.0349719</v>
      </c>
      <c r="AL22" s="76">
        <f t="shared" si="2"/>
        <v>3.1837429584332284E-2</v>
      </c>
      <c r="AM22" s="95">
        <v>4.95</v>
      </c>
      <c r="AN22">
        <f t="shared" si="3"/>
        <v>3.1837429584332284E-2</v>
      </c>
    </row>
    <row r="23" spans="1:40" ht="15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4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4">
        <v>1872.1</v>
      </c>
      <c r="AJ23" s="2">
        <f>Cape!D28</f>
        <v>0.42</v>
      </c>
      <c r="AK23" s="2">
        <f>Cape!E30</f>
        <v>12.74947603</v>
      </c>
      <c r="AL23" s="76">
        <f t="shared" si="2"/>
        <v>3.2746443776795739E-2</v>
      </c>
      <c r="AM23" s="95">
        <v>4.97</v>
      </c>
      <c r="AN23">
        <f t="shared" si="3"/>
        <v>3.2746443776795739E-2</v>
      </c>
    </row>
    <row r="24" spans="1:40" ht="15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4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4">
        <v>1872.11</v>
      </c>
      <c r="AJ24" s="2">
        <f>Cape!D29</f>
        <v>0.42249999999999999</v>
      </c>
      <c r="AK24" s="2">
        <f>Cape!E31</f>
        <v>13.130137189999999</v>
      </c>
      <c r="AL24" s="76">
        <f t="shared" si="2"/>
        <v>3.1987479941936542E-2</v>
      </c>
      <c r="AM24" s="95">
        <v>4.95</v>
      </c>
      <c r="AN24">
        <f t="shared" si="3"/>
        <v>3.1987479941936542E-2</v>
      </c>
    </row>
    <row r="25" spans="1:40" ht="15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4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4">
        <v>1872.12</v>
      </c>
      <c r="AJ25" s="2">
        <f>Cape!D30</f>
        <v>0.42499999999999999</v>
      </c>
      <c r="AK25" s="2">
        <f>Cape!E32</f>
        <v>12.93980661</v>
      </c>
      <c r="AL25" s="76">
        <f t="shared" si="2"/>
        <v>3.2651183494001229E-2</v>
      </c>
      <c r="AM25" s="95">
        <v>5.07</v>
      </c>
      <c r="AN25">
        <f t="shared" si="3"/>
        <v>3.2651183494001229E-2</v>
      </c>
    </row>
    <row r="26" spans="1:40" ht="15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4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4">
        <v>1873.01</v>
      </c>
      <c r="AJ26" s="2">
        <f>Cape!D31</f>
        <v>0.42749999999999999</v>
      </c>
      <c r="AK26" s="2">
        <f>Cape!E33</f>
        <v>12.93980661</v>
      </c>
      <c r="AL26" s="76">
        <f t="shared" si="2"/>
        <v>3.2844385763196503E-2</v>
      </c>
      <c r="AM26" s="95">
        <v>5.1100000000000003</v>
      </c>
      <c r="AN26">
        <f t="shared" si="3"/>
        <v>3.2844385763196503E-2</v>
      </c>
    </row>
    <row r="27" spans="1:40" ht="15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4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4">
        <v>1873.02</v>
      </c>
      <c r="AJ27" s="2">
        <f>Cape!D32</f>
        <v>0.43</v>
      </c>
      <c r="AK27" s="2">
        <f>Cape!E34</f>
        <v>13.225221489999999</v>
      </c>
      <c r="AL27" s="76">
        <f t="shared" si="2"/>
        <v>3.2324600410151623E-2</v>
      </c>
      <c r="AM27" s="95">
        <v>5.15</v>
      </c>
      <c r="AN27">
        <f t="shared" si="3"/>
        <v>3.2324600410151623E-2</v>
      </c>
    </row>
    <row r="28" spans="1:40" ht="15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4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4">
        <v>1873.03</v>
      </c>
      <c r="AJ28" s="2">
        <f>Cape!D33</f>
        <v>0.4325</v>
      </c>
      <c r="AK28" s="2">
        <f>Cape!E35</f>
        <v>13.225221489999999</v>
      </c>
      <c r="AL28" s="76">
        <f t="shared" si="2"/>
        <v>3.2513633161088178E-2</v>
      </c>
      <c r="AM28" s="95">
        <v>5.1100000000000003</v>
      </c>
      <c r="AN28">
        <f t="shared" si="3"/>
        <v>3.2513633161088178E-2</v>
      </c>
    </row>
    <row r="29" spans="1:40" ht="15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4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4">
        <v>1873.04</v>
      </c>
      <c r="AJ29" s="2">
        <f>Cape!D34</f>
        <v>0.435</v>
      </c>
      <c r="AK29" s="2">
        <f>Cape!E36</f>
        <v>13.225221489999999</v>
      </c>
      <c r="AL29" s="76">
        <f t="shared" si="2"/>
        <v>3.2702665912024739E-2</v>
      </c>
      <c r="AM29" s="95">
        <v>5.04</v>
      </c>
      <c r="AN29">
        <f t="shared" si="3"/>
        <v>3.2702665912024739E-2</v>
      </c>
    </row>
    <row r="30" spans="1:40" ht="15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4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4">
        <v>1873.05</v>
      </c>
      <c r="AJ30" s="2">
        <f>Cape!D35</f>
        <v>0.4375</v>
      </c>
      <c r="AK30" s="2">
        <f>Cape!E37</f>
        <v>12.93980661</v>
      </c>
      <c r="AL30" s="76">
        <f t="shared" si="2"/>
        <v>3.3617194839977597E-2</v>
      </c>
      <c r="AM30" s="95">
        <v>5.05</v>
      </c>
      <c r="AN30">
        <f t="shared" si="3"/>
        <v>3.3617194839977597E-2</v>
      </c>
    </row>
    <row r="31" spans="1:40" ht="15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4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4">
        <v>1873.06</v>
      </c>
      <c r="AJ31" s="2">
        <f>Cape!D36</f>
        <v>0.44</v>
      </c>
      <c r="AK31" s="2">
        <f>Cape!E38</f>
        <v>12.559226450000001</v>
      </c>
      <c r="AL31" s="76">
        <f t="shared" si="2"/>
        <v>3.4834947975637465E-2</v>
      </c>
      <c r="AM31" s="95">
        <v>4.9800000000000004</v>
      </c>
      <c r="AN31">
        <f t="shared" si="3"/>
        <v>3.4834947975637465E-2</v>
      </c>
    </row>
    <row r="32" spans="1:40" ht="15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4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4">
        <v>1873.07</v>
      </c>
      <c r="AJ32" s="2">
        <f>Cape!D37</f>
        <v>0.4425</v>
      </c>
      <c r="AK32" s="2">
        <f>Cape!E39</f>
        <v>12.559226450000001</v>
      </c>
      <c r="AL32" s="76">
        <f t="shared" si="2"/>
        <v>3.5034004821212536E-2</v>
      </c>
      <c r="AM32" s="95">
        <v>4.97</v>
      </c>
      <c r="AN32">
        <f t="shared" si="3"/>
        <v>3.5034004821212536E-2</v>
      </c>
    </row>
    <row r="33" spans="1:40" ht="15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4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4">
        <v>1873.08</v>
      </c>
      <c r="AJ33" s="2">
        <f>Cape!D38</f>
        <v>0.44500000000000001</v>
      </c>
      <c r="AK33" s="2">
        <f>Cape!E40</f>
        <v>12.559226450000001</v>
      </c>
      <c r="AL33" s="76">
        <f t="shared" si="2"/>
        <v>3.5233061666787607E-2</v>
      </c>
      <c r="AM33" s="95">
        <v>4.97</v>
      </c>
      <c r="AN33">
        <f t="shared" si="3"/>
        <v>3.5233061666787607E-2</v>
      </c>
    </row>
    <row r="34" spans="1:40" ht="15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4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4">
        <v>1873.09</v>
      </c>
      <c r="AJ34" s="2">
        <f>Cape!D39</f>
        <v>0.44750000000000001</v>
      </c>
      <c r="AK34" s="2">
        <f>Cape!E41</f>
        <v>12.559226450000001</v>
      </c>
      <c r="AL34" s="76">
        <f t="shared" si="2"/>
        <v>3.5432118512362679E-2</v>
      </c>
      <c r="AM34" s="95">
        <v>4.59</v>
      </c>
      <c r="AN34">
        <f t="shared" si="3"/>
        <v>3.5432118512362679E-2</v>
      </c>
    </row>
    <row r="35" spans="1:40" ht="15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4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4">
        <v>1873.1</v>
      </c>
      <c r="AJ35" s="2">
        <f>Cape!D40</f>
        <v>0.45</v>
      </c>
      <c r="AK35" s="2">
        <f>Cape!E42</f>
        <v>12.273811569999999</v>
      </c>
      <c r="AL35" s="76">
        <f t="shared" si="2"/>
        <v>3.6459741739378847E-2</v>
      </c>
      <c r="AM35" s="95">
        <v>4.1900000000000004</v>
      </c>
      <c r="AN35">
        <f t="shared" si="3"/>
        <v>3.6459741739378847E-2</v>
      </c>
    </row>
    <row r="36" spans="1:40" ht="15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4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4">
        <v>1873.11</v>
      </c>
      <c r="AJ36" s="2">
        <f>Cape!D41</f>
        <v>0.45250000000000001</v>
      </c>
      <c r="AK36" s="2">
        <f>Cape!E43</f>
        <v>11.893231399999999</v>
      </c>
      <c r="AL36" s="76">
        <f t="shared" si="2"/>
        <v>3.7836647153775216E-2</v>
      </c>
      <c r="AM36" s="95">
        <v>4.04</v>
      </c>
      <c r="AN36">
        <f t="shared" si="3"/>
        <v>3.7836647153775216E-2</v>
      </c>
    </row>
    <row r="37" spans="1:40" ht="15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4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4">
        <v>1873.12</v>
      </c>
      <c r="AJ37" s="2">
        <f>Cape!D42</f>
        <v>0.45500000000000002</v>
      </c>
      <c r="AK37" s="2">
        <f>Cape!E44</f>
        <v>12.178646280000001</v>
      </c>
      <c r="AL37" s="76">
        <f t="shared" si="2"/>
        <v>3.7155196858217644E-2</v>
      </c>
      <c r="AM37" s="95">
        <v>4.42</v>
      </c>
      <c r="AN37">
        <f t="shared" si="3"/>
        <v>3.7155196858217644E-2</v>
      </c>
    </row>
    <row r="38" spans="1:40" ht="15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4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4">
        <v>1874.01</v>
      </c>
      <c r="AJ38" s="2">
        <f>Cape!D43</f>
        <v>0.45750000000000002</v>
      </c>
      <c r="AK38" s="2">
        <f>Cape!E45</f>
        <v>12.368895869999999</v>
      </c>
      <c r="AL38" s="76">
        <f t="shared" si="2"/>
        <v>3.6785821853636484E-2</v>
      </c>
      <c r="AM38" s="95">
        <v>4.66</v>
      </c>
      <c r="AN38">
        <f t="shared" si="3"/>
        <v>3.6785821853636484E-2</v>
      </c>
    </row>
    <row r="39" spans="1:40" ht="15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4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4">
        <v>1874.02</v>
      </c>
      <c r="AJ39" s="2">
        <f>Cape!D44</f>
        <v>0.46</v>
      </c>
      <c r="AK39" s="2">
        <f>Cape!E46</f>
        <v>12.368895869999999</v>
      </c>
      <c r="AL39" s="76">
        <f t="shared" si="2"/>
        <v>3.6987941753931192E-2</v>
      </c>
      <c r="AM39" s="95">
        <v>4.8</v>
      </c>
      <c r="AN39">
        <f t="shared" si="3"/>
        <v>3.6987941753931192E-2</v>
      </c>
    </row>
    <row r="40" spans="1:40" ht="15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4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4">
        <v>1874.03</v>
      </c>
      <c r="AJ40" s="2">
        <f>Cape!D45</f>
        <v>0.46</v>
      </c>
      <c r="AK40" s="2">
        <f>Cape!E47</f>
        <v>12.368895869999999</v>
      </c>
      <c r="AL40" s="76">
        <f t="shared" si="2"/>
        <v>3.7190061654225892E-2</v>
      </c>
      <c r="AM40" s="95">
        <v>4.7300000000000004</v>
      </c>
      <c r="AN40">
        <f t="shared" si="3"/>
        <v>3.7190061654225892E-2</v>
      </c>
    </row>
    <row r="41" spans="1:40" ht="15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4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4">
        <v>1874.04</v>
      </c>
      <c r="AJ41" s="2">
        <f>Cape!D46</f>
        <v>0.46</v>
      </c>
      <c r="AK41" s="2">
        <f>Cape!E48</f>
        <v>12.178646280000001</v>
      </c>
      <c r="AL41" s="76">
        <f t="shared" si="2"/>
        <v>3.7771028850342801E-2</v>
      </c>
      <c r="AM41" s="95">
        <v>4.5999999999999996</v>
      </c>
      <c r="AN41">
        <f t="shared" si="3"/>
        <v>3.7771028850342801E-2</v>
      </c>
    </row>
    <row r="42" spans="1:40" ht="15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4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4">
        <v>1874.05</v>
      </c>
      <c r="AJ42" s="2">
        <f>Cape!D47</f>
        <v>0.46</v>
      </c>
      <c r="AK42" s="2">
        <f>Cape!E49</f>
        <v>12.08348099</v>
      </c>
      <c r="AL42" s="76">
        <f t="shared" si="2"/>
        <v>3.8068500325418232E-2</v>
      </c>
      <c r="AM42" s="95">
        <v>4.4800000000000004</v>
      </c>
      <c r="AN42">
        <f t="shared" si="3"/>
        <v>3.8068500325418232E-2</v>
      </c>
    </row>
    <row r="43" spans="1:40" ht="15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4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4">
        <v>1874.06</v>
      </c>
      <c r="AJ43" s="2">
        <f>Cape!D48</f>
        <v>0.46</v>
      </c>
      <c r="AK43" s="2">
        <f>Cape!E50</f>
        <v>11.79806612</v>
      </c>
      <c r="AL43" s="76">
        <f t="shared" si="2"/>
        <v>3.8989440754210659E-2</v>
      </c>
      <c r="AM43" s="95">
        <v>4.46</v>
      </c>
      <c r="AN43">
        <f t="shared" si="3"/>
        <v>3.8989440754210659E-2</v>
      </c>
    </row>
    <row r="44" spans="1:40" ht="15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4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4">
        <v>1874.07</v>
      </c>
      <c r="AJ44" s="2">
        <f>Cape!D49</f>
        <v>0.46</v>
      </c>
      <c r="AK44" s="2">
        <f>Cape!E51</f>
        <v>11.893231399999999</v>
      </c>
      <c r="AL44" s="76">
        <f t="shared" si="2"/>
        <v>3.8677461534970224E-2</v>
      </c>
      <c r="AM44" s="95">
        <v>4.46</v>
      </c>
      <c r="AN44">
        <f t="shared" si="3"/>
        <v>3.8677461534970224E-2</v>
      </c>
    </row>
    <row r="45" spans="1:40" ht="15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4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4">
        <v>1874.08</v>
      </c>
      <c r="AJ45" s="2">
        <f>Cape!D50</f>
        <v>0.46</v>
      </c>
      <c r="AK45" s="2">
        <f>Cape!E52</f>
        <v>11.79806612</v>
      </c>
      <c r="AL45" s="76">
        <f t="shared" si="2"/>
        <v>3.8989440754210659E-2</v>
      </c>
      <c r="AM45" s="95">
        <v>4.47</v>
      </c>
      <c r="AN45">
        <f t="shared" si="3"/>
        <v>3.8989440754210659E-2</v>
      </c>
    </row>
    <row r="46" spans="1:40" ht="15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4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4">
        <v>1874.09</v>
      </c>
      <c r="AJ46" s="2">
        <f>Cape!D51</f>
        <v>0.46</v>
      </c>
      <c r="AK46" s="2">
        <f>Cape!E53</f>
        <v>11.79806612</v>
      </c>
      <c r="AL46" s="76">
        <f t="shared" si="2"/>
        <v>3.8989440754210659E-2</v>
      </c>
      <c r="AM46" s="95">
        <v>4.54</v>
      </c>
      <c r="AN46">
        <f t="shared" si="3"/>
        <v>3.8989440754210659E-2</v>
      </c>
    </row>
    <row r="47" spans="1:40" ht="15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4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4">
        <v>1874.1</v>
      </c>
      <c r="AJ47" s="2">
        <f>Cape!D52</f>
        <v>0.46</v>
      </c>
      <c r="AK47" s="2">
        <f>Cape!E54</f>
        <v>11.60773554</v>
      </c>
      <c r="AL47" s="76">
        <f t="shared" si="2"/>
        <v>3.9628745711413754E-2</v>
      </c>
      <c r="AM47" s="95">
        <v>4.53</v>
      </c>
      <c r="AN47">
        <f t="shared" si="3"/>
        <v>3.9628745711413754E-2</v>
      </c>
    </row>
    <row r="48" spans="1:40" ht="15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4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4">
        <v>1874.11</v>
      </c>
      <c r="AJ48" s="2">
        <f>Cape!D53</f>
        <v>0.46</v>
      </c>
      <c r="AK48" s="2">
        <f>Cape!E55</f>
        <v>11.51265124</v>
      </c>
      <c r="AL48" s="76">
        <f t="shared" si="2"/>
        <v>3.9956044043248547E-2</v>
      </c>
      <c r="AM48" s="95">
        <v>4.57</v>
      </c>
      <c r="AN48">
        <f t="shared" si="3"/>
        <v>3.9956044043248547E-2</v>
      </c>
    </row>
    <row r="49" spans="1:40" ht="15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4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4">
        <v>1874.12</v>
      </c>
      <c r="AJ49" s="2">
        <f>Cape!D54</f>
        <v>0.46</v>
      </c>
      <c r="AK49" s="2">
        <f>Cape!E56</f>
        <v>11.51265124</v>
      </c>
      <c r="AL49" s="76">
        <f t="shared" si="2"/>
        <v>3.9956044043248547E-2</v>
      </c>
      <c r="AM49" s="95">
        <v>4.54</v>
      </c>
      <c r="AN49">
        <f t="shared" si="3"/>
        <v>3.9956044043248547E-2</v>
      </c>
    </row>
    <row r="50" spans="1:40" ht="15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4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4">
        <v>1875.01</v>
      </c>
      <c r="AJ50" s="2">
        <f>Cape!D55</f>
        <v>0.46</v>
      </c>
      <c r="AK50" s="2">
        <f>Cape!E57</f>
        <v>11.51265124</v>
      </c>
      <c r="AL50" s="76">
        <f t="shared" si="2"/>
        <v>3.9956044043248547E-2</v>
      </c>
      <c r="AM50" s="95">
        <v>4.54</v>
      </c>
      <c r="AN50">
        <f t="shared" si="3"/>
        <v>3.9956044043248547E-2</v>
      </c>
    </row>
    <row r="51" spans="1:40" ht="15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4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4">
        <v>1875.02</v>
      </c>
      <c r="AJ51" s="2">
        <f>Cape!D56</f>
        <v>0.46</v>
      </c>
      <c r="AK51" s="2">
        <f>Cape!E58</f>
        <v>11.51265124</v>
      </c>
      <c r="AL51" s="76">
        <f t="shared" si="2"/>
        <v>3.9956044043248547E-2</v>
      </c>
      <c r="AM51" s="95">
        <v>4.53</v>
      </c>
      <c r="AN51">
        <f t="shared" si="3"/>
        <v>3.9956044043248547E-2</v>
      </c>
    </row>
    <row r="52" spans="1:40" ht="15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4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4">
        <v>1875.03</v>
      </c>
      <c r="AJ52" s="2">
        <f>Cape!D57</f>
        <v>0.45169999999999999</v>
      </c>
      <c r="AK52" s="2">
        <f>Cape!E59</f>
        <v>11.51265124</v>
      </c>
      <c r="AL52" s="76">
        <f t="shared" si="2"/>
        <v>3.9956044043248547E-2</v>
      </c>
      <c r="AM52" s="95">
        <v>4.59</v>
      </c>
      <c r="AN52">
        <f t="shared" si="3"/>
        <v>3.9956044043248547E-2</v>
      </c>
    </row>
    <row r="53" spans="1:40" ht="15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4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4">
        <v>1875.04</v>
      </c>
      <c r="AJ53" s="2">
        <f>Cape!D58</f>
        <v>0.44330000000000003</v>
      </c>
      <c r="AK53" s="2">
        <f>Cape!E60</f>
        <v>11.60773554</v>
      </c>
      <c r="AL53" s="76">
        <f t="shared" si="2"/>
        <v>3.8913705299664328E-2</v>
      </c>
      <c r="AM53" s="95">
        <v>4.6500000000000004</v>
      </c>
      <c r="AN53">
        <f t="shared" si="3"/>
        <v>3.8913705299664328E-2</v>
      </c>
    </row>
    <row r="54" spans="1:40" ht="15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4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4">
        <v>1875.05</v>
      </c>
      <c r="AJ54" s="2">
        <f>Cape!D59</f>
        <v>0.435</v>
      </c>
      <c r="AK54" s="2">
        <f>Cape!E61</f>
        <v>11.322320660000001</v>
      </c>
      <c r="AL54" s="76">
        <f t="shared" si="2"/>
        <v>3.9152750863708535E-2</v>
      </c>
      <c r="AM54" s="95">
        <v>4.47</v>
      </c>
      <c r="AN54">
        <f t="shared" si="3"/>
        <v>3.9152750863708535E-2</v>
      </c>
    </row>
    <row r="55" spans="1:40" ht="15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4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4">
        <v>1875.06</v>
      </c>
      <c r="AJ55" s="2">
        <f>Cape!D60</f>
        <v>0.42670000000000002</v>
      </c>
      <c r="AK55" s="2">
        <f>Cape!E62</f>
        <v>11.13207107</v>
      </c>
      <c r="AL55" s="76">
        <f t="shared" si="2"/>
        <v>3.9076286637469336E-2</v>
      </c>
      <c r="AM55" s="95">
        <v>4.38</v>
      </c>
      <c r="AN55">
        <f t="shared" si="3"/>
        <v>3.9076286637469336E-2</v>
      </c>
    </row>
    <row r="56" spans="1:40" ht="15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4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4">
        <v>1875.07</v>
      </c>
      <c r="AJ56" s="2">
        <f>Cape!D61</f>
        <v>0.41830000000000001</v>
      </c>
      <c r="AK56" s="2">
        <f>Cape!E63</f>
        <v>11.13207107</v>
      </c>
      <c r="AL56" s="76">
        <f t="shared" si="2"/>
        <v>3.8330693122317627E-2</v>
      </c>
      <c r="AM56" s="95">
        <v>4.3899999999999997</v>
      </c>
      <c r="AN56">
        <f t="shared" si="3"/>
        <v>3.8330693122317627E-2</v>
      </c>
    </row>
    <row r="57" spans="1:40" ht="15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4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4">
        <v>1875.08</v>
      </c>
      <c r="AJ57" s="2">
        <f>Cape!D62</f>
        <v>0.41</v>
      </c>
      <c r="AK57" s="2">
        <f>Cape!E64</f>
        <v>11.22715537</v>
      </c>
      <c r="AL57" s="76">
        <f t="shared" si="2"/>
        <v>3.7257879330479061E-2</v>
      </c>
      <c r="AM57" s="95">
        <v>4.41</v>
      </c>
      <c r="AN57">
        <f t="shared" si="3"/>
        <v>3.7257879330479061E-2</v>
      </c>
    </row>
    <row r="58" spans="1:40" ht="15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4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4">
        <v>1875.09</v>
      </c>
      <c r="AJ58" s="2">
        <f>Cape!D63</f>
        <v>0.4017</v>
      </c>
      <c r="AK58" s="2">
        <f>Cape!E65</f>
        <v>11.13207107</v>
      </c>
      <c r="AL58" s="76">
        <f t="shared" si="2"/>
        <v>3.6830523037614776E-2</v>
      </c>
      <c r="AM58" s="95">
        <v>4.37</v>
      </c>
      <c r="AN58">
        <f t="shared" si="3"/>
        <v>3.6830523037614776E-2</v>
      </c>
    </row>
    <row r="59" spans="1:40" ht="15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4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4">
        <v>1875.1</v>
      </c>
      <c r="AJ59" s="2">
        <f>Cape!D64</f>
        <v>0.39329999999999998</v>
      </c>
      <c r="AK59" s="2">
        <f>Cape!E66</f>
        <v>11.13207107</v>
      </c>
      <c r="AL59" s="76">
        <f t="shared" si="2"/>
        <v>3.6084929522463068E-2</v>
      </c>
      <c r="AM59" s="95">
        <v>4.3</v>
      </c>
      <c r="AN59">
        <f t="shared" si="3"/>
        <v>3.6084929522463068E-2</v>
      </c>
    </row>
    <row r="60" spans="1:40" ht="15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4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4">
        <v>1875.11</v>
      </c>
      <c r="AJ60" s="2">
        <f>Cape!D65</f>
        <v>0.38500000000000001</v>
      </c>
      <c r="AK60" s="2">
        <f>Cape!E67</f>
        <v>11.03690579</v>
      </c>
      <c r="AL60" s="76">
        <f t="shared" si="2"/>
        <v>3.5634987512202003E-2</v>
      </c>
      <c r="AM60" s="95">
        <v>4.37</v>
      </c>
      <c r="AN60">
        <f t="shared" si="3"/>
        <v>3.5634987512202003E-2</v>
      </c>
    </row>
    <row r="61" spans="1:40" ht="15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4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4">
        <v>1875.12</v>
      </c>
      <c r="AJ61" s="2">
        <f>Cape!D66</f>
        <v>0.37669999999999998</v>
      </c>
      <c r="AK61" s="2">
        <f>Cape!E68</f>
        <v>10.9417405</v>
      </c>
      <c r="AL61" s="76">
        <f t="shared" si="2"/>
        <v>3.5186358148413407E-2</v>
      </c>
      <c r="AM61" s="95">
        <v>4.37</v>
      </c>
      <c r="AN61">
        <f t="shared" si="3"/>
        <v>3.5186358148413407E-2</v>
      </c>
    </row>
    <row r="62" spans="1:40" ht="15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4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4">
        <v>1876.01</v>
      </c>
      <c r="AJ62" s="2">
        <f>Cape!D67</f>
        <v>0.36830000000000002</v>
      </c>
      <c r="AK62" s="2">
        <f>Cape!E69</f>
        <v>10.846575209999999</v>
      </c>
      <c r="AL62" s="76">
        <f t="shared" si="2"/>
        <v>3.4729856448393173E-2</v>
      </c>
      <c r="AM62" s="95">
        <v>4.46</v>
      </c>
      <c r="AN62">
        <f t="shared" si="3"/>
        <v>3.4729856448393173E-2</v>
      </c>
    </row>
    <row r="63" spans="1:40" ht="15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4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4">
        <v>1876.02</v>
      </c>
      <c r="AJ63" s="2">
        <f>Cape!D68</f>
        <v>0.36</v>
      </c>
      <c r="AK63" s="2">
        <f>Cape!E70</f>
        <v>10.846575209999999</v>
      </c>
      <c r="AL63" s="76">
        <f t="shared" si="2"/>
        <v>3.3955418449543952E-2</v>
      </c>
      <c r="AM63" s="95">
        <v>4.5199999999999996</v>
      </c>
      <c r="AN63">
        <f t="shared" si="3"/>
        <v>3.3955418449543952E-2</v>
      </c>
    </row>
    <row r="64" spans="1:40" ht="15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4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4">
        <v>1876.03</v>
      </c>
      <c r="AJ64" s="2">
        <f>Cape!D69</f>
        <v>0.3533</v>
      </c>
      <c r="AK64" s="2">
        <f>Cape!E71</f>
        <v>10.846575209999999</v>
      </c>
      <c r="AL64" s="76">
        <f t="shared" si="2"/>
        <v>3.3190199950681024E-2</v>
      </c>
      <c r="AM64" s="95">
        <v>4.51</v>
      </c>
      <c r="AN64">
        <f t="shared" si="3"/>
        <v>3.3190199950681024E-2</v>
      </c>
    </row>
    <row r="65" spans="1:40" ht="15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4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4">
        <v>1876.04</v>
      </c>
      <c r="AJ65" s="2">
        <f>Cape!D70</f>
        <v>0.34670000000000001</v>
      </c>
      <c r="AK65" s="2">
        <f>Cape!E72</f>
        <v>10.751490909999999</v>
      </c>
      <c r="AL65" s="76">
        <f t="shared" si="2"/>
        <v>3.286055887108591E-2</v>
      </c>
      <c r="AM65" s="95">
        <v>4.34</v>
      </c>
      <c r="AN65">
        <f t="shared" si="3"/>
        <v>3.286055887108591E-2</v>
      </c>
    </row>
    <row r="66" spans="1:40" ht="15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4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4">
        <v>1876.05</v>
      </c>
      <c r="AJ66" s="2">
        <f>Cape!D71</f>
        <v>0.34</v>
      </c>
      <c r="AK66" s="2">
        <f>Cape!E73</f>
        <v>10.370910739999999</v>
      </c>
      <c r="AL66" s="76">
        <f t="shared" si="2"/>
        <v>3.3430043772606999E-2</v>
      </c>
      <c r="AM66" s="95">
        <v>4.18</v>
      </c>
      <c r="AN66">
        <f t="shared" si="3"/>
        <v>3.3430043772606999E-2</v>
      </c>
    </row>
    <row r="67" spans="1:40" ht="15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4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4">
        <v>1876.06</v>
      </c>
      <c r="AJ67" s="2">
        <f>Cape!D72</f>
        <v>0.33329999999999999</v>
      </c>
      <c r="AK67" s="2">
        <f>Cape!E74</f>
        <v>10.08541488</v>
      </c>
      <c r="AL67" s="76">
        <f t="shared" si="2"/>
        <v>3.3712048938536084E-2</v>
      </c>
      <c r="AM67" s="95">
        <v>4.1500000000000004</v>
      </c>
      <c r="AN67">
        <f t="shared" si="3"/>
        <v>3.3712048938536084E-2</v>
      </c>
    </row>
    <row r="68" spans="1:40" ht="15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4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4">
        <v>1876.07</v>
      </c>
      <c r="AJ68" s="2">
        <f>Cape!D73</f>
        <v>0.32669999999999999</v>
      </c>
      <c r="AK68" s="2">
        <f>Cape!E75</f>
        <v>10.08541488</v>
      </c>
      <c r="AL68" s="76">
        <f t="shared" si="2"/>
        <v>3.3047723268276694E-2</v>
      </c>
      <c r="AM68" s="95">
        <v>4.0999999999999996</v>
      </c>
      <c r="AN68">
        <f t="shared" si="3"/>
        <v>3.3047723268276694E-2</v>
      </c>
    </row>
    <row r="69" spans="1:40" ht="15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4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4">
        <v>1876.08</v>
      </c>
      <c r="AJ69" s="2">
        <f>Cape!D74</f>
        <v>0.32</v>
      </c>
      <c r="AK69" s="2">
        <f>Cape!E76</f>
        <v>10.180580170000001</v>
      </c>
      <c r="AL69" s="76">
        <f t="shared" ref="AL69:AL132" si="5">AJ68/AK69</f>
        <v>3.2090509042177695E-2</v>
      </c>
      <c r="AM69" s="95">
        <v>3.93</v>
      </c>
      <c r="AN69">
        <f t="shared" ref="AN69:AN132" si="6">AJ68/AK69</f>
        <v>3.2090509042177695E-2</v>
      </c>
    </row>
    <row r="70" spans="1:40" ht="15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4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4">
        <v>1876.09</v>
      </c>
      <c r="AJ70" s="2">
        <f>Cape!D75</f>
        <v>0.31330000000000002</v>
      </c>
      <c r="AK70" s="2">
        <f>Cape!E77</f>
        <v>10.275745450000001</v>
      </c>
      <c r="AL70" s="76">
        <f t="shared" si="5"/>
        <v>3.1141293014415806E-2</v>
      </c>
      <c r="AM70" s="95">
        <v>3.69</v>
      </c>
      <c r="AN70">
        <f t="shared" si="6"/>
        <v>3.1141293014415806E-2</v>
      </c>
    </row>
    <row r="71" spans="1:40" ht="15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4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4">
        <v>1876.1</v>
      </c>
      <c r="AJ71" s="2">
        <f>Cape!D76</f>
        <v>0.30669999999999997</v>
      </c>
      <c r="AK71" s="2">
        <f>Cape!E78</f>
        <v>10.465995039999999</v>
      </c>
      <c r="AL71" s="76">
        <f t="shared" si="5"/>
        <v>2.993504189545269E-2</v>
      </c>
      <c r="AM71" s="95">
        <v>3.67</v>
      </c>
      <c r="AN71">
        <f t="shared" si="6"/>
        <v>2.993504189545269E-2</v>
      </c>
    </row>
    <row r="72" spans="1:40" ht="15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4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4">
        <v>1876.11</v>
      </c>
      <c r="AJ72" s="2">
        <f>Cape!D77</f>
        <v>0.3</v>
      </c>
      <c r="AK72" s="2">
        <f>Cape!E79</f>
        <v>10.56116033</v>
      </c>
      <c r="AL72" s="76">
        <f t="shared" si="5"/>
        <v>2.9040369657942686E-2</v>
      </c>
      <c r="AM72" s="95">
        <v>3.6</v>
      </c>
      <c r="AN72">
        <f t="shared" si="6"/>
        <v>2.9040369657942686E-2</v>
      </c>
    </row>
    <row r="73" spans="1:40" ht="15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4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4">
        <v>1876.12</v>
      </c>
      <c r="AJ73" s="2">
        <f>Cape!D78</f>
        <v>0.29330000000000001</v>
      </c>
      <c r="AK73" s="2">
        <f>Cape!E80</f>
        <v>10.751490909999999</v>
      </c>
      <c r="AL73" s="76">
        <f t="shared" si="5"/>
        <v>2.7903106881759898E-2</v>
      </c>
      <c r="AM73" s="95">
        <v>3.58</v>
      </c>
      <c r="AN73">
        <f t="shared" si="6"/>
        <v>2.7903106881759898E-2</v>
      </c>
    </row>
    <row r="74" spans="1:40" ht="15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4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4">
        <v>1877.01</v>
      </c>
      <c r="AJ74" s="2">
        <f>Cape!D79</f>
        <v>0.28670000000000001</v>
      </c>
      <c r="AK74" s="2">
        <f>Cape!E81</f>
        <v>10.9417405</v>
      </c>
      <c r="AL74" s="76">
        <f t="shared" si="5"/>
        <v>2.6805607389427669E-2</v>
      </c>
      <c r="AM74" s="95">
        <v>3.55</v>
      </c>
      <c r="AN74">
        <f t="shared" si="6"/>
        <v>2.6805607389427669E-2</v>
      </c>
    </row>
    <row r="75" spans="1:40" ht="15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4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4">
        <v>1877.02</v>
      </c>
      <c r="AJ75" s="2">
        <f>Cape!D80</f>
        <v>0.28000000000000003</v>
      </c>
      <c r="AK75" s="2">
        <f>Cape!E82</f>
        <v>10.65632562</v>
      </c>
      <c r="AL75" s="76">
        <f t="shared" si="5"/>
        <v>2.6904207906514779E-2</v>
      </c>
      <c r="AM75" s="95">
        <v>3.34</v>
      </c>
      <c r="AN75">
        <f t="shared" si="6"/>
        <v>2.6904207906514779E-2</v>
      </c>
    </row>
    <row r="76" spans="1:40" ht="15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4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4">
        <v>1877.03</v>
      </c>
      <c r="AJ76" s="2">
        <f>Cape!D81</f>
        <v>0.28170000000000001</v>
      </c>
      <c r="AK76" s="2">
        <f>Cape!E83</f>
        <v>10.180580170000001</v>
      </c>
      <c r="AL76" s="76">
        <f t="shared" si="5"/>
        <v>2.7503344143892734E-2</v>
      </c>
      <c r="AM76" s="95">
        <v>3.17</v>
      </c>
      <c r="AN76">
        <f t="shared" si="6"/>
        <v>2.7503344143892734E-2</v>
      </c>
    </row>
    <row r="77" spans="1:40" ht="15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4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4">
        <v>1877.04</v>
      </c>
      <c r="AJ77" s="2">
        <f>Cape!D82</f>
        <v>0.2833</v>
      </c>
      <c r="AK77" s="2">
        <f>Cape!E84</f>
        <v>10.465995039999999</v>
      </c>
      <c r="AL77" s="76">
        <f t="shared" si="5"/>
        <v>2.691573987216413E-2</v>
      </c>
      <c r="AM77" s="95">
        <v>2.94</v>
      </c>
      <c r="AN77">
        <f t="shared" si="6"/>
        <v>2.691573987216413E-2</v>
      </c>
    </row>
    <row r="78" spans="1:40" ht="15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4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4">
        <v>1877.05</v>
      </c>
      <c r="AJ78" s="2">
        <f>Cape!D83</f>
        <v>0.28499999999999998</v>
      </c>
      <c r="AK78" s="2">
        <f>Cape!E85</f>
        <v>10.65632562</v>
      </c>
      <c r="AL78" s="76">
        <f t="shared" si="5"/>
        <v>2.6585148587079305E-2</v>
      </c>
      <c r="AM78" s="95">
        <v>2.94</v>
      </c>
      <c r="AN78">
        <f t="shared" si="6"/>
        <v>2.6585148587079305E-2</v>
      </c>
    </row>
    <row r="79" spans="1:40" ht="15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4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4">
        <v>1877.06</v>
      </c>
      <c r="AJ79" s="2">
        <f>Cape!D84</f>
        <v>0.28670000000000001</v>
      </c>
      <c r="AK79" s="2">
        <f>Cape!E86</f>
        <v>10.08541488</v>
      </c>
      <c r="AL79" s="76">
        <f t="shared" si="5"/>
        <v>2.8258629257302301E-2</v>
      </c>
      <c r="AM79" s="95">
        <v>2.73</v>
      </c>
      <c r="AN79">
        <f t="shared" si="6"/>
        <v>2.8258629257302301E-2</v>
      </c>
    </row>
    <row r="80" spans="1:40" ht="15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4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4">
        <v>1877.07</v>
      </c>
      <c r="AJ80" s="2">
        <f>Cape!D85</f>
        <v>0.2883</v>
      </c>
      <c r="AK80" s="2">
        <f>Cape!E87</f>
        <v>10.180580170000001</v>
      </c>
      <c r="AL80" s="76">
        <f t="shared" si="5"/>
        <v>2.8161459878764453E-2</v>
      </c>
      <c r="AM80" s="95">
        <v>2.85</v>
      </c>
      <c r="AN80">
        <f t="shared" si="6"/>
        <v>2.8161459878764453E-2</v>
      </c>
    </row>
    <row r="81" spans="1:40" ht="15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4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4">
        <v>1877.08</v>
      </c>
      <c r="AJ81" s="2">
        <f>Cape!D86</f>
        <v>0.28999999999999998</v>
      </c>
      <c r="AK81" s="2">
        <f>Cape!E88</f>
        <v>9.8000000000000007</v>
      </c>
      <c r="AL81" s="76">
        <f t="shared" si="5"/>
        <v>2.9418367346938774E-2</v>
      </c>
      <c r="AM81" s="95">
        <v>3.05</v>
      </c>
      <c r="AN81">
        <f t="shared" si="6"/>
        <v>2.9418367346938774E-2</v>
      </c>
    </row>
    <row r="82" spans="1:40" ht="15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4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4">
        <v>1877.09</v>
      </c>
      <c r="AJ82" s="2">
        <f>Cape!D87</f>
        <v>0.29170000000000001</v>
      </c>
      <c r="AK82" s="2">
        <f>Cape!E89</f>
        <v>9.7048347110000002</v>
      </c>
      <c r="AL82" s="76">
        <f t="shared" si="5"/>
        <v>2.9882013309438214E-2</v>
      </c>
      <c r="AM82" s="95">
        <v>3.24</v>
      </c>
      <c r="AN82">
        <f t="shared" si="6"/>
        <v>2.9882013309438214E-2</v>
      </c>
    </row>
    <row r="83" spans="1:40" ht="15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4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4">
        <v>1877.1</v>
      </c>
      <c r="AJ83" s="2">
        <f>Cape!D88</f>
        <v>0.29330000000000001</v>
      </c>
      <c r="AK83" s="2">
        <f>Cape!E90</f>
        <v>9.7048347110000002</v>
      </c>
      <c r="AL83" s="76">
        <f t="shared" si="5"/>
        <v>3.0057183732286649E-2</v>
      </c>
      <c r="AM83" s="95">
        <v>3.31</v>
      </c>
      <c r="AN83">
        <f t="shared" si="6"/>
        <v>3.0057183732286649E-2</v>
      </c>
    </row>
    <row r="84" spans="1:40" ht="15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4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4">
        <v>1877.11</v>
      </c>
      <c r="AJ84" s="2">
        <f>Cape!D89</f>
        <v>0.29499999999999998</v>
      </c>
      <c r="AK84" s="2">
        <f>Cape!E91</f>
        <v>9.5145851239999999</v>
      </c>
      <c r="AL84" s="76">
        <f t="shared" si="5"/>
        <v>3.0826357237602239E-2</v>
      </c>
      <c r="AM84" s="95">
        <v>3.26</v>
      </c>
      <c r="AN84">
        <f t="shared" si="6"/>
        <v>3.0826357237602239E-2</v>
      </c>
    </row>
    <row r="85" spans="1:40" ht="15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4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4">
        <v>1877.12</v>
      </c>
      <c r="AJ85" s="2">
        <f>Cape!D90</f>
        <v>0.29670000000000002</v>
      </c>
      <c r="AK85" s="2">
        <f>Cape!E92</f>
        <v>9.5145851239999999</v>
      </c>
      <c r="AL85" s="76">
        <f t="shared" si="5"/>
        <v>3.100503029353106E-2</v>
      </c>
      <c r="AM85" s="95">
        <v>3.25</v>
      </c>
      <c r="AN85">
        <f t="shared" si="6"/>
        <v>3.100503029353106E-2</v>
      </c>
    </row>
    <row r="86" spans="1:40" ht="15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7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4">
        <v>1878.01</v>
      </c>
      <c r="AJ86" s="2">
        <f>Cape!D91</f>
        <v>0.29830000000000001</v>
      </c>
      <c r="AK86" s="2">
        <f>Cape!E93</f>
        <v>9.229089256</v>
      </c>
      <c r="AL86" s="76">
        <f t="shared" si="5"/>
        <v>3.2148350911993827E-2</v>
      </c>
      <c r="AM86" s="95">
        <v>3.25</v>
      </c>
      <c r="AN86">
        <f t="shared" si="6"/>
        <v>3.2148350911993827E-2</v>
      </c>
    </row>
    <row r="87" spans="1:40" ht="15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7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4">
        <v>1878.02</v>
      </c>
      <c r="AJ87" s="2">
        <f>Cape!D92</f>
        <v>0.3</v>
      </c>
      <c r="AK87" s="2">
        <f>Cape!E94</f>
        <v>9.1340049590000003</v>
      </c>
      <c r="AL87" s="76">
        <f t="shared" si="5"/>
        <v>3.2658182400708724E-2</v>
      </c>
      <c r="AM87" s="95">
        <v>3.18</v>
      </c>
      <c r="AN87">
        <f t="shared" si="6"/>
        <v>3.2658182400708724E-2</v>
      </c>
    </row>
    <row r="88" spans="1:40" ht="15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7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4">
        <v>1878.03</v>
      </c>
      <c r="AJ88" s="2">
        <f>Cape!D93</f>
        <v>0.30080000000000001</v>
      </c>
      <c r="AK88" s="2">
        <f>Cape!E95</f>
        <v>8.9436743799999991</v>
      </c>
      <c r="AL88" s="76">
        <f t="shared" si="5"/>
        <v>3.3543260549698146E-2</v>
      </c>
      <c r="AM88" s="95">
        <v>3.24</v>
      </c>
      <c r="AN88">
        <f t="shared" si="6"/>
        <v>3.3543260549698146E-2</v>
      </c>
    </row>
    <row r="89" spans="1:40" ht="15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7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4">
        <v>1878.04</v>
      </c>
      <c r="AJ89" s="2">
        <f>Cape!D94</f>
        <v>0.30170000000000002</v>
      </c>
      <c r="AK89" s="2">
        <f>Cape!E96</f>
        <v>8.8485090910000004</v>
      </c>
      <c r="AL89" s="76">
        <f t="shared" si="5"/>
        <v>3.3994427412178382E-2</v>
      </c>
      <c r="AM89" s="95">
        <v>3.33</v>
      </c>
      <c r="AN89">
        <f t="shared" si="6"/>
        <v>3.3994427412178382E-2</v>
      </c>
    </row>
    <row r="90" spans="1:40" ht="15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7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4">
        <v>1878.05</v>
      </c>
      <c r="AJ90" s="2">
        <f>Cape!D95</f>
        <v>0.30249999999999999</v>
      </c>
      <c r="AK90" s="2">
        <f>Cape!E97</f>
        <v>8.5630942149999996</v>
      </c>
      <c r="AL90" s="76">
        <f t="shared" si="5"/>
        <v>3.5232591447085931E-2</v>
      </c>
      <c r="AM90" s="95">
        <v>3.34</v>
      </c>
      <c r="AN90">
        <f t="shared" si="6"/>
        <v>3.5232591447085931E-2</v>
      </c>
    </row>
    <row r="91" spans="1:40" ht="15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7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4">
        <v>1878.06</v>
      </c>
      <c r="AJ91" s="2">
        <f>Cape!D96</f>
        <v>0.30330000000000001</v>
      </c>
      <c r="AK91" s="2">
        <f>Cape!E98</f>
        <v>8.3728446279999993</v>
      </c>
      <c r="AL91" s="76">
        <f t="shared" si="5"/>
        <v>3.6128700989911645E-2</v>
      </c>
      <c r="AM91" s="95">
        <v>3.41</v>
      </c>
      <c r="AN91">
        <f t="shared" si="6"/>
        <v>3.6128700989911645E-2</v>
      </c>
    </row>
    <row r="92" spans="1:40" ht="15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7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4">
        <v>1878.07</v>
      </c>
      <c r="AJ92" s="2">
        <f>Cape!D97</f>
        <v>0.30420000000000003</v>
      </c>
      <c r="AK92" s="2">
        <f>Cape!E99</f>
        <v>8.4679289260000008</v>
      </c>
      <c r="AL92" s="76">
        <f t="shared" si="5"/>
        <v>3.5817494767669239E-2</v>
      </c>
      <c r="AM92" s="95">
        <v>3.48</v>
      </c>
      <c r="AN92">
        <f t="shared" si="6"/>
        <v>3.5817494767669239E-2</v>
      </c>
    </row>
    <row r="93" spans="1:40" ht="15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7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4">
        <v>1878.08</v>
      </c>
      <c r="AJ93" s="2">
        <f>Cape!D98</f>
        <v>0.30499999999999999</v>
      </c>
      <c r="AK93" s="2">
        <f>Cape!E100</f>
        <v>8.5630942149999996</v>
      </c>
      <c r="AL93" s="76">
        <f t="shared" si="5"/>
        <v>3.5524541989405176E-2</v>
      </c>
      <c r="AM93" s="95">
        <v>3.45</v>
      </c>
      <c r="AN93">
        <f t="shared" si="6"/>
        <v>3.5524541989405176E-2</v>
      </c>
    </row>
    <row r="94" spans="1:40" ht="15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7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4">
        <v>1878.09</v>
      </c>
      <c r="AJ94" s="2">
        <f>Cape!D99</f>
        <v>0.30580000000000002</v>
      </c>
      <c r="AK94" s="2">
        <f>Cape!E101</f>
        <v>8.5630942149999996</v>
      </c>
      <c r="AL94" s="76">
        <f t="shared" si="5"/>
        <v>3.561796616294733E-2</v>
      </c>
      <c r="AM94" s="95">
        <v>3.52</v>
      </c>
      <c r="AN94">
        <f t="shared" si="6"/>
        <v>3.561796616294733E-2</v>
      </c>
    </row>
    <row r="95" spans="1:40" ht="15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7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4">
        <v>1878.1</v>
      </c>
      <c r="AJ95" s="2">
        <f>Cape!D100</f>
        <v>0.30669999999999997</v>
      </c>
      <c r="AK95" s="2">
        <f>Cape!E102</f>
        <v>8.4679289260000008</v>
      </c>
      <c r="AL95" s="76">
        <f t="shared" si="5"/>
        <v>3.6112726343400112E-2</v>
      </c>
      <c r="AM95" s="95">
        <v>3.48</v>
      </c>
      <c r="AN95">
        <f t="shared" si="6"/>
        <v>3.6112726343400112E-2</v>
      </c>
    </row>
    <row r="96" spans="1:40" ht="15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7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4">
        <v>1878.11</v>
      </c>
      <c r="AJ96" s="2">
        <f>Cape!D101</f>
        <v>0.3075</v>
      </c>
      <c r="AK96" s="2">
        <f>Cape!E103</f>
        <v>8.3728446279999993</v>
      </c>
      <c r="AL96" s="76">
        <f t="shared" si="5"/>
        <v>3.6630322623490585E-2</v>
      </c>
      <c r="AM96" s="95">
        <v>3.47</v>
      </c>
      <c r="AN96">
        <f t="shared" si="6"/>
        <v>3.6630322623490585E-2</v>
      </c>
    </row>
    <row r="97" spans="1:41" ht="15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7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4">
        <v>1878.12</v>
      </c>
      <c r="AJ97" s="2">
        <f>Cape!D102</f>
        <v>0.30830000000000002</v>
      </c>
      <c r="AK97" s="2">
        <f>Cape!E104</f>
        <v>8.18251405</v>
      </c>
      <c r="AL97" s="76">
        <f t="shared" si="5"/>
        <v>3.7580137121793269E-2</v>
      </c>
      <c r="AM97" s="95">
        <v>3.45</v>
      </c>
      <c r="AN97">
        <f t="shared" si="6"/>
        <v>3.7580137121793269E-2</v>
      </c>
    </row>
    <row r="98" spans="1:41" ht="15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7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4">
        <v>1879.01</v>
      </c>
      <c r="AJ98" s="2">
        <f>Cape!D103</f>
        <v>0.30919999999999997</v>
      </c>
      <c r="AK98" s="2">
        <f>Cape!E105</f>
        <v>8.2776793390000005</v>
      </c>
      <c r="AL98" s="76">
        <f t="shared" si="5"/>
        <v>3.7244738213940615E-2</v>
      </c>
      <c r="AM98" s="95">
        <v>3.58</v>
      </c>
      <c r="AN98">
        <f t="shared" si="6"/>
        <v>3.7244738213940615E-2</v>
      </c>
    </row>
    <row r="99" spans="1:41" ht="15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7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4">
        <v>1879.02</v>
      </c>
      <c r="AJ99" s="2">
        <f>Cape!D104</f>
        <v>0.31</v>
      </c>
      <c r="AK99" s="2">
        <f>Cape!E106</f>
        <v>8.3728446279999993</v>
      </c>
      <c r="AL99" s="76">
        <f t="shared" si="5"/>
        <v>3.6928906929192332E-2</v>
      </c>
      <c r="AM99" s="95">
        <v>3.71</v>
      </c>
      <c r="AN99">
        <f t="shared" si="6"/>
        <v>3.6928906929192332E-2</v>
      </c>
    </row>
    <row r="100" spans="1:41" ht="15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7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4">
        <v>1879.03</v>
      </c>
      <c r="AJ100" s="2">
        <f>Cape!D105</f>
        <v>0.31580000000000003</v>
      </c>
      <c r="AK100" s="2">
        <f>Cape!E107</f>
        <v>8.2776793390000005</v>
      </c>
      <c r="AL100" s="76">
        <f t="shared" si="5"/>
        <v>3.7450109783722318E-2</v>
      </c>
      <c r="AM100" s="95">
        <v>3.65</v>
      </c>
      <c r="AN100">
        <f t="shared" si="6"/>
        <v>3.7450109783722318E-2</v>
      </c>
    </row>
    <row r="101" spans="1:41" ht="15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7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4">
        <v>1879.04</v>
      </c>
      <c r="AJ101" s="2">
        <f>Cape!D106</f>
        <v>0.32169999999999999</v>
      </c>
      <c r="AK101" s="2">
        <f>Cape!E108</f>
        <v>8.18251405</v>
      </c>
      <c r="AL101" s="76">
        <f t="shared" si="5"/>
        <v>3.8594495294511595E-2</v>
      </c>
      <c r="AM101" s="95">
        <v>3.77</v>
      </c>
      <c r="AN101">
        <f t="shared" si="6"/>
        <v>3.8594495294511595E-2</v>
      </c>
    </row>
    <row r="102" spans="1:41" ht="15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7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4">
        <v>1879.05</v>
      </c>
      <c r="AJ102" s="2">
        <f>Cape!D107</f>
        <v>0.32750000000000001</v>
      </c>
      <c r="AK102" s="2">
        <f>Cape!E109</f>
        <v>8.18251405</v>
      </c>
      <c r="AL102" s="76">
        <f t="shared" si="5"/>
        <v>3.9315545079937869E-2</v>
      </c>
      <c r="AM102" s="95">
        <v>3.94</v>
      </c>
      <c r="AN102">
        <f t="shared" si="6"/>
        <v>3.9315545079937869E-2</v>
      </c>
    </row>
    <row r="103" spans="1:41" ht="15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7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4">
        <v>1879.06</v>
      </c>
      <c r="AJ103" s="2">
        <f>Cape!D108</f>
        <v>0.33329999999999999</v>
      </c>
      <c r="AK103" s="2">
        <f>Cape!E110</f>
        <v>8.0873811569999994</v>
      </c>
      <c r="AL103" s="76">
        <f t="shared" si="5"/>
        <v>4.049518547997874E-2</v>
      </c>
      <c r="AM103" s="95">
        <v>3.96</v>
      </c>
      <c r="AN103">
        <f t="shared" si="6"/>
        <v>4.049518547997874E-2</v>
      </c>
    </row>
    <row r="104" spans="1:41" ht="15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7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4">
        <v>1879.07</v>
      </c>
      <c r="AJ104" s="2">
        <f>Cape!D109</f>
        <v>0.3392</v>
      </c>
      <c r="AK104" s="2">
        <f>Cape!E111</f>
        <v>8.18251405</v>
      </c>
      <c r="AL104" s="76">
        <f t="shared" si="5"/>
        <v>4.0733202285182755E-2</v>
      </c>
      <c r="AM104" s="95">
        <v>4.04</v>
      </c>
      <c r="AN104">
        <f t="shared" si="6"/>
        <v>4.0733202285182755E-2</v>
      </c>
    </row>
    <row r="105" spans="1:41" ht="15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7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4">
        <v>1879.08</v>
      </c>
      <c r="AJ105" s="2">
        <f>Cape!D110</f>
        <v>0.34499999999999997</v>
      </c>
      <c r="AK105" s="2">
        <f>Cape!E112</f>
        <v>8.18251405</v>
      </c>
      <c r="AL105" s="76">
        <f t="shared" si="5"/>
        <v>4.145425207060903E-2</v>
      </c>
      <c r="AM105" s="95">
        <v>4.07</v>
      </c>
      <c r="AN105">
        <f t="shared" si="6"/>
        <v>4.145425207060903E-2</v>
      </c>
    </row>
    <row r="106" spans="1:41" ht="15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7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4">
        <v>1879.09</v>
      </c>
      <c r="AJ106" s="2">
        <f>Cape!D111</f>
        <v>0.3508</v>
      </c>
      <c r="AK106" s="2">
        <f>Cape!E113</f>
        <v>8.4679289260000008</v>
      </c>
      <c r="AL106" s="76">
        <f t="shared" si="5"/>
        <v>4.0741957450860157E-2</v>
      </c>
      <c r="AM106" s="95">
        <v>4.22</v>
      </c>
      <c r="AN106">
        <f t="shared" si="6"/>
        <v>4.0741957450860157E-2</v>
      </c>
    </row>
    <row r="107" spans="1:41" ht="15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7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4">
        <v>1879.1</v>
      </c>
      <c r="AJ107" s="2">
        <f>Cape!D112</f>
        <v>0.35670000000000002</v>
      </c>
      <c r="AK107" s="2">
        <f>Cape!E114</f>
        <v>8.9436743799999991</v>
      </c>
      <c r="AL107" s="76">
        <f t="shared" si="5"/>
        <v>3.9223252669447033E-2</v>
      </c>
      <c r="AM107" s="95">
        <v>4.68</v>
      </c>
      <c r="AN107">
        <f t="shared" si="6"/>
        <v>3.9223252669447033E-2</v>
      </c>
    </row>
    <row r="108" spans="1:41" ht="15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7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4">
        <v>1879.11</v>
      </c>
      <c r="AJ108" s="2">
        <f>Cape!D113</f>
        <v>0.36249999999999999</v>
      </c>
      <c r="AK108" s="2">
        <f>Cape!E115</f>
        <v>9.4194198349999994</v>
      </c>
      <c r="AL108" s="76">
        <f t="shared" si="5"/>
        <v>3.7868574312252219E-2</v>
      </c>
      <c r="AM108" s="95">
        <v>4.93</v>
      </c>
      <c r="AN108">
        <f t="shared" si="6"/>
        <v>3.7868574312252219E-2</v>
      </c>
    </row>
    <row r="109" spans="1:41" ht="15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7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4">
        <v>1879.12</v>
      </c>
      <c r="AJ109" s="2">
        <f>Cape!D114</f>
        <v>0.36830000000000002</v>
      </c>
      <c r="AK109" s="2">
        <f>Cape!E116</f>
        <v>9.7048347110000002</v>
      </c>
      <c r="AL109" s="76">
        <f t="shared" si="5"/>
        <v>3.735251663679777E-2</v>
      </c>
      <c r="AM109" s="95">
        <v>4.92</v>
      </c>
      <c r="AN109">
        <f t="shared" si="6"/>
        <v>3.735251663679777E-2</v>
      </c>
    </row>
    <row r="110" spans="1:41" ht="15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7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4">
        <v>1880.01</v>
      </c>
      <c r="AJ110" s="2">
        <f>Cape!D115</f>
        <v>0.37419999999999998</v>
      </c>
      <c r="AK110" s="2">
        <f>Cape!E117</f>
        <v>9.9903305790000001</v>
      </c>
      <c r="AL110" s="76">
        <f t="shared" si="5"/>
        <v>3.68656469460759E-2</v>
      </c>
      <c r="AM110" s="95">
        <v>5.1100000000000003</v>
      </c>
      <c r="AN110">
        <f t="shared" si="6"/>
        <v>3.68656469460759E-2</v>
      </c>
      <c r="AO110" s="51"/>
    </row>
    <row r="111" spans="1:41" ht="15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7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4">
        <v>1880.02</v>
      </c>
      <c r="AJ111" s="2">
        <f>Cape!D116</f>
        <v>0.38</v>
      </c>
      <c r="AK111" s="2">
        <f>Cape!E118</f>
        <v>9.9903305790000001</v>
      </c>
      <c r="AL111" s="76">
        <f t="shared" si="5"/>
        <v>3.7456217994085259E-2</v>
      </c>
      <c r="AM111" s="95">
        <v>5.2</v>
      </c>
      <c r="AN111">
        <f t="shared" si="6"/>
        <v>3.7456217994085259E-2</v>
      </c>
    </row>
    <row r="112" spans="1:41" ht="15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7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4">
        <v>1880.03</v>
      </c>
      <c r="AJ112" s="2">
        <f>Cape!D117</f>
        <v>0.38919999999999999</v>
      </c>
      <c r="AK112" s="2">
        <f>Cape!E119</f>
        <v>10.08541488</v>
      </c>
      <c r="AL112" s="76">
        <f t="shared" si="5"/>
        <v>3.7678172343069735E-2</v>
      </c>
      <c r="AM112" s="95">
        <v>5.3</v>
      </c>
      <c r="AN112">
        <f t="shared" si="6"/>
        <v>3.7678172343069735E-2</v>
      </c>
    </row>
    <row r="113" spans="1:41" ht="15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7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4">
        <v>1880.04</v>
      </c>
      <c r="AJ113" s="2">
        <f>Cape!D118</f>
        <v>0.39829999999999999</v>
      </c>
      <c r="AK113" s="2">
        <f>Cape!E120</f>
        <v>9.7048347110000002</v>
      </c>
      <c r="AL113" s="76">
        <f t="shared" si="5"/>
        <v>4.0103722689770187E-2</v>
      </c>
      <c r="AM113" s="95">
        <v>5.18</v>
      </c>
      <c r="AN113">
        <f t="shared" si="6"/>
        <v>4.0103722689770187E-2</v>
      </c>
    </row>
    <row r="114" spans="1:41" ht="15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7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4">
        <v>1880.05</v>
      </c>
      <c r="AJ114" s="2">
        <f>Cape!D119</f>
        <v>0.40749999999999997</v>
      </c>
      <c r="AK114" s="2">
        <f>Cape!E121</f>
        <v>9.4194198349999994</v>
      </c>
      <c r="AL114" s="76">
        <f t="shared" si="5"/>
        <v>4.2284982193916618E-2</v>
      </c>
      <c r="AM114" s="95">
        <v>4.7699999999999996</v>
      </c>
      <c r="AN114">
        <f t="shared" si="6"/>
        <v>4.2284982193916618E-2</v>
      </c>
    </row>
    <row r="115" spans="1:41" ht="15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7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4">
        <v>1880.06</v>
      </c>
      <c r="AJ115" s="2">
        <f>Cape!D120</f>
        <v>0.41670000000000001</v>
      </c>
      <c r="AK115" s="2">
        <f>Cape!E122</f>
        <v>9.229089256</v>
      </c>
      <c r="AL115" s="76">
        <f t="shared" si="5"/>
        <v>4.4153869216843555E-2</v>
      </c>
      <c r="AM115" s="95">
        <v>4.79</v>
      </c>
      <c r="AN115">
        <f t="shared" si="6"/>
        <v>4.4153869216843555E-2</v>
      </c>
    </row>
    <row r="116" spans="1:41" ht="15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7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4">
        <v>1880.07</v>
      </c>
      <c r="AJ116" s="2">
        <f>Cape!D121</f>
        <v>0.42580000000000001</v>
      </c>
      <c r="AK116" s="2">
        <f>Cape!E123</f>
        <v>9.229089256</v>
      </c>
      <c r="AL116" s="76">
        <f t="shared" si="5"/>
        <v>4.515071730713794E-2</v>
      </c>
      <c r="AM116" s="95">
        <v>5.01</v>
      </c>
      <c r="AN116">
        <f t="shared" si="6"/>
        <v>4.515071730713794E-2</v>
      </c>
    </row>
    <row r="117" spans="1:41" ht="15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7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4">
        <v>1880.08</v>
      </c>
      <c r="AJ117" s="2">
        <f>Cape!D122</f>
        <v>0.435</v>
      </c>
      <c r="AK117" s="2">
        <f>Cape!E124</f>
        <v>9.229089256</v>
      </c>
      <c r="AL117" s="76">
        <f t="shared" si="5"/>
        <v>4.6136730092103034E-2</v>
      </c>
      <c r="AM117" s="95">
        <v>5.19</v>
      </c>
      <c r="AN117">
        <f t="shared" si="6"/>
        <v>4.6136730092103034E-2</v>
      </c>
    </row>
    <row r="118" spans="1:41" ht="15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7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4">
        <v>1880.09</v>
      </c>
      <c r="AJ118" s="2">
        <f>Cape!D123</f>
        <v>0.44419999999999998</v>
      </c>
      <c r="AK118" s="2">
        <f>Cape!E125</f>
        <v>9.3242545450000005</v>
      </c>
      <c r="AL118" s="76">
        <f t="shared" si="5"/>
        <v>4.6652523040918333E-2</v>
      </c>
      <c r="AM118" s="95">
        <v>5.18</v>
      </c>
      <c r="AN118">
        <f t="shared" si="6"/>
        <v>4.6652523040918333E-2</v>
      </c>
    </row>
    <row r="119" spans="1:41" ht="15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7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4">
        <v>1880.1</v>
      </c>
      <c r="AJ119" s="2">
        <f>Cape!D124</f>
        <v>0.45329999999999998</v>
      </c>
      <c r="AK119" s="2">
        <f>Cape!E126</f>
        <v>9.3242545450000005</v>
      </c>
      <c r="AL119" s="76">
        <f t="shared" si="5"/>
        <v>4.7639197091438899E-2</v>
      </c>
      <c r="AM119" s="95">
        <v>5.33</v>
      </c>
      <c r="AN119">
        <f t="shared" si="6"/>
        <v>4.7639197091438899E-2</v>
      </c>
    </row>
    <row r="120" spans="1:41" ht="15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7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4">
        <v>1880.11</v>
      </c>
      <c r="AJ120" s="2">
        <f>Cape!D125</f>
        <v>0.46250000000000002</v>
      </c>
      <c r="AK120" s="2">
        <f>Cape!E127</f>
        <v>9.4194198349999994</v>
      </c>
      <c r="AL120" s="76">
        <f t="shared" si="5"/>
        <v>4.8123982999001766E-2</v>
      </c>
      <c r="AM120" s="95">
        <v>5.61</v>
      </c>
      <c r="AN120">
        <f t="shared" si="6"/>
        <v>4.8123982999001766E-2</v>
      </c>
    </row>
    <row r="121" spans="1:41" ht="15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7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4">
        <v>1880.12</v>
      </c>
      <c r="AJ121" s="2">
        <f>Cape!D126</f>
        <v>0.47170000000000001</v>
      </c>
      <c r="AK121" s="2">
        <f>Cape!E128</f>
        <v>9.5145851239999999</v>
      </c>
      <c r="AL121" s="76">
        <f t="shared" si="5"/>
        <v>4.8609581392400396E-2</v>
      </c>
      <c r="AM121" s="95">
        <v>5.84</v>
      </c>
      <c r="AN121">
        <f t="shared" si="6"/>
        <v>4.8609581392400396E-2</v>
      </c>
    </row>
    <row r="122" spans="1:41" ht="15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7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4">
        <v>1881.01</v>
      </c>
      <c r="AJ122" s="2">
        <f>Cape!D127</f>
        <v>0.48080000000000001</v>
      </c>
      <c r="AK122" s="2">
        <f>Cape!E129</f>
        <v>9.4194198349999994</v>
      </c>
      <c r="AL122" s="76">
        <f t="shared" si="5"/>
        <v>5.0077394177430255E-2</v>
      </c>
      <c r="AM122" s="95">
        <v>6.19</v>
      </c>
      <c r="AN122">
        <f t="shared" si="6"/>
        <v>5.0077394177430255E-2</v>
      </c>
      <c r="AO122" t="e">
        <f>AN122/(AVERAGE(AL2:AL121))</f>
        <v>#DIV/0!</v>
      </c>
    </row>
    <row r="123" spans="1:41" ht="15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7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4">
        <v>1881.02</v>
      </c>
      <c r="AJ123" s="2">
        <f>Cape!D128</f>
        <v>0.49</v>
      </c>
      <c r="AK123" s="2">
        <f>Cape!E130</f>
        <v>9.5145851239999999</v>
      </c>
      <c r="AL123" s="76">
        <f t="shared" si="5"/>
        <v>5.0532944288575375E-2</v>
      </c>
      <c r="AM123" s="95">
        <v>6.17</v>
      </c>
      <c r="AN123">
        <f t="shared" si="6"/>
        <v>5.0532944288575375E-2</v>
      </c>
      <c r="AO123" t="e">
        <f t="shared" ref="AO123:AO186" si="8">AN123/(AVERAGE(AL3:AL122))</f>
        <v>#REF!</v>
      </c>
    </row>
    <row r="124" spans="1:41" ht="15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7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4">
        <v>1881.03</v>
      </c>
      <c r="AJ124" s="2">
        <f>Cape!D129</f>
        <v>0.48580000000000001</v>
      </c>
      <c r="AK124" s="2">
        <f>Cape!E131</f>
        <v>9.5145851239999999</v>
      </c>
      <c r="AL124" s="76">
        <f t="shared" si="5"/>
        <v>5.1499880826543123E-2</v>
      </c>
      <c r="AM124" s="95">
        <v>6.24</v>
      </c>
      <c r="AN124">
        <f t="shared" si="6"/>
        <v>5.1499880826543123E-2</v>
      </c>
      <c r="AO124" t="e">
        <f t="shared" si="8"/>
        <v>#REF!</v>
      </c>
    </row>
    <row r="125" spans="1:41" ht="15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7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4">
        <v>1881.04</v>
      </c>
      <c r="AJ125" s="2">
        <f>Cape!D130</f>
        <v>0.48170000000000002</v>
      </c>
      <c r="AK125" s="2">
        <f>Cape!E132</f>
        <v>9.6096694209999995</v>
      </c>
      <c r="AL125" s="76">
        <f t="shared" si="5"/>
        <v>5.0553247850376813E-2</v>
      </c>
      <c r="AM125" s="95">
        <v>6.22</v>
      </c>
      <c r="AN125">
        <f t="shared" si="6"/>
        <v>5.0553247850376813E-2</v>
      </c>
      <c r="AO125">
        <f t="shared" si="8"/>
        <v>1.4119100751476987</v>
      </c>
    </row>
    <row r="126" spans="1:41" ht="15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7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4">
        <v>1881.05</v>
      </c>
      <c r="AJ126" s="2">
        <f>Cape!D131</f>
        <v>0.47749999999999998</v>
      </c>
      <c r="AK126" s="2">
        <f>Cape!E133</f>
        <v>9.5145851239999999</v>
      </c>
      <c r="AL126" s="76">
        <f t="shared" si="5"/>
        <v>5.0627535906420044E-2</v>
      </c>
      <c r="AM126" s="95">
        <v>6.5</v>
      </c>
      <c r="AN126">
        <f t="shared" si="6"/>
        <v>5.0627535906420044E-2</v>
      </c>
      <c r="AO126">
        <f t="shared" si="8"/>
        <v>1.4078561126947793</v>
      </c>
    </row>
    <row r="127" spans="1:41" ht="15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7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4">
        <v>1881.06</v>
      </c>
      <c r="AJ127" s="2">
        <f>Cape!D132</f>
        <v>0.4733</v>
      </c>
      <c r="AK127" s="2">
        <f>Cape!E134</f>
        <v>9.5145851239999999</v>
      </c>
      <c r="AL127" s="76">
        <f t="shared" si="5"/>
        <v>5.0186108356478243E-2</v>
      </c>
      <c r="AM127" s="95">
        <v>6.58</v>
      </c>
      <c r="AN127">
        <f t="shared" si="6"/>
        <v>5.0186108356478243E-2</v>
      </c>
      <c r="AO127">
        <f t="shared" si="8"/>
        <v>1.3897716270979292</v>
      </c>
    </row>
    <row r="128" spans="1:41" ht="15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7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4">
        <v>1881.07</v>
      </c>
      <c r="AJ128" s="2">
        <f>Cape!D133</f>
        <v>0.46920000000000001</v>
      </c>
      <c r="AK128" s="2">
        <f>Cape!E135</f>
        <v>9.6096694209999995</v>
      </c>
      <c r="AL128" s="76">
        <f t="shared" si="5"/>
        <v>4.925247469654867E-2</v>
      </c>
      <c r="AM128" s="95">
        <v>6.35</v>
      </c>
      <c r="AN128">
        <f t="shared" si="6"/>
        <v>4.925247469654867E-2</v>
      </c>
      <c r="AO128">
        <f t="shared" si="8"/>
        <v>1.3585613185042564</v>
      </c>
    </row>
    <row r="129" spans="1:41" ht="15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7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4">
        <v>1881.08</v>
      </c>
      <c r="AJ129" s="2">
        <f>Cape!D134</f>
        <v>0.46500000000000002</v>
      </c>
      <c r="AK129" s="2">
        <f>Cape!E136</f>
        <v>9.8000000000000007</v>
      </c>
      <c r="AL129" s="76">
        <f t="shared" si="5"/>
        <v>4.7877551020408159E-2</v>
      </c>
      <c r="AM129" s="95">
        <v>6.2</v>
      </c>
      <c r="AN129">
        <f t="shared" si="6"/>
        <v>4.7877551020408159E-2</v>
      </c>
      <c r="AO129">
        <f t="shared" si="8"/>
        <v>1.3157516665500737</v>
      </c>
    </row>
    <row r="130" spans="1:41" ht="15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7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4">
        <v>1881.09</v>
      </c>
      <c r="AJ130" s="2">
        <f>Cape!D135</f>
        <v>0.46079999999999999</v>
      </c>
      <c r="AK130" s="2">
        <f>Cape!E137</f>
        <v>10.180580170000001</v>
      </c>
      <c r="AL130" s="76">
        <f t="shared" si="5"/>
        <v>4.5675196524679003E-2</v>
      </c>
      <c r="AM130" s="95">
        <v>6.25</v>
      </c>
      <c r="AN130">
        <f t="shared" si="6"/>
        <v>4.5675196524679003E-2</v>
      </c>
      <c r="AO130">
        <f t="shared" si="8"/>
        <v>1.2511458433794538</v>
      </c>
    </row>
    <row r="131" spans="1:41" ht="15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7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4">
        <v>1881.1</v>
      </c>
      <c r="AJ131" s="2">
        <f>Cape!D136</f>
        <v>0.45669999999999999</v>
      </c>
      <c r="AK131" s="2">
        <f>Cape!E138</f>
        <v>10.275745450000001</v>
      </c>
      <c r="AL131" s="76">
        <f t="shared" si="5"/>
        <v>4.4843461940758757E-2</v>
      </c>
      <c r="AM131" s="95">
        <v>6.15</v>
      </c>
      <c r="AN131">
        <f t="shared" si="6"/>
        <v>4.4843461940758757E-2</v>
      </c>
      <c r="AO131">
        <f t="shared" si="8"/>
        <v>1.2247755576785113</v>
      </c>
    </row>
    <row r="132" spans="1:41" ht="15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7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4">
        <v>1881.11</v>
      </c>
      <c r="AJ132" s="2">
        <f>Cape!D137</f>
        <v>0.45250000000000001</v>
      </c>
      <c r="AK132" s="2">
        <f>Cape!E139</f>
        <v>10.180580170000001</v>
      </c>
      <c r="AL132" s="76">
        <f t="shared" si="5"/>
        <v>4.4859918823270756E-2</v>
      </c>
      <c r="AM132" s="95">
        <v>6.19</v>
      </c>
      <c r="AN132">
        <f t="shared" si="6"/>
        <v>4.4859918823270756E-2</v>
      </c>
      <c r="AO132">
        <f t="shared" si="8"/>
        <v>1.2217479386084427</v>
      </c>
    </row>
    <row r="133" spans="1:41" ht="15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7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4">
        <v>1881.12</v>
      </c>
      <c r="AJ133" s="2">
        <f>Cape!D138</f>
        <v>0.44829999999999998</v>
      </c>
      <c r="AK133" s="2">
        <f>Cape!E140</f>
        <v>10.180580170000001</v>
      </c>
      <c r="AL133" s="76">
        <f t="shared" ref="AL133:AL196" si="9">AJ132/AK133</f>
        <v>4.4447368661112367E-2</v>
      </c>
      <c r="AM133" s="95">
        <v>6.01</v>
      </c>
      <c r="AN133">
        <f t="shared" ref="AN133:AN196" si="10">AJ132/AK133</f>
        <v>4.4447368661112367E-2</v>
      </c>
      <c r="AO133">
        <f t="shared" si="8"/>
        <v>1.2070821310931883</v>
      </c>
    </row>
    <row r="134" spans="1:41" ht="15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7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4">
        <v>1882.01</v>
      </c>
      <c r="AJ134" s="2">
        <f>Cape!D139</f>
        <v>0.44419999999999998</v>
      </c>
      <c r="AK134" s="2">
        <f>Cape!E141</f>
        <v>10.180580170000001</v>
      </c>
      <c r="AL134" s="76">
        <f t="shared" si="9"/>
        <v>4.4034818498953972E-2</v>
      </c>
      <c r="AM134" s="95">
        <v>5.92</v>
      </c>
      <c r="AN134">
        <f t="shared" si="10"/>
        <v>4.4034818498953972E-2</v>
      </c>
      <c r="AO134">
        <f t="shared" si="8"/>
        <v>1.1924138847597547</v>
      </c>
    </row>
    <row r="135" spans="1:41" ht="15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7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4">
        <v>1882.02</v>
      </c>
      <c r="AJ135" s="2">
        <f>Cape!D140</f>
        <v>0.44</v>
      </c>
      <c r="AK135" s="2">
        <f>Cape!E142</f>
        <v>10.275745450000001</v>
      </c>
      <c r="AL135" s="76">
        <f t="shared" si="9"/>
        <v>4.3228007365635937E-2</v>
      </c>
      <c r="AM135" s="95">
        <v>5.79</v>
      </c>
      <c r="AN135">
        <f t="shared" si="10"/>
        <v>4.3228007365635937E-2</v>
      </c>
      <c r="AO135">
        <f t="shared" si="8"/>
        <v>1.1672934247973195</v>
      </c>
    </row>
    <row r="136" spans="1:41" ht="15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7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4">
        <v>1882.03</v>
      </c>
      <c r="AJ136" s="2">
        <f>Cape!D141</f>
        <v>0.43919999999999998</v>
      </c>
      <c r="AK136" s="2">
        <f>Cape!E143</f>
        <v>10.275745450000001</v>
      </c>
      <c r="AL136" s="76">
        <f t="shared" si="9"/>
        <v>4.2819277894821733E-2</v>
      </c>
      <c r="AM136" s="95">
        <v>5.78</v>
      </c>
      <c r="AN136">
        <f t="shared" si="10"/>
        <v>4.2819277894821733E-2</v>
      </c>
      <c r="AO136">
        <f t="shared" si="8"/>
        <v>1.1532413355638718</v>
      </c>
    </row>
    <row r="137" spans="1:41" ht="15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7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4">
        <v>1882.04</v>
      </c>
      <c r="AJ137" s="2">
        <f>Cape!D142</f>
        <v>0.43830000000000002</v>
      </c>
      <c r="AK137" s="2">
        <f>Cape!E144</f>
        <v>10.370910739999999</v>
      </c>
      <c r="AL137" s="76">
        <f t="shared" si="9"/>
        <v>4.234922187749926E-2</v>
      </c>
      <c r="AM137" s="95">
        <v>5.78</v>
      </c>
      <c r="AN137">
        <f t="shared" si="10"/>
        <v>4.234922187749926E-2</v>
      </c>
      <c r="AO137">
        <f t="shared" si="8"/>
        <v>1.1375998021866869</v>
      </c>
    </row>
    <row r="138" spans="1:41" ht="15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7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4">
        <v>1882.05</v>
      </c>
      <c r="AJ138" s="2">
        <f>Cape!D143</f>
        <v>0.4375</v>
      </c>
      <c r="AK138" s="2">
        <f>Cape!E145</f>
        <v>10.465995039999999</v>
      </c>
      <c r="AL138" s="76">
        <f t="shared" si="9"/>
        <v>4.1878483443271351E-2</v>
      </c>
      <c r="AM138" s="95">
        <v>5.71</v>
      </c>
      <c r="AN138">
        <f t="shared" si="10"/>
        <v>4.1878483443271351E-2</v>
      </c>
      <c r="AO138">
        <f t="shared" si="8"/>
        <v>1.1220173747876523</v>
      </c>
    </row>
    <row r="139" spans="1:41" ht="15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7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4">
        <v>1882.06</v>
      </c>
      <c r="AJ139" s="2">
        <f>Cape!D144</f>
        <v>0.43669999999999998</v>
      </c>
      <c r="AK139" s="2">
        <f>Cape!E146</f>
        <v>10.56116033</v>
      </c>
      <c r="AL139" s="76">
        <f t="shared" si="9"/>
        <v>4.142537243348525E-2</v>
      </c>
      <c r="AM139" s="95">
        <v>5.68</v>
      </c>
      <c r="AN139">
        <f t="shared" si="10"/>
        <v>4.142537243348525E-2</v>
      </c>
      <c r="AO139">
        <f t="shared" si="8"/>
        <v>1.1071501582926055</v>
      </c>
    </row>
    <row r="140" spans="1:41" ht="15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7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4">
        <v>1882.07</v>
      </c>
      <c r="AJ140" s="2">
        <f>Cape!D145</f>
        <v>0.43580000000000002</v>
      </c>
      <c r="AK140" s="2">
        <f>Cape!E147</f>
        <v>10.465995039999999</v>
      </c>
      <c r="AL140" s="76">
        <f t="shared" si="9"/>
        <v>4.1725607391459266E-2</v>
      </c>
      <c r="AM140" s="95">
        <v>6</v>
      </c>
      <c r="AN140">
        <f t="shared" si="10"/>
        <v>4.1725607391459266E-2</v>
      </c>
      <c r="AO140">
        <f t="shared" si="8"/>
        <v>1.1126557744125751</v>
      </c>
    </row>
    <row r="141" spans="1:41" ht="15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7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4">
        <v>1882.08</v>
      </c>
      <c r="AJ141" s="2">
        <f>Cape!D146</f>
        <v>0.435</v>
      </c>
      <c r="AK141" s="2">
        <f>Cape!E148</f>
        <v>10.56116033</v>
      </c>
      <c r="AL141" s="76">
        <f t="shared" si="9"/>
        <v>4.1264405272029424E-2</v>
      </c>
      <c r="AM141" s="95">
        <v>6.18</v>
      </c>
      <c r="AN141">
        <f t="shared" si="10"/>
        <v>4.1264405272029424E-2</v>
      </c>
      <c r="AO141">
        <f t="shared" si="8"/>
        <v>1.0979648991188411</v>
      </c>
    </row>
    <row r="142" spans="1:41" ht="15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7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4">
        <v>1882.09</v>
      </c>
      <c r="AJ142" s="2">
        <f>Cape!D147</f>
        <v>0.43419999999999997</v>
      </c>
      <c r="AK142" s="2">
        <f>Cape!E149</f>
        <v>10.275745450000001</v>
      </c>
      <c r="AL142" s="76">
        <f t="shared" si="9"/>
        <v>4.2332695191471481E-2</v>
      </c>
      <c r="AM142" s="95">
        <v>6.24</v>
      </c>
      <c r="AN142">
        <f t="shared" si="10"/>
        <v>4.2332695191471481E-2</v>
      </c>
      <c r="AO142">
        <f t="shared" si="8"/>
        <v>1.1240506258319563</v>
      </c>
    </row>
    <row r="143" spans="1:41" ht="15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7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4">
        <v>1882.1</v>
      </c>
      <c r="AJ143" s="2">
        <f>Cape!D148</f>
        <v>0.43330000000000002</v>
      </c>
      <c r="AK143" s="2">
        <f>Cape!E150</f>
        <v>10.180580170000001</v>
      </c>
      <c r="AL143" s="76">
        <f t="shared" si="9"/>
        <v>4.2649828668850802E-2</v>
      </c>
      <c r="AM143" s="95">
        <v>6.07</v>
      </c>
      <c r="AN143">
        <f t="shared" si="10"/>
        <v>4.2649828668850802E-2</v>
      </c>
      <c r="AO143">
        <f t="shared" si="8"/>
        <v>1.1298475324246144</v>
      </c>
    </row>
    <row r="144" spans="1:41" ht="15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7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4">
        <v>1882.11</v>
      </c>
      <c r="AJ144" s="2">
        <f>Cape!D149</f>
        <v>0.4325</v>
      </c>
      <c r="AK144" s="2">
        <f>Cape!E151</f>
        <v>10.08541488</v>
      </c>
      <c r="AL144" s="76">
        <f t="shared" si="9"/>
        <v>4.296303177961084E-2</v>
      </c>
      <c r="AM144" s="95">
        <v>5.81</v>
      </c>
      <c r="AN144">
        <f t="shared" si="10"/>
        <v>4.296303177961084E-2</v>
      </c>
      <c r="AO144">
        <f t="shared" si="8"/>
        <v>1.1356618062223522</v>
      </c>
    </row>
    <row r="145" spans="1:41" ht="15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7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4">
        <v>1882.12</v>
      </c>
      <c r="AJ145" s="2">
        <f>Cape!D150</f>
        <v>0.43169999999999997</v>
      </c>
      <c r="AK145" s="2">
        <f>Cape!E152</f>
        <v>9.9903305790000001</v>
      </c>
      <c r="AL145" s="76">
        <f t="shared" si="9"/>
        <v>4.3291860722720135E-2</v>
      </c>
      <c r="AM145" s="95">
        <v>5.84</v>
      </c>
      <c r="AN145">
        <f t="shared" si="10"/>
        <v>4.3291860722720135E-2</v>
      </c>
      <c r="AO145">
        <f t="shared" si="8"/>
        <v>1.141593883405579</v>
      </c>
    </row>
    <row r="146" spans="1:41" ht="15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7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4">
        <v>1883.01</v>
      </c>
      <c r="AJ146" s="2">
        <f>Cape!D151</f>
        <v>0.43080000000000002</v>
      </c>
      <c r="AK146" s="2">
        <f>Cape!E153</f>
        <v>9.9903305790000001</v>
      </c>
      <c r="AL146" s="76">
        <f t="shared" si="9"/>
        <v>4.3211783292481577E-2</v>
      </c>
      <c r="AM146" s="95">
        <v>5.81</v>
      </c>
      <c r="AN146">
        <f t="shared" si="10"/>
        <v>4.3211783292481577E-2</v>
      </c>
      <c r="AO146">
        <f t="shared" si="8"/>
        <v>1.1368240707142696</v>
      </c>
    </row>
    <row r="147" spans="1:41" ht="15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7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4">
        <v>1883.02</v>
      </c>
      <c r="AJ147" s="2">
        <f>Cape!D152</f>
        <v>0.43</v>
      </c>
      <c r="AK147" s="2">
        <f>Cape!E154</f>
        <v>10.08541488</v>
      </c>
      <c r="AL147" s="76">
        <f t="shared" si="9"/>
        <v>4.2715149066827482E-2</v>
      </c>
      <c r="AM147" s="95">
        <v>5.68</v>
      </c>
      <c r="AN147">
        <f t="shared" si="10"/>
        <v>4.2715149066827482E-2</v>
      </c>
      <c r="AO147">
        <f t="shared" si="8"/>
        <v>1.1212101260096985</v>
      </c>
    </row>
    <row r="148" spans="1:41" ht="15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7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4">
        <v>1883.03</v>
      </c>
      <c r="AJ148" s="2">
        <f>Cape!D153</f>
        <v>0.42749999999999999</v>
      </c>
      <c r="AK148" s="2">
        <f>Cape!E155</f>
        <v>9.9903305790000001</v>
      </c>
      <c r="AL148" s="76">
        <f t="shared" si="9"/>
        <v>4.3041618753224639E-2</v>
      </c>
      <c r="AM148" s="95">
        <v>5.75</v>
      </c>
      <c r="AN148">
        <f t="shared" si="10"/>
        <v>4.3041618753224639E-2</v>
      </c>
      <c r="AO148">
        <f t="shared" si="8"/>
        <v>1.1272175308251822</v>
      </c>
    </row>
    <row r="149" spans="1:41" ht="15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7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4">
        <v>1883.04</v>
      </c>
      <c r="AJ149" s="2">
        <f>Cape!D154</f>
        <v>0.42499999999999999</v>
      </c>
      <c r="AK149" s="2">
        <f>Cape!E156</f>
        <v>9.8951652889999995</v>
      </c>
      <c r="AL149" s="76">
        <f t="shared" si="9"/>
        <v>4.3202916526844895E-2</v>
      </c>
      <c r="AM149" s="95">
        <v>5.87</v>
      </c>
      <c r="AN149">
        <f t="shared" si="10"/>
        <v>4.3202916526844895E-2</v>
      </c>
      <c r="AO149">
        <f t="shared" si="8"/>
        <v>1.1288480667991261</v>
      </c>
    </row>
    <row r="150" spans="1:41" ht="15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11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4">
        <v>1883.05</v>
      </c>
      <c r="AJ150" s="2">
        <f>Cape!D155</f>
        <v>0.42249999999999999</v>
      </c>
      <c r="AK150" s="2">
        <f>Cape!E157</f>
        <v>9.8000000000000007</v>
      </c>
      <c r="AL150" s="76">
        <f t="shared" si="9"/>
        <v>4.3367346938775503E-2</v>
      </c>
      <c r="AM150" s="95">
        <v>5.77</v>
      </c>
      <c r="AN150">
        <f t="shared" si="10"/>
        <v>4.3367346938775503E-2</v>
      </c>
      <c r="AO150">
        <f t="shared" si="8"/>
        <v>1.1305596215838885</v>
      </c>
    </row>
    <row r="151" spans="1:41" ht="15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11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4">
        <v>1883.06</v>
      </c>
      <c r="AJ151" s="2">
        <f>Cape!D156</f>
        <v>0.42</v>
      </c>
      <c r="AK151" s="2">
        <f>Cape!E158</f>
        <v>9.5145851239999999</v>
      </c>
      <c r="AL151" s="76">
        <f t="shared" si="9"/>
        <v>4.4405509488192794E-2</v>
      </c>
      <c r="AM151" s="95">
        <v>5.82</v>
      </c>
      <c r="AN151">
        <f t="shared" si="10"/>
        <v>4.4405509488192794E-2</v>
      </c>
      <c r="AO151">
        <f t="shared" si="8"/>
        <v>1.1551770092001479</v>
      </c>
    </row>
    <row r="152" spans="1:41" ht="15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11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4">
        <v>1883.07</v>
      </c>
      <c r="AJ152" s="2">
        <f>Cape!D157</f>
        <v>0.41749999999999998</v>
      </c>
      <c r="AK152" s="2">
        <f>Cape!E159</f>
        <v>9.3242545450000005</v>
      </c>
      <c r="AL152" s="76">
        <f t="shared" si="9"/>
        <v>4.5043815349852183E-2</v>
      </c>
      <c r="AM152" s="95">
        <v>5.73</v>
      </c>
      <c r="AN152">
        <f t="shared" si="10"/>
        <v>4.5043815349852183E-2</v>
      </c>
      <c r="AO152">
        <f t="shared" si="8"/>
        <v>1.1693559387576418</v>
      </c>
    </row>
    <row r="153" spans="1:41" ht="15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11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4">
        <v>1883.08</v>
      </c>
      <c r="AJ153" s="2">
        <f>Cape!D158</f>
        <v>0.41499999999999998</v>
      </c>
      <c r="AK153" s="2">
        <f>Cape!E160</f>
        <v>9.3242545450000005</v>
      </c>
      <c r="AL153" s="76">
        <f t="shared" si="9"/>
        <v>4.4775697401341158E-2</v>
      </c>
      <c r="AM153" s="95">
        <v>5.47</v>
      </c>
      <c r="AN153">
        <f t="shared" si="10"/>
        <v>4.4775697401341158E-2</v>
      </c>
      <c r="AO153">
        <f t="shared" si="8"/>
        <v>1.1598837701252827</v>
      </c>
    </row>
    <row r="154" spans="1:41" ht="15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11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4">
        <v>1883.09</v>
      </c>
      <c r="AJ154" s="2">
        <f>Cape!D159</f>
        <v>0.41249999999999998</v>
      </c>
      <c r="AK154" s="2">
        <f>Cape!E161</f>
        <v>9.229089256</v>
      </c>
      <c r="AL154" s="76">
        <f t="shared" si="9"/>
        <v>4.496651711654006E-2</v>
      </c>
      <c r="AM154" s="95">
        <v>5.53</v>
      </c>
      <c r="AN154">
        <f t="shared" si="10"/>
        <v>4.496651711654006E-2</v>
      </c>
      <c r="AO154">
        <f t="shared" si="8"/>
        <v>1.1624322578385788</v>
      </c>
    </row>
    <row r="155" spans="1:41" ht="15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11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4">
        <v>1883.1</v>
      </c>
      <c r="AJ155" s="2">
        <f>Cape!D160</f>
        <v>0.41</v>
      </c>
      <c r="AK155" s="2">
        <f>Cape!E162</f>
        <v>9.229089256</v>
      </c>
      <c r="AL155" s="76">
        <f t="shared" si="9"/>
        <v>4.4695634483307892E-2</v>
      </c>
      <c r="AM155" s="95">
        <v>5.38</v>
      </c>
      <c r="AN155">
        <f t="shared" si="10"/>
        <v>4.4695634483307892E-2</v>
      </c>
      <c r="AO155">
        <f t="shared" si="8"/>
        <v>1.1530613203379467</v>
      </c>
    </row>
    <row r="156" spans="1:41" ht="15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11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4">
        <v>1883.11</v>
      </c>
      <c r="AJ156" s="2">
        <f>Cape!D161</f>
        <v>0.40749999999999997</v>
      </c>
      <c r="AK156" s="2">
        <f>Cape!E163</f>
        <v>9.1340049590000003</v>
      </c>
      <c r="AL156" s="76">
        <f t="shared" si="9"/>
        <v>4.4887210138419627E-2</v>
      </c>
      <c r="AM156" s="95">
        <v>5.46</v>
      </c>
      <c r="AN156">
        <f t="shared" si="10"/>
        <v>4.4887210138419627E-2</v>
      </c>
      <c r="AO156">
        <f t="shared" si="8"/>
        <v>1.1559568837172189</v>
      </c>
    </row>
    <row r="157" spans="1:41" ht="15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11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4">
        <v>1883.12</v>
      </c>
      <c r="AJ157" s="2">
        <f>Cape!D162</f>
        <v>0.40500000000000003</v>
      </c>
      <c r="AK157" s="2">
        <f>Cape!E164</f>
        <v>9.229089256</v>
      </c>
      <c r="AL157" s="76">
        <f t="shared" si="9"/>
        <v>4.4153869216843555E-2</v>
      </c>
      <c r="AM157" s="95">
        <v>5.34</v>
      </c>
      <c r="AN157">
        <f t="shared" si="10"/>
        <v>4.4153869216843555E-2</v>
      </c>
      <c r="AO157">
        <f t="shared" si="8"/>
        <v>1.135353658242074</v>
      </c>
    </row>
    <row r="158" spans="1:41" ht="15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11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4">
        <v>1884.01</v>
      </c>
      <c r="AJ158" s="2">
        <f>Cape!D163</f>
        <v>0.40250000000000002</v>
      </c>
      <c r="AK158" s="2">
        <f>Cape!E165</f>
        <v>9.229089256</v>
      </c>
      <c r="AL158" s="76">
        <f t="shared" si="9"/>
        <v>4.3882986583611387E-2</v>
      </c>
      <c r="AM158" s="95">
        <v>5.18</v>
      </c>
      <c r="AN158">
        <f t="shared" si="10"/>
        <v>4.3882986583611387E-2</v>
      </c>
      <c r="AO158">
        <f t="shared" si="8"/>
        <v>1.1266986179425984</v>
      </c>
    </row>
    <row r="159" spans="1:41" ht="15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11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4">
        <v>1884.02</v>
      </c>
      <c r="AJ159" s="2">
        <f>Cape!D164</f>
        <v>0.4</v>
      </c>
      <c r="AK159" s="2">
        <f>Cape!E166</f>
        <v>9.229089256</v>
      </c>
      <c r="AL159" s="76">
        <f t="shared" si="9"/>
        <v>4.3612103950379219E-2</v>
      </c>
      <c r="AM159" s="95">
        <v>5.32</v>
      </c>
      <c r="AN159">
        <f t="shared" si="10"/>
        <v>4.3612103950379219E-2</v>
      </c>
      <c r="AO159">
        <f t="shared" si="8"/>
        <v>1.1180459337792914</v>
      </c>
    </row>
    <row r="160" spans="1:41" ht="15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11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4">
        <v>1884.03</v>
      </c>
      <c r="AJ160" s="2">
        <f>Cape!D165</f>
        <v>0.39250000000000002</v>
      </c>
      <c r="AK160" s="2">
        <f>Cape!E167</f>
        <v>9.229089256</v>
      </c>
      <c r="AL160" s="76">
        <f t="shared" si="9"/>
        <v>4.3341221317147051E-2</v>
      </c>
      <c r="AM160" s="95">
        <v>5.3</v>
      </c>
      <c r="AN160">
        <f t="shared" si="10"/>
        <v>4.3341221317147051E-2</v>
      </c>
      <c r="AO160">
        <f t="shared" si="8"/>
        <v>1.1095313963059352</v>
      </c>
    </row>
    <row r="161" spans="1:41" ht="15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11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4">
        <v>1884.04</v>
      </c>
      <c r="AJ161" s="2">
        <f>Cape!D166</f>
        <v>0.38500000000000001</v>
      </c>
      <c r="AK161" s="2">
        <f>Cape!E168</f>
        <v>9.0388396689999997</v>
      </c>
      <c r="AL161" s="76">
        <f t="shared" si="9"/>
        <v>4.3423715252537909E-2</v>
      </c>
      <c r="AM161" s="95">
        <v>5.0599999999999996</v>
      </c>
      <c r="AN161">
        <f t="shared" si="10"/>
        <v>4.3423715252537909E-2</v>
      </c>
      <c r="AO161">
        <f t="shared" si="8"/>
        <v>1.1101863995571504</v>
      </c>
    </row>
    <row r="162" spans="1:41" ht="15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11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4">
        <v>1884.05</v>
      </c>
      <c r="AJ162" s="2">
        <f>Cape!D167</f>
        <v>0.3775</v>
      </c>
      <c r="AK162" s="2">
        <f>Cape!E169</f>
        <v>8.8485090910000004</v>
      </c>
      <c r="AL162" s="76">
        <f t="shared" si="9"/>
        <v>4.3510154766252244E-2</v>
      </c>
      <c r="AM162" s="95">
        <v>4.6500000000000004</v>
      </c>
      <c r="AN162">
        <f t="shared" si="10"/>
        <v>4.3510154766252244E-2</v>
      </c>
      <c r="AO162">
        <f t="shared" si="8"/>
        <v>1.1110582716391595</v>
      </c>
    </row>
    <row r="163" spans="1:41" ht="15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11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4">
        <v>1884.06</v>
      </c>
      <c r="AJ163" s="2">
        <f>Cape!D168</f>
        <v>0.37</v>
      </c>
      <c r="AK163" s="2">
        <f>Cape!E170</f>
        <v>8.8485090910000004</v>
      </c>
      <c r="AL163" s="76">
        <f t="shared" si="9"/>
        <v>4.2662554348727851E-2</v>
      </c>
      <c r="AM163" s="95">
        <v>4.46</v>
      </c>
      <c r="AN163">
        <f t="shared" si="10"/>
        <v>4.2662554348727851E-2</v>
      </c>
      <c r="AO163">
        <f t="shared" si="8"/>
        <v>1.0881542333974723</v>
      </c>
    </row>
    <row r="164" spans="1:41" ht="15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11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4">
        <v>1884.07</v>
      </c>
      <c r="AJ164" s="2">
        <f>Cape!D169</f>
        <v>0.36249999999999999</v>
      </c>
      <c r="AK164" s="2">
        <f>Cape!E171</f>
        <v>8.7534247930000006</v>
      </c>
      <c r="AL164" s="76">
        <f t="shared" si="9"/>
        <v>4.2269169924882902E-2</v>
      </c>
      <c r="AM164" s="95">
        <v>4.46</v>
      </c>
      <c r="AN164">
        <f t="shared" si="10"/>
        <v>4.2269169924882902E-2</v>
      </c>
      <c r="AO164">
        <f t="shared" si="8"/>
        <v>1.0772794851236884</v>
      </c>
    </row>
    <row r="165" spans="1:41" ht="15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11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4">
        <v>1884.08</v>
      </c>
      <c r="AJ165" s="2">
        <f>Cape!D170</f>
        <v>0.35499999999999998</v>
      </c>
      <c r="AK165" s="2">
        <f>Cape!E172</f>
        <v>8.7534247930000006</v>
      </c>
      <c r="AL165" s="76">
        <f t="shared" si="9"/>
        <v>4.1412362426405551E-2</v>
      </c>
      <c r="AM165" s="95">
        <v>4.74</v>
      </c>
      <c r="AN165">
        <f t="shared" si="10"/>
        <v>4.1412362426405551E-2</v>
      </c>
      <c r="AO165">
        <f t="shared" si="8"/>
        <v>1.0546382351779626</v>
      </c>
    </row>
    <row r="166" spans="1:41" ht="15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11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4">
        <v>1884.09</v>
      </c>
      <c r="AJ166" s="2">
        <f>Cape!D171</f>
        <v>0.34749999999999998</v>
      </c>
      <c r="AK166" s="2">
        <f>Cape!E173</f>
        <v>8.6582595040000001</v>
      </c>
      <c r="AL166" s="76">
        <f t="shared" si="9"/>
        <v>4.100131208079346E-2</v>
      </c>
      <c r="AM166" s="95">
        <v>4.59</v>
      </c>
      <c r="AN166">
        <f t="shared" si="10"/>
        <v>4.100131208079346E-2</v>
      </c>
      <c r="AO166">
        <f t="shared" si="8"/>
        <v>1.0436334834454517</v>
      </c>
    </row>
    <row r="167" spans="1:41" ht="15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11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4">
        <v>1884.1</v>
      </c>
      <c r="AJ167" s="2">
        <f>Cape!D172</f>
        <v>0.34</v>
      </c>
      <c r="AK167" s="2">
        <f>Cape!E174</f>
        <v>8.5630942149999996</v>
      </c>
      <c r="AL167" s="76">
        <f t="shared" si="9"/>
        <v>4.0581125382374413E-2</v>
      </c>
      <c r="AM167" s="95">
        <v>4.4400000000000004</v>
      </c>
      <c r="AN167">
        <f t="shared" si="10"/>
        <v>4.0581125382374413E-2</v>
      </c>
      <c r="AO167">
        <f t="shared" si="8"/>
        <v>1.0324975798649481</v>
      </c>
    </row>
    <row r="168" spans="1:41" ht="15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11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4">
        <v>1884.11</v>
      </c>
      <c r="AJ168" s="2">
        <f>Cape!D173</f>
        <v>0.33250000000000002</v>
      </c>
      <c r="AK168" s="2">
        <f>Cape!E175</f>
        <v>8.3728446279999993</v>
      </c>
      <c r="AL168" s="76">
        <f t="shared" si="9"/>
        <v>4.0607465575437887E-2</v>
      </c>
      <c r="AM168" s="95">
        <v>4.3499999999999996</v>
      </c>
      <c r="AN168">
        <f t="shared" si="10"/>
        <v>4.0607465575437887E-2</v>
      </c>
      <c r="AO168">
        <f t="shared" si="8"/>
        <v>1.0329591661355073</v>
      </c>
    </row>
    <row r="169" spans="1:41" ht="15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11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4">
        <v>1884.12</v>
      </c>
      <c r="AJ169" s="2">
        <f>Cape!D174</f>
        <v>0.32500000000000001</v>
      </c>
      <c r="AK169" s="2">
        <f>Cape!E176</f>
        <v>8.2776793390000005</v>
      </c>
      <c r="AL169" s="76">
        <f t="shared" si="9"/>
        <v>4.0168262913186037E-2</v>
      </c>
      <c r="AM169" s="95">
        <v>4.34</v>
      </c>
      <c r="AN169">
        <f t="shared" si="10"/>
        <v>4.0168262913186037E-2</v>
      </c>
      <c r="AO169">
        <f t="shared" si="8"/>
        <v>1.0216457975562365</v>
      </c>
    </row>
    <row r="170" spans="1:41" ht="15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11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4">
        <v>1885.01</v>
      </c>
      <c r="AJ170" s="2">
        <f>Cape!D175</f>
        <v>0.3175</v>
      </c>
      <c r="AK170" s="2">
        <f>Cape!E177</f>
        <v>8.2776793390000005</v>
      </c>
      <c r="AL170" s="76">
        <f t="shared" si="9"/>
        <v>3.9262211870031462E-2</v>
      </c>
      <c r="AM170" s="95">
        <v>4.24</v>
      </c>
      <c r="AN170">
        <f t="shared" si="10"/>
        <v>3.9262211870031462E-2</v>
      </c>
      <c r="AO170">
        <f t="shared" si="8"/>
        <v>0.99855624038410329</v>
      </c>
    </row>
    <row r="171" spans="1:41" ht="15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11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4">
        <v>1885.02</v>
      </c>
      <c r="AJ171" s="2">
        <f>Cape!D176</f>
        <v>0.31</v>
      </c>
      <c r="AK171" s="2">
        <f>Cape!E178</f>
        <v>8.3728446279999993</v>
      </c>
      <c r="AL171" s="76">
        <f t="shared" si="9"/>
        <v>3.7920206824122143E-2</v>
      </c>
      <c r="AM171" s="95">
        <v>4.37</v>
      </c>
      <c r="AN171">
        <f t="shared" si="10"/>
        <v>3.7920206824122143E-2</v>
      </c>
      <c r="AO171">
        <f t="shared" si="8"/>
        <v>0.96456685366948647</v>
      </c>
    </row>
    <row r="172" spans="1:41" ht="15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11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4">
        <v>1885.03</v>
      </c>
      <c r="AJ172" s="2">
        <f>Cape!D177</f>
        <v>0.30669999999999997</v>
      </c>
      <c r="AK172" s="2">
        <f>Cape!E179</f>
        <v>8.18251405</v>
      </c>
      <c r="AL172" s="76">
        <f t="shared" si="9"/>
        <v>3.7885666691889149E-2</v>
      </c>
      <c r="AM172" s="95">
        <v>4.38</v>
      </c>
      <c r="AN172">
        <f t="shared" si="10"/>
        <v>3.7885666691889149E-2</v>
      </c>
      <c r="AO172">
        <f t="shared" si="8"/>
        <v>0.96410431679080599</v>
      </c>
    </row>
    <row r="173" spans="1:41" ht="15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11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4">
        <v>1885.04</v>
      </c>
      <c r="AJ173" s="2">
        <f>Cape!D178</f>
        <v>0.30330000000000001</v>
      </c>
      <c r="AK173" s="2">
        <f>Cape!E180</f>
        <v>8.2776793390000005</v>
      </c>
      <c r="AL173" s="76">
        <f t="shared" si="9"/>
        <v>3.7051447324734303E-2</v>
      </c>
      <c r="AM173" s="95">
        <v>4.37</v>
      </c>
      <c r="AN173">
        <f t="shared" si="10"/>
        <v>3.7051447324734303E-2</v>
      </c>
      <c r="AO173">
        <f t="shared" si="8"/>
        <v>0.94328947983744171</v>
      </c>
    </row>
    <row r="174" spans="1:41" ht="15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11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4">
        <v>1885.05</v>
      </c>
      <c r="AJ174" s="2">
        <f>Cape!D179</f>
        <v>0.3</v>
      </c>
      <c r="AK174" s="2">
        <f>Cape!E181</f>
        <v>8.0873811569999994</v>
      </c>
      <c r="AL174" s="76">
        <f t="shared" si="9"/>
        <v>3.750286948420626E-2</v>
      </c>
      <c r="AM174" s="95">
        <v>4.32</v>
      </c>
      <c r="AN174">
        <f t="shared" si="10"/>
        <v>3.750286948420626E-2</v>
      </c>
      <c r="AO174">
        <f t="shared" si="8"/>
        <v>0.95515957223213366</v>
      </c>
    </row>
    <row r="175" spans="1:41" ht="15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11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4">
        <v>1885.06</v>
      </c>
      <c r="AJ175" s="2">
        <f>Cape!D180</f>
        <v>0.29670000000000002</v>
      </c>
      <c r="AK175" s="2">
        <f>Cape!E182</f>
        <v>7.8970910740000004</v>
      </c>
      <c r="AL175" s="76">
        <f t="shared" si="9"/>
        <v>3.7988671675283754E-2</v>
      </c>
      <c r="AM175" s="95">
        <v>4.3</v>
      </c>
      <c r="AN175">
        <f t="shared" si="10"/>
        <v>3.7988671675283754E-2</v>
      </c>
      <c r="AO175">
        <f t="shared" si="8"/>
        <v>0.96787137776555399</v>
      </c>
    </row>
    <row r="176" spans="1:41" ht="15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11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4">
        <v>1885.07</v>
      </c>
      <c r="AJ176" s="2">
        <f>Cape!D181</f>
        <v>0.29330000000000001</v>
      </c>
      <c r="AK176" s="2">
        <f>Cape!E183</f>
        <v>7.9922320659999997</v>
      </c>
      <c r="AL176" s="76">
        <f t="shared" si="9"/>
        <v>3.7123546657535207E-2</v>
      </c>
      <c r="AM176" s="95">
        <v>4.46</v>
      </c>
      <c r="AN176">
        <f t="shared" si="10"/>
        <v>3.7123546657535207E-2</v>
      </c>
      <c r="AO176">
        <f t="shared" si="8"/>
        <v>0.94604827305114914</v>
      </c>
    </row>
    <row r="177" spans="1:41" ht="15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11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4">
        <v>1885.08</v>
      </c>
      <c r="AJ177" s="2">
        <f>Cape!D182</f>
        <v>0.28999999999999998</v>
      </c>
      <c r="AK177" s="2">
        <f>Cape!E184</f>
        <v>7.9922320659999997</v>
      </c>
      <c r="AL177" s="76">
        <f t="shared" si="9"/>
        <v>3.6698133584951387E-2</v>
      </c>
      <c r="AM177" s="95">
        <v>4.71</v>
      </c>
      <c r="AN177">
        <f t="shared" si="10"/>
        <v>3.6698133584951387E-2</v>
      </c>
      <c r="AO177">
        <f t="shared" si="8"/>
        <v>0.93544694708604281</v>
      </c>
    </row>
    <row r="178" spans="1:41" ht="15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11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4">
        <v>1885.09</v>
      </c>
      <c r="AJ178" s="2">
        <f>Cape!D183</f>
        <v>0.28670000000000001</v>
      </c>
      <c r="AK178" s="2">
        <f>Cape!E185</f>
        <v>7.8970910740000004</v>
      </c>
      <c r="AL178" s="76">
        <f t="shared" si="9"/>
        <v>3.6722382619440962E-2</v>
      </c>
      <c r="AM178" s="95">
        <v>4.6500000000000004</v>
      </c>
      <c r="AN178">
        <f t="shared" si="10"/>
        <v>3.6722382619440962E-2</v>
      </c>
      <c r="AO178">
        <f t="shared" si="8"/>
        <v>0.93617637469907433</v>
      </c>
    </row>
    <row r="179" spans="1:41" ht="15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11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4">
        <v>1885.1</v>
      </c>
      <c r="AJ179" s="2">
        <f>Cape!D184</f>
        <v>0.2833</v>
      </c>
      <c r="AK179" s="2">
        <f>Cape!E186</f>
        <v>7.8970910740000004</v>
      </c>
      <c r="AL179" s="76">
        <f t="shared" si="9"/>
        <v>3.6304507231012847E-2</v>
      </c>
      <c r="AM179" s="95">
        <v>4.92</v>
      </c>
      <c r="AN179">
        <f t="shared" si="10"/>
        <v>3.6304507231012847E-2</v>
      </c>
      <c r="AO179">
        <f t="shared" si="8"/>
        <v>0.92554459650893017</v>
      </c>
    </row>
    <row r="180" spans="1:41" ht="15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11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4">
        <v>1885.11</v>
      </c>
      <c r="AJ180" s="2">
        <f>Cape!D185</f>
        <v>0.28000000000000003</v>
      </c>
      <c r="AK180" s="2">
        <f>Cape!E187</f>
        <v>7.9922320659999997</v>
      </c>
      <c r="AL180" s="76">
        <f t="shared" si="9"/>
        <v>3.5446918665587204E-2</v>
      </c>
      <c r="AM180" s="95">
        <v>5.24</v>
      </c>
      <c r="AN180">
        <f t="shared" si="10"/>
        <v>3.5446918665587204E-2</v>
      </c>
      <c r="AO180">
        <f t="shared" si="8"/>
        <v>0.90363913892860492</v>
      </c>
    </row>
    <row r="181" spans="1:41" ht="15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11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4">
        <v>1885.12</v>
      </c>
      <c r="AJ181" s="2">
        <f>Cape!D186</f>
        <v>0.2767</v>
      </c>
      <c r="AK181" s="2">
        <f>Cape!E188</f>
        <v>8.18251405</v>
      </c>
      <c r="AL181" s="76">
        <f t="shared" si="9"/>
        <v>3.4219311850738593E-2</v>
      </c>
      <c r="AM181" s="95">
        <v>5.2</v>
      </c>
      <c r="AN181">
        <f t="shared" si="10"/>
        <v>3.4219311850738593E-2</v>
      </c>
      <c r="AO181">
        <f t="shared" si="8"/>
        <v>0.87237892995834321</v>
      </c>
    </row>
    <row r="182" spans="1:41" ht="15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11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4">
        <v>1886.01</v>
      </c>
      <c r="AJ182" s="2">
        <f>Cape!D187</f>
        <v>0.27329999999999999</v>
      </c>
      <c r="AK182" s="2">
        <f>Cape!E189</f>
        <v>7.9922320659999997</v>
      </c>
      <c r="AL182" s="76">
        <f t="shared" si="9"/>
        <v>3.4621116818806849E-2</v>
      </c>
      <c r="AM182" s="95">
        <v>5.2</v>
      </c>
      <c r="AN182">
        <f t="shared" si="10"/>
        <v>3.4621116818806849E-2</v>
      </c>
      <c r="AO182">
        <f t="shared" si="8"/>
        <v>0.88280381889796777</v>
      </c>
    </row>
    <row r="183" spans="1:41" ht="15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11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4">
        <v>1886.02</v>
      </c>
      <c r="AJ183" s="2">
        <f>Cape!D188</f>
        <v>0.27</v>
      </c>
      <c r="AK183" s="2">
        <f>Cape!E190</f>
        <v>7.9922320659999997</v>
      </c>
      <c r="AL183" s="76">
        <f t="shared" si="9"/>
        <v>3.4195703746223029E-2</v>
      </c>
      <c r="AM183" s="95">
        <v>5.3</v>
      </c>
      <c r="AN183">
        <f t="shared" si="10"/>
        <v>3.4195703746223029E-2</v>
      </c>
      <c r="AO183">
        <f t="shared" si="8"/>
        <v>0.8719763595537694</v>
      </c>
    </row>
    <row r="184" spans="1:41" ht="15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11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4">
        <v>1886.03</v>
      </c>
      <c r="AJ184" s="2">
        <f>Cape!D189</f>
        <v>0.27500000000000002</v>
      </c>
      <c r="AK184" s="2">
        <f>Cape!E191</f>
        <v>7.8970910740000004</v>
      </c>
      <c r="AL184" s="76">
        <f t="shared" si="9"/>
        <v>3.4189804507755384E-2</v>
      </c>
      <c r="AM184" s="95">
        <v>5.19</v>
      </c>
      <c r="AN184">
        <f t="shared" si="10"/>
        <v>3.4189804507755384E-2</v>
      </c>
      <c r="AO184">
        <f t="shared" si="8"/>
        <v>0.87178141841737666</v>
      </c>
    </row>
    <row r="185" spans="1:41" ht="15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11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4">
        <v>1886.04</v>
      </c>
      <c r="AJ185" s="2">
        <f>Cape!D190</f>
        <v>0.28000000000000003</v>
      </c>
      <c r="AK185" s="2">
        <f>Cape!E192</f>
        <v>7.8019419829999999</v>
      </c>
      <c r="AL185" s="76">
        <f t="shared" si="9"/>
        <v>3.5247634576008102E-2</v>
      </c>
      <c r="AM185" s="95">
        <v>5.12</v>
      </c>
      <c r="AN185">
        <f t="shared" si="10"/>
        <v>3.5247634576008102E-2</v>
      </c>
      <c r="AO185">
        <f t="shared" si="8"/>
        <v>0.89856341579566701</v>
      </c>
    </row>
    <row r="186" spans="1:41" ht="15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11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4">
        <v>1886.05</v>
      </c>
      <c r="AJ186" s="2">
        <f>Cape!D191</f>
        <v>0.28499999999999998</v>
      </c>
      <c r="AK186" s="2">
        <f>Cape!E193</f>
        <v>7.6116519010000001</v>
      </c>
      <c r="AL186" s="76">
        <f t="shared" si="9"/>
        <v>3.6785707444558037E-2</v>
      </c>
      <c r="AM186" s="95">
        <v>5.0199999999999996</v>
      </c>
      <c r="AN186">
        <f t="shared" si="10"/>
        <v>3.6785707444558037E-2</v>
      </c>
      <c r="AO186">
        <f t="shared" si="8"/>
        <v>0.93729799479707643</v>
      </c>
    </row>
    <row r="187" spans="1:41" ht="15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11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4">
        <v>1886.06</v>
      </c>
      <c r="AJ187" s="2">
        <f>Cape!D192</f>
        <v>0.28999999999999998</v>
      </c>
      <c r="AK187" s="2">
        <f>Cape!E194</f>
        <v>7.5165028100000004</v>
      </c>
      <c r="AL187" s="76">
        <f t="shared" si="9"/>
        <v>3.7916569341374322E-2</v>
      </c>
      <c r="AM187" s="95">
        <v>5.25</v>
      </c>
      <c r="AN187">
        <f t="shared" si="10"/>
        <v>3.7916569341374322E-2</v>
      </c>
      <c r="AO187">
        <f t="shared" ref="AO187:AO250" si="12">AN187/(AVERAGE(AL67:AL186))</f>
        <v>0.96542441750183361</v>
      </c>
    </row>
    <row r="188" spans="1:41" ht="15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11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4">
        <v>1886.07</v>
      </c>
      <c r="AJ188" s="2">
        <f>Cape!D193</f>
        <v>0.29499999999999998</v>
      </c>
      <c r="AK188" s="2">
        <f>Cape!E195</f>
        <v>7.6116519010000001</v>
      </c>
      <c r="AL188" s="76">
        <f t="shared" si="9"/>
        <v>3.8099482710435104E-2</v>
      </c>
      <c r="AM188" s="95">
        <v>5.33</v>
      </c>
      <c r="AN188">
        <f t="shared" si="10"/>
        <v>3.8099482710435104E-2</v>
      </c>
      <c r="AO188">
        <f t="shared" si="12"/>
        <v>0.96921706234264815</v>
      </c>
    </row>
    <row r="189" spans="1:41" ht="15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11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4">
        <v>1886.08</v>
      </c>
      <c r="AJ189" s="2">
        <f>Cape!D194</f>
        <v>0.3</v>
      </c>
      <c r="AK189" s="2">
        <f>Cape!E196</f>
        <v>7.7067928930000003</v>
      </c>
      <c r="AL189" s="76">
        <f t="shared" si="9"/>
        <v>3.8277919764516499E-2</v>
      </c>
      <c r="AM189" s="95">
        <v>5.37</v>
      </c>
      <c r="AN189">
        <f t="shared" si="10"/>
        <v>3.8277919764516499E-2</v>
      </c>
      <c r="AO189">
        <f t="shared" si="12"/>
        <v>0.97271462800117969</v>
      </c>
    </row>
    <row r="190" spans="1:41" ht="15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11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4">
        <v>1886.09</v>
      </c>
      <c r="AJ190" s="2">
        <f>Cape!D195</f>
        <v>0.30499999999999999</v>
      </c>
      <c r="AK190" s="2">
        <f>Cape!E197</f>
        <v>7.7067928930000003</v>
      </c>
      <c r="AL190" s="76">
        <f t="shared" si="9"/>
        <v>3.8926698065609999E-2</v>
      </c>
      <c r="AM190" s="95">
        <v>5.51</v>
      </c>
      <c r="AN190">
        <f t="shared" si="10"/>
        <v>3.8926698065609999E-2</v>
      </c>
      <c r="AO190">
        <f t="shared" si="12"/>
        <v>0.98790687987837789</v>
      </c>
    </row>
    <row r="191" spans="1:41" ht="15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11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4">
        <v>1886.1</v>
      </c>
      <c r="AJ191" s="2">
        <f>Cape!D196</f>
        <v>0.31</v>
      </c>
      <c r="AK191" s="2">
        <f>Cape!E198</f>
        <v>7.7067928930000003</v>
      </c>
      <c r="AL191" s="76">
        <f t="shared" si="9"/>
        <v>3.9575476366703499E-2</v>
      </c>
      <c r="AM191" s="95">
        <v>5.65</v>
      </c>
      <c r="AN191">
        <f t="shared" si="10"/>
        <v>3.9575476366703499E-2</v>
      </c>
      <c r="AO191">
        <f t="shared" si="12"/>
        <v>1.0027209890597959</v>
      </c>
    </row>
    <row r="192" spans="1:41" ht="15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11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4">
        <v>1886.11</v>
      </c>
      <c r="AJ192" s="2">
        <f>Cape!D197</f>
        <v>0.315</v>
      </c>
      <c r="AK192" s="2">
        <f>Cape!E199</f>
        <v>7.7067928930000003</v>
      </c>
      <c r="AL192" s="76">
        <f t="shared" si="9"/>
        <v>4.0224254667796999E-2</v>
      </c>
      <c r="AM192" s="95">
        <v>5.79</v>
      </c>
      <c r="AN192">
        <f t="shared" si="10"/>
        <v>4.0224254667796999E-2</v>
      </c>
      <c r="AO192">
        <f t="shared" si="12"/>
        <v>1.017088762423541</v>
      </c>
    </row>
    <row r="193" spans="1:41" ht="15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11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4">
        <v>1886.12</v>
      </c>
      <c r="AJ193" s="2">
        <f>Cape!D198</f>
        <v>0.32</v>
      </c>
      <c r="AK193" s="2">
        <f>Cape!E200</f>
        <v>7.8019419829999999</v>
      </c>
      <c r="AL193" s="76">
        <f t="shared" si="9"/>
        <v>4.0374563241609276E-2</v>
      </c>
      <c r="AM193" s="95">
        <v>5.64</v>
      </c>
      <c r="AN193">
        <f t="shared" si="10"/>
        <v>4.0374563241609276E-2</v>
      </c>
      <c r="AO193">
        <f t="shared" si="12"/>
        <v>1.0184892318188072</v>
      </c>
    </row>
    <row r="194" spans="1:41" ht="15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11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4">
        <v>1887.01</v>
      </c>
      <c r="AJ194" s="2">
        <f>Cape!D199</f>
        <v>0.32500000000000001</v>
      </c>
      <c r="AK194" s="2">
        <f>Cape!E201</f>
        <v>7.9922320659999997</v>
      </c>
      <c r="AL194" s="76">
        <f t="shared" si="9"/>
        <v>4.003887741965375E-2</v>
      </c>
      <c r="AM194" s="95">
        <v>5.58</v>
      </c>
      <c r="AN194">
        <f t="shared" si="10"/>
        <v>4.003887741965375E-2</v>
      </c>
      <c r="AO194">
        <f t="shared" si="12"/>
        <v>1.0073801592192644</v>
      </c>
    </row>
    <row r="195" spans="1:41" ht="15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11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4">
        <v>1887.02</v>
      </c>
      <c r="AJ195" s="2">
        <f>Cape!D200</f>
        <v>0.33</v>
      </c>
      <c r="AK195" s="2">
        <f>Cape!E202</f>
        <v>8.0873811569999994</v>
      </c>
      <c r="AL195" s="76">
        <f t="shared" si="9"/>
        <v>4.0186061926696458E-2</v>
      </c>
      <c r="AM195" s="95">
        <v>5.54</v>
      </c>
      <c r="AN195">
        <f t="shared" si="10"/>
        <v>4.0186061926696458E-2</v>
      </c>
      <c r="AO195">
        <f t="shared" si="12"/>
        <v>1.0082857581385594</v>
      </c>
    </row>
    <row r="196" spans="1:41" ht="15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11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4">
        <v>1887.03</v>
      </c>
      <c r="AJ196" s="2">
        <f>Cape!D201</f>
        <v>0.33250000000000002</v>
      </c>
      <c r="AK196" s="2">
        <f>Cape!E203</f>
        <v>8.0873811569999994</v>
      </c>
      <c r="AL196" s="76">
        <f t="shared" si="9"/>
        <v>4.0804309033261016E-2</v>
      </c>
      <c r="AM196" s="95">
        <v>5.67</v>
      </c>
      <c r="AN196">
        <f t="shared" si="10"/>
        <v>4.0804309033261016E-2</v>
      </c>
      <c r="AO196">
        <f t="shared" si="12"/>
        <v>1.0209625699476801</v>
      </c>
    </row>
    <row r="197" spans="1:41" ht="15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11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4">
        <v>1887.04</v>
      </c>
      <c r="AJ197" s="2">
        <f>Cape!D202</f>
        <v>0.33500000000000002</v>
      </c>
      <c r="AK197" s="2">
        <f>Cape!E204</f>
        <v>8.0873811569999994</v>
      </c>
      <c r="AL197" s="76">
        <f t="shared" ref="AL197:AL260" si="13">AJ196/AK197</f>
        <v>4.1113432586543298E-2</v>
      </c>
      <c r="AM197" s="95">
        <v>5.8</v>
      </c>
      <c r="AN197">
        <f t="shared" ref="AN197:AN260" si="14">AJ196/AK197</f>
        <v>4.1113432586543298E-2</v>
      </c>
      <c r="AO197">
        <f t="shared" si="12"/>
        <v>1.0258520813725842</v>
      </c>
    </row>
    <row r="198" spans="1:41" ht="15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11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4">
        <v>1887.05</v>
      </c>
      <c r="AJ198" s="2">
        <f>Cape!D203</f>
        <v>0.33750000000000002</v>
      </c>
      <c r="AK198" s="2">
        <f>Cape!E205</f>
        <v>8.0873811569999994</v>
      </c>
      <c r="AL198" s="76">
        <f t="shared" si="13"/>
        <v>4.1422556139825581E-2</v>
      </c>
      <c r="AM198" s="95">
        <v>5.9</v>
      </c>
      <c r="AN198">
        <f t="shared" si="14"/>
        <v>4.1422556139825581E-2</v>
      </c>
      <c r="AO198">
        <f t="shared" si="12"/>
        <v>1.0305230026547365</v>
      </c>
    </row>
    <row r="199" spans="1:41" ht="15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11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4">
        <v>1887.06</v>
      </c>
      <c r="AJ199" s="2">
        <f>Cape!D204</f>
        <v>0.34</v>
      </c>
      <c r="AK199" s="2">
        <f>Cape!E206</f>
        <v>7.9922320659999997</v>
      </c>
      <c r="AL199" s="76">
        <f t="shared" si="13"/>
        <v>4.2228503528541066E-2</v>
      </c>
      <c r="AM199" s="95">
        <v>5.73</v>
      </c>
      <c r="AN199">
        <f t="shared" si="14"/>
        <v>4.2228503528541066E-2</v>
      </c>
      <c r="AO199">
        <f t="shared" si="12"/>
        <v>1.0473518701760347</v>
      </c>
    </row>
    <row r="200" spans="1:41" ht="15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11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4">
        <v>1887.07</v>
      </c>
      <c r="AJ200" s="2">
        <f>Cape!D205</f>
        <v>0.34250000000000003</v>
      </c>
      <c r="AK200" s="2">
        <f>Cape!E207</f>
        <v>7.8970910740000004</v>
      </c>
      <c r="AL200" s="76">
        <f t="shared" si="13"/>
        <v>4.3053827898654931E-2</v>
      </c>
      <c r="AM200" s="95">
        <v>5.59</v>
      </c>
      <c r="AN200">
        <f t="shared" si="14"/>
        <v>4.3053827898654931E-2</v>
      </c>
      <c r="AO200">
        <f t="shared" si="12"/>
        <v>1.0647472863122958</v>
      </c>
    </row>
    <row r="201" spans="1:41" ht="15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11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4">
        <v>1887.08</v>
      </c>
      <c r="AJ201" s="2">
        <f>Cape!D206</f>
        <v>0.34499999999999997</v>
      </c>
      <c r="AK201" s="2">
        <f>Cape!E208</f>
        <v>7.9922320659999997</v>
      </c>
      <c r="AL201" s="76">
        <f t="shared" si="13"/>
        <v>4.2854110988223157E-2</v>
      </c>
      <c r="AM201" s="95">
        <v>5.45</v>
      </c>
      <c r="AN201">
        <f t="shared" si="14"/>
        <v>4.2854110988223157E-2</v>
      </c>
      <c r="AO201">
        <f t="shared" si="12"/>
        <v>1.0565654143906316</v>
      </c>
    </row>
    <row r="202" spans="1:41" ht="15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11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4">
        <v>1887.09</v>
      </c>
      <c r="AJ202" s="2">
        <f>Cape!D207</f>
        <v>0.34749999999999998</v>
      </c>
      <c r="AK202" s="2">
        <f>Cape!E209</f>
        <v>7.8970910740000004</v>
      </c>
      <c r="AL202" s="76">
        <f t="shared" si="13"/>
        <v>4.368697242657632E-2</v>
      </c>
      <c r="AM202" s="95">
        <v>5.38</v>
      </c>
      <c r="AN202">
        <f t="shared" si="14"/>
        <v>4.368697242657632E-2</v>
      </c>
      <c r="AO202">
        <f t="shared" si="12"/>
        <v>1.0741344358585558</v>
      </c>
    </row>
    <row r="203" spans="1:41" ht="15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11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4">
        <v>1887.1</v>
      </c>
      <c r="AJ203" s="2">
        <f>Cape!D208</f>
        <v>0.35</v>
      </c>
      <c r="AK203" s="2">
        <f>Cape!E210</f>
        <v>7.9922320659999997</v>
      </c>
      <c r="AL203" s="76">
        <f t="shared" si="13"/>
        <v>4.3479718447905234E-2</v>
      </c>
      <c r="AM203" s="95">
        <v>5.2</v>
      </c>
      <c r="AN203">
        <f t="shared" si="14"/>
        <v>4.3479718447905234E-2</v>
      </c>
      <c r="AO203">
        <f t="shared" si="12"/>
        <v>1.0660233911675769</v>
      </c>
    </row>
    <row r="204" spans="1:41" ht="15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11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4">
        <v>1887.11</v>
      </c>
      <c r="AJ204" s="2">
        <f>Cape!D209</f>
        <v>0.35249999999999998</v>
      </c>
      <c r="AK204" s="2">
        <f>Cape!E211</f>
        <v>8.0873811569999994</v>
      </c>
      <c r="AL204" s="76">
        <f t="shared" si="13"/>
        <v>4.3277297459519255E-2</v>
      </c>
      <c r="AM204" s="95">
        <v>5.3</v>
      </c>
      <c r="AN204">
        <f t="shared" si="14"/>
        <v>4.3277297459519255E-2</v>
      </c>
      <c r="AO204">
        <f t="shared" si="12"/>
        <v>1.0581585800508408</v>
      </c>
    </row>
    <row r="205" spans="1:41" ht="15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11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4">
        <v>1887.12</v>
      </c>
      <c r="AJ205" s="2">
        <f>Cape!D210</f>
        <v>0.35499999999999998</v>
      </c>
      <c r="AK205" s="2">
        <f>Cape!E212</f>
        <v>8.2776793390000005</v>
      </c>
      <c r="AL205" s="76">
        <f t="shared" si="13"/>
        <v>4.2584399028264892E-2</v>
      </c>
      <c r="AM205" s="95">
        <v>5.27</v>
      </c>
      <c r="AN205">
        <f t="shared" si="14"/>
        <v>4.2584399028264892E-2</v>
      </c>
      <c r="AO205">
        <f t="shared" si="12"/>
        <v>1.0385819264776279</v>
      </c>
    </row>
    <row r="206" spans="1:41" ht="15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11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4">
        <v>1888.01</v>
      </c>
      <c r="AJ206" s="2">
        <f>Cape!D211</f>
        <v>0.35749999999999998</v>
      </c>
      <c r="AK206" s="2">
        <f>Cape!E213</f>
        <v>8.3728446279999993</v>
      </c>
      <c r="AL206" s="76">
        <f t="shared" si="13"/>
        <v>4.2398971409648378E-2</v>
      </c>
      <c r="AM206" s="95">
        <v>5.31</v>
      </c>
      <c r="AN206">
        <f t="shared" si="14"/>
        <v>4.2398971409648378E-2</v>
      </c>
      <c r="AO206">
        <f t="shared" si="12"/>
        <v>1.0316317397312988</v>
      </c>
    </row>
    <row r="207" spans="1:41" ht="15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11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4">
        <v>1888.02</v>
      </c>
      <c r="AJ207" s="2">
        <f>Cape!D212</f>
        <v>0.36</v>
      </c>
      <c r="AK207" s="2">
        <f>Cape!E214</f>
        <v>8.2776793390000005</v>
      </c>
      <c r="AL207" s="76">
        <f t="shared" si="13"/>
        <v>4.3188433057034605E-2</v>
      </c>
      <c r="AM207" s="95">
        <v>5.28</v>
      </c>
      <c r="AN207">
        <f t="shared" si="14"/>
        <v>4.3188433057034605E-2</v>
      </c>
      <c r="AO207">
        <f t="shared" si="12"/>
        <v>1.0486609646623581</v>
      </c>
    </row>
    <row r="208" spans="1:41" ht="15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11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4">
        <v>1888.03</v>
      </c>
      <c r="AJ208" s="2">
        <f>Cape!D213</f>
        <v>0.35170000000000001</v>
      </c>
      <c r="AK208" s="2">
        <f>Cape!E215</f>
        <v>8.2776793390000005</v>
      </c>
      <c r="AL208" s="76">
        <f t="shared" si="13"/>
        <v>4.3490450071419461E-2</v>
      </c>
      <c r="AM208" s="95">
        <v>5.08</v>
      </c>
      <c r="AN208">
        <f t="shared" si="14"/>
        <v>4.3490450071419461E-2</v>
      </c>
      <c r="AO208">
        <f t="shared" si="12"/>
        <v>1.0537490205470872</v>
      </c>
    </row>
    <row r="209" spans="1:41" ht="15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11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4">
        <v>1888.04</v>
      </c>
      <c r="AJ209" s="2">
        <f>Cape!D214</f>
        <v>0.34329999999999999</v>
      </c>
      <c r="AK209" s="2">
        <f>Cape!E216</f>
        <v>8.18251405</v>
      </c>
      <c r="AL209" s="76">
        <f t="shared" si="13"/>
        <v>4.2981899921088439E-2</v>
      </c>
      <c r="AM209" s="95">
        <v>5.0999999999999996</v>
      </c>
      <c r="AN209">
        <f t="shared" si="14"/>
        <v>4.2981899921088439E-2</v>
      </c>
      <c r="AO209">
        <f t="shared" si="12"/>
        <v>1.0393396693758643</v>
      </c>
    </row>
    <row r="210" spans="1:41" ht="15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11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4">
        <v>1888.05</v>
      </c>
      <c r="AJ210" s="2">
        <f>Cape!D215</f>
        <v>0.33500000000000002</v>
      </c>
      <c r="AK210" s="2">
        <f>Cape!E217</f>
        <v>8.0873811569999994</v>
      </c>
      <c r="AL210" s="76">
        <f t="shared" si="13"/>
        <v>4.2448846336722745E-2</v>
      </c>
      <c r="AM210" s="95">
        <v>5.17</v>
      </c>
      <c r="AN210">
        <f t="shared" si="14"/>
        <v>4.2448846336722745E-2</v>
      </c>
      <c r="AO210">
        <f t="shared" si="12"/>
        <v>1.0245943885584428</v>
      </c>
    </row>
    <row r="211" spans="1:41" ht="15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11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4">
        <v>1888.06</v>
      </c>
      <c r="AJ211" s="2">
        <f>Cape!D216</f>
        <v>0.32669999999999999</v>
      </c>
      <c r="AK211" s="2">
        <f>Cape!E218</f>
        <v>7.9922320659999997</v>
      </c>
      <c r="AL211" s="76">
        <f t="shared" si="13"/>
        <v>4.1915699798700017E-2</v>
      </c>
      <c r="AM211" s="95">
        <v>5.01</v>
      </c>
      <c r="AN211">
        <f t="shared" si="14"/>
        <v>4.1915699798700017E-2</v>
      </c>
      <c r="AO211">
        <f t="shared" si="12"/>
        <v>1.010259357560753</v>
      </c>
    </row>
    <row r="212" spans="1:41" ht="15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11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4">
        <v>1888.07</v>
      </c>
      <c r="AJ212" s="2">
        <f>Cape!D217</f>
        <v>0.31830000000000003</v>
      </c>
      <c r="AK212" s="2">
        <f>Cape!E219</f>
        <v>8.0873811569999994</v>
      </c>
      <c r="AL212" s="76">
        <f t="shared" si="13"/>
        <v>4.0396265942928403E-2</v>
      </c>
      <c r="AM212" s="95">
        <v>5.14</v>
      </c>
      <c r="AN212">
        <f t="shared" si="14"/>
        <v>4.0396265942928403E-2</v>
      </c>
      <c r="AO212">
        <f t="shared" si="12"/>
        <v>0.97250733170361803</v>
      </c>
    </row>
    <row r="213" spans="1:41" ht="15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11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4">
        <v>1888.08</v>
      </c>
      <c r="AJ213" s="2">
        <f>Cape!D218</f>
        <v>0.31</v>
      </c>
      <c r="AK213" s="2">
        <f>Cape!E220</f>
        <v>8.0873811569999994</v>
      </c>
      <c r="AL213" s="76">
        <f t="shared" si="13"/>
        <v>3.9357610803899948E-2</v>
      </c>
      <c r="AM213" s="95">
        <v>5.25</v>
      </c>
      <c r="AN213">
        <f t="shared" si="14"/>
        <v>3.9357610803899948E-2</v>
      </c>
      <c r="AO213">
        <f t="shared" si="12"/>
        <v>0.94663298894845538</v>
      </c>
    </row>
    <row r="214" spans="1:41" ht="15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15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4">
        <v>1888.09</v>
      </c>
      <c r="AJ214" s="2">
        <f>Cape!D219</f>
        <v>0.30170000000000002</v>
      </c>
      <c r="AK214" s="2">
        <f>Cape!E221</f>
        <v>8.0873811569999994</v>
      </c>
      <c r="AL214" s="76">
        <f t="shared" si="13"/>
        <v>3.833132060700277E-2</v>
      </c>
      <c r="AM214" s="95">
        <v>5.38</v>
      </c>
      <c r="AN214">
        <f t="shared" si="14"/>
        <v>3.833132060700277E-2</v>
      </c>
      <c r="AO214">
        <f t="shared" si="12"/>
        <v>0.92124079092887579</v>
      </c>
    </row>
    <row r="215" spans="1:41" ht="15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15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4">
        <v>1888.1</v>
      </c>
      <c r="AJ215" s="2">
        <f>Cape!D220</f>
        <v>0.29330000000000001</v>
      </c>
      <c r="AK215" s="2">
        <f>Cape!E222</f>
        <v>8.18251405</v>
      </c>
      <c r="AL215" s="76">
        <f t="shared" si="13"/>
        <v>3.687130851917083E-2</v>
      </c>
      <c r="AM215" s="95">
        <v>5.35</v>
      </c>
      <c r="AN215">
        <f t="shared" si="14"/>
        <v>3.687130851917083E-2</v>
      </c>
      <c r="AO215">
        <f t="shared" si="12"/>
        <v>0.88567009921289774</v>
      </c>
    </row>
    <row r="216" spans="1:41" ht="15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15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4">
        <v>1888.11</v>
      </c>
      <c r="AJ216" s="2">
        <f>Cape!D221</f>
        <v>0.28499999999999998</v>
      </c>
      <c r="AK216" s="2">
        <f>Cape!E223</f>
        <v>8.2776793390000005</v>
      </c>
      <c r="AL216" s="76">
        <f t="shared" si="13"/>
        <v>3.5432636127631471E-2</v>
      </c>
      <c r="AM216" s="95">
        <v>5.24</v>
      </c>
      <c r="AN216">
        <f t="shared" si="14"/>
        <v>3.5432636127631471E-2</v>
      </c>
      <c r="AO216">
        <f t="shared" si="12"/>
        <v>0.85098313967309958</v>
      </c>
    </row>
    <row r="217" spans="1:41" ht="15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15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4">
        <v>1888.12</v>
      </c>
      <c r="AJ217" s="2">
        <f>Cape!D222</f>
        <v>0.2767</v>
      </c>
      <c r="AK217" s="2">
        <f>Cape!E224</f>
        <v>8.2776793390000005</v>
      </c>
      <c r="AL217" s="76">
        <f t="shared" si="13"/>
        <v>3.4429939639873737E-2</v>
      </c>
      <c r="AM217" s="95">
        <v>5.14</v>
      </c>
      <c r="AN217">
        <f t="shared" si="14"/>
        <v>3.4429939639873737E-2</v>
      </c>
      <c r="AO217">
        <f t="shared" si="12"/>
        <v>0.8270997093577972</v>
      </c>
    </row>
    <row r="218" spans="1:41" ht="15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15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4">
        <v>1889.01</v>
      </c>
      <c r="AJ218" s="2">
        <f>Cape!D223</f>
        <v>0.26829999999999998</v>
      </c>
      <c r="AK218" s="2">
        <f>Cape!E225</f>
        <v>7.9922320659999997</v>
      </c>
      <c r="AL218" s="76">
        <f t="shared" si="13"/>
        <v>3.4621116818806849E-2</v>
      </c>
      <c r="AM218" s="95">
        <v>5.24</v>
      </c>
      <c r="AN218">
        <f t="shared" si="14"/>
        <v>3.4621116818806849E-2</v>
      </c>
      <c r="AO218">
        <f t="shared" si="12"/>
        <v>0.83221712447565765</v>
      </c>
    </row>
    <row r="219" spans="1:41" ht="15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15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4">
        <v>1889.02</v>
      </c>
      <c r="AJ219" s="2">
        <f>Cape!D224</f>
        <v>0.26</v>
      </c>
      <c r="AK219" s="2">
        <f>Cape!E226</f>
        <v>7.8970910740000004</v>
      </c>
      <c r="AL219" s="76">
        <f t="shared" si="13"/>
        <v>3.3974535368262102E-2</v>
      </c>
      <c r="AM219" s="95">
        <v>5.3</v>
      </c>
      <c r="AN219">
        <f t="shared" si="14"/>
        <v>3.3974535368262102E-2</v>
      </c>
      <c r="AO219">
        <f t="shared" si="12"/>
        <v>0.81710412871708582</v>
      </c>
    </row>
    <row r="220" spans="1:41" ht="15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15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4">
        <v>1889.03</v>
      </c>
      <c r="AJ220" s="2">
        <f>Cape!D225</f>
        <v>0.26329999999999998</v>
      </c>
      <c r="AK220" s="2">
        <f>Cape!E227</f>
        <v>7.8019419829999999</v>
      </c>
      <c r="AL220" s="76">
        <f t="shared" si="13"/>
        <v>3.332503632640766E-2</v>
      </c>
      <c r="AM220" s="95">
        <v>5.19</v>
      </c>
      <c r="AN220">
        <f t="shared" si="14"/>
        <v>3.332503632640766E-2</v>
      </c>
      <c r="AO220">
        <f t="shared" si="12"/>
        <v>0.80195821363949882</v>
      </c>
    </row>
    <row r="221" spans="1:41" ht="15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15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4">
        <v>1889.04</v>
      </c>
      <c r="AJ221" s="2">
        <f>Cape!D226</f>
        <v>0.26669999999999999</v>
      </c>
      <c r="AK221" s="2">
        <f>Cape!E228</f>
        <v>7.8019419829999999</v>
      </c>
      <c r="AL221" s="76">
        <f t="shared" si="13"/>
        <v>3.3748007941319755E-2</v>
      </c>
      <c r="AM221" s="95">
        <v>5.18</v>
      </c>
      <c r="AN221">
        <f t="shared" si="14"/>
        <v>3.3748007941319755E-2</v>
      </c>
      <c r="AO221">
        <f t="shared" si="12"/>
        <v>0.81280930244628546</v>
      </c>
    </row>
    <row r="222" spans="1:41" ht="15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15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4">
        <v>1889.05</v>
      </c>
      <c r="AJ222" s="2">
        <f>Cape!D227</f>
        <v>0.27</v>
      </c>
      <c r="AK222" s="2">
        <f>Cape!E229</f>
        <v>7.6116519010000001</v>
      </c>
      <c r="AL222" s="76">
        <f t="shared" si="13"/>
        <v>3.5038386340941523E-2</v>
      </c>
      <c r="AM222" s="95">
        <v>5.32</v>
      </c>
      <c r="AN222">
        <f t="shared" si="14"/>
        <v>3.5038386340941523E-2</v>
      </c>
      <c r="AO222">
        <f t="shared" si="12"/>
        <v>0.84470929049449361</v>
      </c>
    </row>
    <row r="223" spans="1:41" ht="15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15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4">
        <v>1889.06</v>
      </c>
      <c r="AJ223" s="2">
        <f>Cape!D228</f>
        <v>0.27329999999999999</v>
      </c>
      <c r="AK223" s="2">
        <f>Cape!E230</f>
        <v>7.6116519010000001</v>
      </c>
      <c r="AL223" s="76">
        <f t="shared" si="13"/>
        <v>3.5471932178680964E-2</v>
      </c>
      <c r="AM223" s="95">
        <v>5.41</v>
      </c>
      <c r="AN223">
        <f t="shared" si="14"/>
        <v>3.5471932178680964E-2</v>
      </c>
      <c r="AO223">
        <f t="shared" si="12"/>
        <v>0.85589672079304879</v>
      </c>
    </row>
    <row r="224" spans="1:41" ht="15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15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4">
        <v>1889.07</v>
      </c>
      <c r="AJ224" s="2">
        <f>Cape!D229</f>
        <v>0.2767</v>
      </c>
      <c r="AK224" s="2">
        <f>Cape!E231</f>
        <v>7.6116519010000001</v>
      </c>
      <c r="AL224" s="76">
        <f t="shared" si="13"/>
        <v>3.590547801642039E-2</v>
      </c>
      <c r="AM224" s="95">
        <v>5.3</v>
      </c>
      <c r="AN224">
        <f t="shared" si="14"/>
        <v>3.590547801642039E-2</v>
      </c>
      <c r="AO224">
        <f t="shared" si="12"/>
        <v>0.86723362494669487</v>
      </c>
    </row>
    <row r="225" spans="1:41" ht="15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15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4">
        <v>1889.08</v>
      </c>
      <c r="AJ225" s="2">
        <f>Cape!D230</f>
        <v>0.28000000000000003</v>
      </c>
      <c r="AK225" s="2">
        <f>Cape!E232</f>
        <v>7.6116519010000001</v>
      </c>
      <c r="AL225" s="76">
        <f t="shared" si="13"/>
        <v>3.6352161606818596E-2</v>
      </c>
      <c r="AM225" s="95">
        <v>5.37</v>
      </c>
      <c r="AN225">
        <f t="shared" si="14"/>
        <v>3.6352161606818596E-2</v>
      </c>
      <c r="AO225">
        <f t="shared" si="12"/>
        <v>0.87887649382342892</v>
      </c>
    </row>
    <row r="226" spans="1:41" ht="15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15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4">
        <v>1889.09</v>
      </c>
      <c r="AJ226" s="2">
        <f>Cape!D231</f>
        <v>0.2833</v>
      </c>
      <c r="AK226" s="2">
        <f>Cape!E233</f>
        <v>7.7067928930000003</v>
      </c>
      <c r="AL226" s="76">
        <f t="shared" si="13"/>
        <v>3.6331584861236006E-2</v>
      </c>
      <c r="AM226" s="95">
        <v>5.5</v>
      </c>
      <c r="AN226">
        <f t="shared" si="14"/>
        <v>3.6331584861236006E-2</v>
      </c>
      <c r="AO226">
        <f t="shared" si="12"/>
        <v>0.87928285860657363</v>
      </c>
    </row>
    <row r="227" spans="1:41" ht="15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15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4">
        <v>1889.1</v>
      </c>
      <c r="AJ227" s="2">
        <f>Cape!D232</f>
        <v>0.28670000000000001</v>
      </c>
      <c r="AK227" s="2">
        <f>Cape!E234</f>
        <v>7.7067928930000003</v>
      </c>
      <c r="AL227" s="76">
        <f t="shared" si="13"/>
        <v>3.675977853995771E-2</v>
      </c>
      <c r="AM227" s="95">
        <v>5.4</v>
      </c>
      <c r="AN227">
        <f t="shared" si="14"/>
        <v>3.675977853995771E-2</v>
      </c>
      <c r="AO227">
        <f t="shared" si="12"/>
        <v>0.89043786567624827</v>
      </c>
    </row>
    <row r="228" spans="1:41" ht="15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15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4">
        <v>1889.11</v>
      </c>
      <c r="AJ228" s="2">
        <f>Cape!D233</f>
        <v>0.28999999999999998</v>
      </c>
      <c r="AK228" s="2">
        <f>Cape!E235</f>
        <v>7.7067928930000003</v>
      </c>
      <c r="AL228" s="76">
        <f t="shared" si="13"/>
        <v>3.7200947784701288E-2</v>
      </c>
      <c r="AM228" s="95">
        <v>5.35</v>
      </c>
      <c r="AN228">
        <f t="shared" si="14"/>
        <v>3.7200947784701288E-2</v>
      </c>
      <c r="AO228">
        <f t="shared" si="12"/>
        <v>0.90157270776472442</v>
      </c>
    </row>
    <row r="229" spans="1:41" ht="15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15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4">
        <v>1889.12</v>
      </c>
      <c r="AJ229" s="2">
        <f>Cape!D234</f>
        <v>0.29330000000000001</v>
      </c>
      <c r="AK229" s="2">
        <f>Cape!E236</f>
        <v>7.8019419829999999</v>
      </c>
      <c r="AL229" s="76">
        <f t="shared" si="13"/>
        <v>3.7170232825608537E-2</v>
      </c>
      <c r="AM229" s="95">
        <v>5.32</v>
      </c>
      <c r="AN229">
        <f t="shared" si="14"/>
        <v>3.7170232825608537E-2</v>
      </c>
      <c r="AO229">
        <f t="shared" si="12"/>
        <v>0.90094980291596094</v>
      </c>
    </row>
    <row r="230" spans="1:41" ht="15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15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4">
        <v>1890.01</v>
      </c>
      <c r="AJ230" s="2">
        <f>Cape!D235</f>
        <v>0.29670000000000002</v>
      </c>
      <c r="AK230" s="2">
        <f>Cape!E237</f>
        <v>7.6116519010000001</v>
      </c>
      <c r="AL230" s="76">
        <f t="shared" si="13"/>
        <v>3.8533028548174537E-2</v>
      </c>
      <c r="AM230" s="95">
        <v>5.38</v>
      </c>
      <c r="AN230">
        <f t="shared" si="14"/>
        <v>3.8533028548174537E-2</v>
      </c>
      <c r="AO230">
        <f t="shared" si="12"/>
        <v>0.93401628413408255</v>
      </c>
    </row>
    <row r="231" spans="1:41" ht="15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15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4">
        <v>1890.02</v>
      </c>
      <c r="AJ231" s="2">
        <f>Cape!D236</f>
        <v>0.3</v>
      </c>
      <c r="AK231" s="2">
        <f>Cape!E238</f>
        <v>7.6116519010000001</v>
      </c>
      <c r="AL231" s="76">
        <f t="shared" si="13"/>
        <v>3.8979712138572743E-2</v>
      </c>
      <c r="AM231" s="95">
        <v>5.32</v>
      </c>
      <c r="AN231">
        <f t="shared" si="14"/>
        <v>3.8979712138572743E-2</v>
      </c>
      <c r="AO231">
        <f t="shared" si="12"/>
        <v>0.94452549398185393</v>
      </c>
    </row>
    <row r="232" spans="1:41" ht="15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15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4">
        <v>1890.03</v>
      </c>
      <c r="AJ232" s="2">
        <f>Cape!D237</f>
        <v>0.29920000000000002</v>
      </c>
      <c r="AK232" s="2">
        <f>Cape!E239</f>
        <v>7.6116519010000001</v>
      </c>
      <c r="AL232" s="76">
        <f t="shared" si="13"/>
        <v>3.9413257976312177E-2</v>
      </c>
      <c r="AM232" s="95">
        <v>5.28</v>
      </c>
      <c r="AN232">
        <f t="shared" si="14"/>
        <v>3.9413257976312177E-2</v>
      </c>
      <c r="AO232">
        <f t="shared" si="12"/>
        <v>0.95473712336506444</v>
      </c>
    </row>
    <row r="233" spans="1:41" ht="15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15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4">
        <v>1890.04</v>
      </c>
      <c r="AJ233" s="2">
        <f>Cape!D238</f>
        <v>0.29830000000000001</v>
      </c>
      <c r="AK233" s="2">
        <f>Cape!E240</f>
        <v>7.6116519010000001</v>
      </c>
      <c r="AL233" s="76">
        <f t="shared" si="13"/>
        <v>3.9308155955042015E-2</v>
      </c>
      <c r="AM233" s="95">
        <v>5.39</v>
      </c>
      <c r="AN233">
        <f t="shared" si="14"/>
        <v>3.9308155955042015E-2</v>
      </c>
      <c r="AO233">
        <f t="shared" si="12"/>
        <v>0.95185776721872462</v>
      </c>
    </row>
    <row r="234" spans="1:41" ht="15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15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4">
        <v>1890.05</v>
      </c>
      <c r="AJ234" s="2">
        <f>Cape!D239</f>
        <v>0.29749999999999999</v>
      </c>
      <c r="AK234" s="2">
        <f>Cape!E241</f>
        <v>7.7067928930000003</v>
      </c>
      <c r="AL234" s="76">
        <f t="shared" si="13"/>
        <v>3.870611344323821E-2</v>
      </c>
      <c r="AM234" s="95">
        <v>5.62</v>
      </c>
      <c r="AN234">
        <f t="shared" si="14"/>
        <v>3.870611344323821E-2</v>
      </c>
      <c r="AO234">
        <f t="shared" si="12"/>
        <v>0.93742963830407089</v>
      </c>
    </row>
    <row r="235" spans="1:41" ht="15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15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4">
        <v>1890.06</v>
      </c>
      <c r="AJ235" s="2">
        <f>Cape!D240</f>
        <v>0.29670000000000002</v>
      </c>
      <c r="AK235" s="2">
        <f>Cape!E242</f>
        <v>7.7067928930000003</v>
      </c>
      <c r="AL235" s="76">
        <f t="shared" si="13"/>
        <v>3.8602308915063249E-2</v>
      </c>
      <c r="AM235" s="95">
        <v>5.58</v>
      </c>
      <c r="AN235">
        <f t="shared" si="14"/>
        <v>3.8602308915063249E-2</v>
      </c>
      <c r="AO235">
        <f t="shared" si="12"/>
        <v>0.93559136662325915</v>
      </c>
    </row>
    <row r="236" spans="1:41" ht="15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15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4">
        <v>1890.07</v>
      </c>
      <c r="AJ236" s="2">
        <f>Cape!D241</f>
        <v>0.29580000000000001</v>
      </c>
      <c r="AK236" s="2">
        <f>Cape!E243</f>
        <v>7.7067928930000003</v>
      </c>
      <c r="AL236" s="76">
        <f t="shared" si="13"/>
        <v>3.8498504386888295E-2</v>
      </c>
      <c r="AM236" s="95">
        <v>5.54</v>
      </c>
      <c r="AN236">
        <f t="shared" si="14"/>
        <v>3.8498504386888295E-2</v>
      </c>
      <c r="AO236">
        <f t="shared" si="12"/>
        <v>0.93412288629546869</v>
      </c>
    </row>
    <row r="237" spans="1:41" ht="15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15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4">
        <v>1890.08</v>
      </c>
      <c r="AJ237" s="2">
        <f>Cape!D242</f>
        <v>0.29499999999999998</v>
      </c>
      <c r="AK237" s="2">
        <f>Cape!E244</f>
        <v>7.9922320659999997</v>
      </c>
      <c r="AL237" s="76">
        <f t="shared" si="13"/>
        <v>3.7010937314792436E-2</v>
      </c>
      <c r="AM237" s="95">
        <v>5.41</v>
      </c>
      <c r="AN237">
        <f t="shared" si="14"/>
        <v>3.7010937314792436E-2</v>
      </c>
      <c r="AO237">
        <f t="shared" si="12"/>
        <v>0.89923828415523976</v>
      </c>
    </row>
    <row r="238" spans="1:41" ht="15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15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4">
        <v>1890.09</v>
      </c>
      <c r="AJ238" s="2">
        <f>Cape!D243</f>
        <v>0.29420000000000002</v>
      </c>
      <c r="AK238" s="2">
        <f>Cape!E245</f>
        <v>8.0873811569999994</v>
      </c>
      <c r="AL238" s="76">
        <f t="shared" si="13"/>
        <v>3.6476579287309088E-2</v>
      </c>
      <c r="AM238" s="95">
        <v>5.32</v>
      </c>
      <c r="AN238">
        <f t="shared" si="14"/>
        <v>3.6476579287309088E-2</v>
      </c>
      <c r="AO238">
        <f t="shared" si="12"/>
        <v>0.8878957997049387</v>
      </c>
    </row>
    <row r="239" spans="1:41" ht="15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15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4">
        <v>1890.1</v>
      </c>
      <c r="AJ239" s="2">
        <f>Cape!D244</f>
        <v>0.29330000000000001</v>
      </c>
      <c r="AK239" s="2">
        <f>Cape!E246</f>
        <v>8.0873811569999994</v>
      </c>
      <c r="AL239" s="76">
        <f t="shared" si="13"/>
        <v>3.6377659750258765E-2</v>
      </c>
      <c r="AM239" s="95">
        <v>5.08</v>
      </c>
      <c r="AN239">
        <f t="shared" si="14"/>
        <v>3.6377659750258765E-2</v>
      </c>
      <c r="AO239">
        <f t="shared" si="12"/>
        <v>0.88731950765199696</v>
      </c>
    </row>
    <row r="240" spans="1:41" ht="15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15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4">
        <v>1890.11</v>
      </c>
      <c r="AJ240" s="2">
        <f>Cape!D245</f>
        <v>0.29249999999999998</v>
      </c>
      <c r="AK240" s="2">
        <f>Cape!E247</f>
        <v>7.8970910740000004</v>
      </c>
      <c r="AL240" s="76">
        <f t="shared" si="13"/>
        <v>3.714025800786909E-2</v>
      </c>
      <c r="AM240" s="95">
        <v>4.71</v>
      </c>
      <c r="AN240">
        <f t="shared" si="14"/>
        <v>3.714025800786909E-2</v>
      </c>
      <c r="AO240">
        <f t="shared" si="12"/>
        <v>0.90799919909824767</v>
      </c>
    </row>
    <row r="241" spans="1:41" ht="15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15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4">
        <v>1890.12</v>
      </c>
      <c r="AJ241" s="2">
        <f>Cape!D246</f>
        <v>0.29170000000000001</v>
      </c>
      <c r="AK241" s="2">
        <f>Cape!E248</f>
        <v>7.8970910740000004</v>
      </c>
      <c r="AL241" s="76">
        <f t="shared" si="13"/>
        <v>3.7038954883401663E-2</v>
      </c>
      <c r="AM241" s="95">
        <v>4.5999999999999996</v>
      </c>
      <c r="AN241">
        <f t="shared" si="14"/>
        <v>3.7038954883401663E-2</v>
      </c>
      <c r="AO241">
        <f t="shared" si="12"/>
        <v>0.90755342166336295</v>
      </c>
    </row>
    <row r="242" spans="1:41" ht="15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15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4">
        <v>1891.01</v>
      </c>
      <c r="AJ242" s="2">
        <f>Cape!D247</f>
        <v>0.2908</v>
      </c>
      <c r="AK242" s="2">
        <f>Cape!E249</f>
        <v>7.8019419829999999</v>
      </c>
      <c r="AL242" s="76">
        <f t="shared" si="13"/>
        <v>3.7388127293896595E-2</v>
      </c>
      <c r="AM242" s="95">
        <v>4.84</v>
      </c>
      <c r="AN242">
        <f t="shared" si="14"/>
        <v>3.7388127293896595E-2</v>
      </c>
      <c r="AO242">
        <f t="shared" si="12"/>
        <v>0.91827859880776708</v>
      </c>
    </row>
    <row r="243" spans="1:41" ht="15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15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4">
        <v>1891.02</v>
      </c>
      <c r="AJ243" s="2">
        <f>Cape!D248</f>
        <v>0.28999999999999998</v>
      </c>
      <c r="AK243" s="2">
        <f>Cape!E250</f>
        <v>7.8970910740000004</v>
      </c>
      <c r="AL243" s="76">
        <f t="shared" si="13"/>
        <v>3.6823685743908388E-2</v>
      </c>
      <c r="AM243" s="95">
        <v>4.9000000000000004</v>
      </c>
      <c r="AN243">
        <f t="shared" si="14"/>
        <v>3.6823685743908388E-2</v>
      </c>
      <c r="AO243">
        <f t="shared" si="12"/>
        <v>0.90677053259709361</v>
      </c>
    </row>
    <row r="244" spans="1:41" ht="15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15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4">
        <v>1891.03</v>
      </c>
      <c r="AJ244" s="2">
        <f>Cape!D249</f>
        <v>0.29420000000000002</v>
      </c>
      <c r="AK244" s="2">
        <f>Cape!E251</f>
        <v>7.9922320659999997</v>
      </c>
      <c r="AL244" s="76">
        <f t="shared" si="13"/>
        <v>3.6285232661561202E-2</v>
      </c>
      <c r="AM244" s="95">
        <v>4.8099999999999996</v>
      </c>
      <c r="AN244">
        <f t="shared" si="14"/>
        <v>3.6285232661561202E-2</v>
      </c>
      <c r="AO244">
        <f t="shared" si="12"/>
        <v>0.8960320419998774</v>
      </c>
    </row>
    <row r="245" spans="1:41" ht="15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15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4">
        <v>1891.04</v>
      </c>
      <c r="AJ245" s="2">
        <f>Cape!D250</f>
        <v>0.29830000000000001</v>
      </c>
      <c r="AK245" s="2">
        <f>Cape!E252</f>
        <v>8.0873811569999994</v>
      </c>
      <c r="AL245" s="76">
        <f t="shared" si="13"/>
        <v>3.6377659750258765E-2</v>
      </c>
      <c r="AM245" s="95">
        <v>4.97</v>
      </c>
      <c r="AN245">
        <f t="shared" si="14"/>
        <v>3.6377659750258765E-2</v>
      </c>
      <c r="AO245">
        <f t="shared" si="12"/>
        <v>0.90113584735988239</v>
      </c>
    </row>
    <row r="246" spans="1:41" ht="15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15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4">
        <v>1891.05</v>
      </c>
      <c r="AJ246" s="2">
        <f>Cape!D251</f>
        <v>0.30249999999999999</v>
      </c>
      <c r="AK246" s="2">
        <f>Cape!E253</f>
        <v>7.9922320659999997</v>
      </c>
      <c r="AL246" s="76">
        <f t="shared" si="13"/>
        <v>3.7323741044633478E-2</v>
      </c>
      <c r="AM246" s="95">
        <v>4.95</v>
      </c>
      <c r="AN246">
        <f t="shared" si="14"/>
        <v>3.7323741044633478E-2</v>
      </c>
      <c r="AO246">
        <f t="shared" si="12"/>
        <v>0.927285366372682</v>
      </c>
    </row>
    <row r="247" spans="1:41" ht="15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15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4">
        <v>1891.06</v>
      </c>
      <c r="AJ247" s="2">
        <f>Cape!D252</f>
        <v>0.30669999999999997</v>
      </c>
      <c r="AK247" s="2">
        <f>Cape!E254</f>
        <v>7.8019419829999999</v>
      </c>
      <c r="AL247" s="76">
        <f t="shared" si="13"/>
        <v>3.8772398033608907E-2</v>
      </c>
      <c r="AM247" s="95">
        <v>4.8499999999999996</v>
      </c>
      <c r="AN247">
        <f t="shared" si="14"/>
        <v>3.8772398033608907E-2</v>
      </c>
      <c r="AO247">
        <f t="shared" si="12"/>
        <v>0.9659369065243848</v>
      </c>
    </row>
    <row r="248" spans="1:41" ht="15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15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4">
        <v>1891.07</v>
      </c>
      <c r="AJ248" s="2">
        <f>Cape!D253</f>
        <v>0.31080000000000002</v>
      </c>
      <c r="AK248" s="2">
        <f>Cape!E255</f>
        <v>7.7067928930000003</v>
      </c>
      <c r="AL248" s="76">
        <f t="shared" si="13"/>
        <v>3.9796060989075288E-2</v>
      </c>
      <c r="AM248" s="95">
        <v>4.7699999999999996</v>
      </c>
      <c r="AN248">
        <f t="shared" si="14"/>
        <v>3.9796060989075288E-2</v>
      </c>
      <c r="AO248">
        <f t="shared" si="12"/>
        <v>0.99379430265669511</v>
      </c>
    </row>
    <row r="249" spans="1:41" ht="15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15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4">
        <v>1891.08</v>
      </c>
      <c r="AJ249" s="2">
        <f>Cape!D254</f>
        <v>0.315</v>
      </c>
      <c r="AK249" s="2">
        <f>Cape!E256</f>
        <v>7.7067928930000003</v>
      </c>
      <c r="AL249" s="76">
        <f t="shared" si="13"/>
        <v>4.032805919597196E-2</v>
      </c>
      <c r="AM249" s="95">
        <v>4.93</v>
      </c>
      <c r="AN249">
        <f t="shared" si="14"/>
        <v>4.032805919597196E-2</v>
      </c>
      <c r="AO249">
        <f t="shared" si="12"/>
        <v>1.0090651893769771</v>
      </c>
    </row>
    <row r="250" spans="1:41" ht="15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15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4">
        <v>1891.09</v>
      </c>
      <c r="AJ250" s="2">
        <f>Cape!D255</f>
        <v>0.31919999999999998</v>
      </c>
      <c r="AK250" s="2">
        <f>Cape!E257</f>
        <v>7.6116519010000001</v>
      </c>
      <c r="AL250" s="76">
        <f t="shared" si="13"/>
        <v>4.1383920875127787E-2</v>
      </c>
      <c r="AM250" s="95">
        <v>5.33</v>
      </c>
      <c r="AN250">
        <f t="shared" si="14"/>
        <v>4.1383920875127787E-2</v>
      </c>
      <c r="AO250">
        <f t="shared" si="12"/>
        <v>1.0371169309541619</v>
      </c>
    </row>
    <row r="251" spans="1:41" ht="15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15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4">
        <v>1891.1</v>
      </c>
      <c r="AJ251" s="2">
        <f>Cape!D256</f>
        <v>0.32329999999999998</v>
      </c>
      <c r="AK251" s="2">
        <f>Cape!E258</f>
        <v>7.6116519010000001</v>
      </c>
      <c r="AL251" s="76">
        <f t="shared" si="13"/>
        <v>4.1935706486796155E-2</v>
      </c>
      <c r="AM251" s="95">
        <v>5.33</v>
      </c>
      <c r="AN251">
        <f t="shared" si="14"/>
        <v>4.1935706486796155E-2</v>
      </c>
      <c r="AO251">
        <f t="shared" ref="AO251:AO314" si="16">AN251/(AVERAGE(AL131:AL250))</f>
        <v>1.0518878505948366</v>
      </c>
    </row>
    <row r="252" spans="1:41" ht="15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15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4">
        <v>1891.11</v>
      </c>
      <c r="AJ252" s="2">
        <f>Cape!D257</f>
        <v>0.32750000000000001</v>
      </c>
      <c r="AK252" s="2">
        <f>Cape!E259</f>
        <v>7.5165028100000004</v>
      </c>
      <c r="AL252" s="76">
        <f t="shared" si="13"/>
        <v>4.3012024098478312E-2</v>
      </c>
      <c r="AM252" s="95">
        <v>5.25</v>
      </c>
      <c r="AN252">
        <f t="shared" si="14"/>
        <v>4.3012024098478312E-2</v>
      </c>
      <c r="AO252">
        <f t="shared" si="16"/>
        <v>1.0795416455862441</v>
      </c>
    </row>
    <row r="253" spans="1:41" ht="15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15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4">
        <v>1891.12</v>
      </c>
      <c r="AJ253" s="2">
        <f>Cape!D258</f>
        <v>0.33169999999999999</v>
      </c>
      <c r="AK253" s="2">
        <f>Cape!E260</f>
        <v>7.5165028100000004</v>
      </c>
      <c r="AL253" s="76">
        <f t="shared" si="13"/>
        <v>4.3570794594035414E-2</v>
      </c>
      <c r="AM253" s="95">
        <v>5.41</v>
      </c>
      <c r="AN253">
        <f t="shared" si="14"/>
        <v>4.3570794594035414E-2</v>
      </c>
      <c r="AO253">
        <f t="shared" si="16"/>
        <v>1.0939888262823347</v>
      </c>
    </row>
    <row r="254" spans="1:41" ht="15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15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4">
        <v>1892.01</v>
      </c>
      <c r="AJ254" s="2">
        <f>Cape!D259</f>
        <v>0.33579999999999999</v>
      </c>
      <c r="AK254" s="2">
        <f>Cape!E261</f>
        <v>7.3262127269999997</v>
      </c>
      <c r="AL254" s="76">
        <f t="shared" si="13"/>
        <v>4.527578059227709E-2</v>
      </c>
      <c r="AM254" s="95">
        <v>5.51</v>
      </c>
      <c r="AN254">
        <f t="shared" si="14"/>
        <v>4.527578059227709E-2</v>
      </c>
      <c r="AO254">
        <f t="shared" si="16"/>
        <v>1.1370066750276948</v>
      </c>
    </row>
    <row r="255" spans="1:41" ht="15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15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4">
        <v>1892.02</v>
      </c>
      <c r="AJ255" s="2">
        <f>Cape!D260</f>
        <v>0.34</v>
      </c>
      <c r="AK255" s="2">
        <f>Cape!E262</f>
        <v>7.3262127269999997</v>
      </c>
      <c r="AL255" s="76">
        <f t="shared" si="13"/>
        <v>4.5835414901678161E-2</v>
      </c>
      <c r="AM255" s="95">
        <v>5.52</v>
      </c>
      <c r="AN255">
        <f t="shared" si="14"/>
        <v>4.5835414901678161E-2</v>
      </c>
      <c r="AO255">
        <f t="shared" si="16"/>
        <v>1.1507618674605078</v>
      </c>
    </row>
    <row r="256" spans="1:41" ht="15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15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4">
        <v>1892.03</v>
      </c>
      <c r="AJ256" s="2">
        <f>Cape!D261</f>
        <v>0.34250000000000003</v>
      </c>
      <c r="AK256" s="2">
        <f>Cape!E263</f>
        <v>7.135922645</v>
      </c>
      <c r="AL256" s="76">
        <f t="shared" si="13"/>
        <v>4.7646256400807725E-2</v>
      </c>
      <c r="AM256" s="95">
        <v>5.58</v>
      </c>
      <c r="AN256">
        <f t="shared" si="14"/>
        <v>4.7646256400807725E-2</v>
      </c>
      <c r="AO256">
        <f t="shared" si="16"/>
        <v>1.1955733518291864</v>
      </c>
    </row>
    <row r="257" spans="1:41" ht="15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15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4">
        <v>1892.04</v>
      </c>
      <c r="AJ257" s="2">
        <f>Cape!D262</f>
        <v>0.34499999999999997</v>
      </c>
      <c r="AK257" s="2">
        <f>Cape!E264</f>
        <v>7.0407735540000003</v>
      </c>
      <c r="AL257" s="76">
        <f t="shared" si="13"/>
        <v>4.8645223053000917E-2</v>
      </c>
      <c r="AM257" s="95">
        <v>5.57</v>
      </c>
      <c r="AN257">
        <f t="shared" si="14"/>
        <v>4.8645223053000917E-2</v>
      </c>
      <c r="AO257">
        <f t="shared" si="16"/>
        <v>1.2194093149957368</v>
      </c>
    </row>
    <row r="258" spans="1:41" ht="15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15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4">
        <v>1892.05</v>
      </c>
      <c r="AJ258" s="2">
        <f>Cape!D263</f>
        <v>0.34749999999999998</v>
      </c>
      <c r="AK258" s="2">
        <f>Cape!E265</f>
        <v>7.0407735540000003</v>
      </c>
      <c r="AL258" s="76">
        <f t="shared" si="13"/>
        <v>4.9000297673825736E-2</v>
      </c>
      <c r="AM258" s="95">
        <v>5.57</v>
      </c>
      <c r="AN258">
        <f t="shared" si="14"/>
        <v>4.9000297673825736E-2</v>
      </c>
      <c r="AO258">
        <f t="shared" si="16"/>
        <v>1.2266967573899206</v>
      </c>
    </row>
    <row r="259" spans="1:41" ht="15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15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4">
        <v>1892.06</v>
      </c>
      <c r="AJ259" s="2">
        <f>Cape!D264</f>
        <v>0.35</v>
      </c>
      <c r="AK259" s="2">
        <f>Cape!E266</f>
        <v>7.0407735540000003</v>
      </c>
      <c r="AL259" s="76">
        <f t="shared" si="13"/>
        <v>4.9355372294650562E-2</v>
      </c>
      <c r="AM259" s="95">
        <v>5.54</v>
      </c>
      <c r="AN259">
        <f t="shared" si="14"/>
        <v>4.9355372294650562E-2</v>
      </c>
      <c r="AO259">
        <f t="shared" si="16"/>
        <v>1.2337528069985777</v>
      </c>
    </row>
    <row r="260" spans="1:41" ht="15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15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4">
        <v>1892.07</v>
      </c>
      <c r="AJ260" s="2">
        <f>Cape!D265</f>
        <v>0.35249999999999998</v>
      </c>
      <c r="AK260" s="2">
        <f>Cape!E267</f>
        <v>7.2310717359999996</v>
      </c>
      <c r="AL260" s="76">
        <f t="shared" si="13"/>
        <v>4.8402230371677783E-2</v>
      </c>
      <c r="AM260" s="95">
        <v>5.54</v>
      </c>
      <c r="AN260">
        <f t="shared" si="14"/>
        <v>4.8402230371677783E-2</v>
      </c>
      <c r="AO260">
        <f t="shared" si="16"/>
        <v>1.2079314078036489</v>
      </c>
    </row>
    <row r="261" spans="1:41" ht="15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15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4">
        <v>1892.08</v>
      </c>
      <c r="AJ261" s="2">
        <f>Cape!D266</f>
        <v>0.35499999999999998</v>
      </c>
      <c r="AK261" s="2">
        <f>Cape!E268</f>
        <v>7.3262127269999997</v>
      </c>
      <c r="AL261" s="76">
        <f t="shared" ref="AL261:AL324" si="17">AJ260/AK261</f>
        <v>4.8114900991189848E-2</v>
      </c>
      <c r="AM261" s="95">
        <v>5.62</v>
      </c>
      <c r="AN261">
        <f t="shared" ref="AN261:AN324" si="18">AJ260/AK261</f>
        <v>4.8114900991189848E-2</v>
      </c>
      <c r="AO261">
        <f t="shared" si="16"/>
        <v>1.1990958141200778</v>
      </c>
    </row>
    <row r="262" spans="1:41" ht="15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15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4">
        <v>1892.09</v>
      </c>
      <c r="AJ262" s="2">
        <f>Cape!D267</f>
        <v>0.35749999999999998</v>
      </c>
      <c r="AK262" s="2">
        <f>Cape!E269</f>
        <v>7.3262127269999997</v>
      </c>
      <c r="AL262" s="76">
        <f t="shared" si="17"/>
        <v>4.845614142375148E-2</v>
      </c>
      <c r="AM262" s="95">
        <v>5.48</v>
      </c>
      <c r="AN262">
        <f t="shared" si="18"/>
        <v>4.845614142375148E-2</v>
      </c>
      <c r="AO262">
        <f t="shared" si="16"/>
        <v>1.2058844212223616</v>
      </c>
    </row>
    <row r="263" spans="1:41" ht="15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15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4">
        <v>1892.1</v>
      </c>
      <c r="AJ263" s="2">
        <f>Cape!D268</f>
        <v>0.36</v>
      </c>
      <c r="AK263" s="2">
        <f>Cape!E270</f>
        <v>7.3262127269999997</v>
      </c>
      <c r="AL263" s="76">
        <f t="shared" si="17"/>
        <v>4.8797381856313111E-2</v>
      </c>
      <c r="AM263" s="95">
        <v>5.59</v>
      </c>
      <c r="AN263">
        <f t="shared" si="18"/>
        <v>4.8797381856313111E-2</v>
      </c>
      <c r="AO263">
        <f t="shared" si="16"/>
        <v>1.2128363770401343</v>
      </c>
    </row>
    <row r="264" spans="1:41" ht="15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15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4">
        <v>1892.11</v>
      </c>
      <c r="AJ264" s="2">
        <f>Cape!D269</f>
        <v>0.36249999999999999</v>
      </c>
      <c r="AK264" s="2">
        <f>Cape!E271</f>
        <v>7.5165028100000004</v>
      </c>
      <c r="AL264" s="76">
        <f t="shared" si="17"/>
        <v>4.7894613904893885E-2</v>
      </c>
      <c r="AM264" s="95">
        <v>5.57</v>
      </c>
      <c r="AN264">
        <f t="shared" si="18"/>
        <v>4.7894613904893885E-2</v>
      </c>
      <c r="AO264">
        <f t="shared" si="16"/>
        <v>1.1888847038107899</v>
      </c>
    </row>
    <row r="265" spans="1:41" ht="15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15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4">
        <v>1892.12</v>
      </c>
      <c r="AJ265" s="2">
        <f>Cape!D270</f>
        <v>0.36499999999999999</v>
      </c>
      <c r="AK265" s="2">
        <f>Cape!E272</f>
        <v>7.6116519010000001</v>
      </c>
      <c r="AL265" s="76">
        <f t="shared" si="17"/>
        <v>4.7624353388043876E-2</v>
      </c>
      <c r="AM265" s="95">
        <v>5.51</v>
      </c>
      <c r="AN265">
        <f t="shared" si="18"/>
        <v>4.7624353388043876E-2</v>
      </c>
      <c r="AO265">
        <f t="shared" si="16"/>
        <v>1.1809712942386175</v>
      </c>
    </row>
    <row r="266" spans="1:41" ht="15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15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4">
        <v>1893.01</v>
      </c>
      <c r="AJ266" s="2">
        <f>Cape!D271</f>
        <v>0.36749999999999999</v>
      </c>
      <c r="AK266" s="2">
        <f>Cape!E273</f>
        <v>7.8970910740000004</v>
      </c>
      <c r="AL266" s="76">
        <f t="shared" si="17"/>
        <v>4.6219550538261905E-2</v>
      </c>
      <c r="AM266" s="95">
        <v>5.61</v>
      </c>
      <c r="AN266">
        <f t="shared" si="18"/>
        <v>4.6219550538261905E-2</v>
      </c>
      <c r="AO266">
        <f t="shared" si="16"/>
        <v>1.1451102939228193</v>
      </c>
    </row>
    <row r="267" spans="1:41" ht="15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15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4">
        <v>1893.02</v>
      </c>
      <c r="AJ267" s="2">
        <f>Cape!D272</f>
        <v>0.37</v>
      </c>
      <c r="AK267" s="2">
        <f>Cape!E274</f>
        <v>7.9922320659999997</v>
      </c>
      <c r="AL267" s="76">
        <f t="shared" si="17"/>
        <v>4.5982148286633599E-2</v>
      </c>
      <c r="AM267" s="95">
        <v>5.51</v>
      </c>
      <c r="AN267">
        <f t="shared" si="18"/>
        <v>4.5982148286633599E-2</v>
      </c>
      <c r="AO267">
        <f t="shared" si="16"/>
        <v>1.1385215351917244</v>
      </c>
    </row>
    <row r="268" spans="1:41" ht="15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15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4">
        <v>1893.03</v>
      </c>
      <c r="AJ268" s="2">
        <f>Cape!D273</f>
        <v>0.36080000000000001</v>
      </c>
      <c r="AK268" s="2">
        <f>Cape!E275</f>
        <v>7.8019419829999999</v>
      </c>
      <c r="AL268" s="76">
        <f t="shared" si="17"/>
        <v>4.74240901568109E-2</v>
      </c>
      <c r="AM268" s="95">
        <v>5.31</v>
      </c>
      <c r="AN268">
        <f t="shared" si="18"/>
        <v>4.74240901568109E-2</v>
      </c>
      <c r="AO268">
        <f t="shared" si="16"/>
        <v>1.1734331240394866</v>
      </c>
    </row>
    <row r="269" spans="1:41" ht="15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15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4">
        <v>1893.04</v>
      </c>
      <c r="AJ269" s="2">
        <f>Cape!D274</f>
        <v>0.35170000000000001</v>
      </c>
      <c r="AK269" s="2">
        <f>Cape!E276</f>
        <v>7.7067928930000003</v>
      </c>
      <c r="AL269" s="76">
        <f t="shared" si="17"/>
        <v>4.681584220690696E-2</v>
      </c>
      <c r="AM269" s="95">
        <v>5.31</v>
      </c>
      <c r="AN269">
        <f t="shared" si="18"/>
        <v>4.681584220690696E-2</v>
      </c>
      <c r="AO269">
        <f t="shared" si="16"/>
        <v>1.1573371827583883</v>
      </c>
    </row>
    <row r="270" spans="1:41" ht="15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15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4">
        <v>1893.05</v>
      </c>
      <c r="AJ270" s="2">
        <f>Cape!D275</f>
        <v>0.34250000000000003</v>
      </c>
      <c r="AK270" s="2">
        <f>Cape!E277</f>
        <v>7.6116519010000001</v>
      </c>
      <c r="AL270" s="76">
        <f t="shared" si="17"/>
        <v>4.6205476100896641E-2</v>
      </c>
      <c r="AM270" s="95">
        <v>4.84</v>
      </c>
      <c r="AN270">
        <f t="shared" si="18"/>
        <v>4.6205476100896641E-2</v>
      </c>
      <c r="AO270">
        <f t="shared" si="16"/>
        <v>1.1413987495445628</v>
      </c>
    </row>
    <row r="271" spans="1:41" ht="15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15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4">
        <v>1893.06</v>
      </c>
      <c r="AJ271" s="2">
        <f>Cape!D276</f>
        <v>0.33329999999999999</v>
      </c>
      <c r="AK271" s="2">
        <f>Cape!E278</f>
        <v>7.4213618180000003</v>
      </c>
      <c r="AL271" s="76">
        <f t="shared" si="17"/>
        <v>4.615055947943273E-2</v>
      </c>
      <c r="AM271" s="95">
        <v>4.6100000000000003</v>
      </c>
      <c r="AN271">
        <f t="shared" si="18"/>
        <v>4.615055947943273E-2</v>
      </c>
      <c r="AO271">
        <f t="shared" si="16"/>
        <v>1.139376487439127</v>
      </c>
    </row>
    <row r="272" spans="1:41" ht="15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15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4">
        <v>1893.07</v>
      </c>
      <c r="AJ272" s="2">
        <f>Cape!D277</f>
        <v>0.32419999999999999</v>
      </c>
      <c r="AK272" s="2">
        <f>Cape!E279</f>
        <v>7.2310717359999996</v>
      </c>
      <c r="AL272" s="76">
        <f t="shared" si="17"/>
        <v>4.6092752522514872E-2</v>
      </c>
      <c r="AM272" s="95">
        <v>4.18</v>
      </c>
      <c r="AN272">
        <f t="shared" si="18"/>
        <v>4.6092752522514872E-2</v>
      </c>
      <c r="AO272">
        <f t="shared" si="16"/>
        <v>1.1375409365961255</v>
      </c>
    </row>
    <row r="273" spans="1:41" ht="15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15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4">
        <v>1893.08</v>
      </c>
      <c r="AJ273" s="2">
        <f>Cape!D278</f>
        <v>0.315</v>
      </c>
      <c r="AK273" s="2">
        <f>Cape!E280</f>
        <v>6.9456325620000001</v>
      </c>
      <c r="AL273" s="76">
        <f t="shared" si="17"/>
        <v>4.6676814113910794E-2</v>
      </c>
      <c r="AM273" s="95">
        <v>4.08</v>
      </c>
      <c r="AN273">
        <f t="shared" si="18"/>
        <v>4.6676814113910794E-2</v>
      </c>
      <c r="AO273">
        <f t="shared" si="16"/>
        <v>1.1517067662237188</v>
      </c>
    </row>
    <row r="274" spans="1:41" ht="15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15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4">
        <v>1893.09</v>
      </c>
      <c r="AJ274" s="2">
        <f>Cape!D279</f>
        <v>0.30580000000000002</v>
      </c>
      <c r="AK274" s="2">
        <f>Cape!E281</f>
        <v>7.2310717359999996</v>
      </c>
      <c r="AL274" s="76">
        <f t="shared" si="17"/>
        <v>4.356200733451001E-2</v>
      </c>
      <c r="AM274" s="95">
        <v>4.37</v>
      </c>
      <c r="AN274">
        <f t="shared" si="18"/>
        <v>4.356200733451001E-2</v>
      </c>
      <c r="AO274">
        <f t="shared" si="16"/>
        <v>1.0744318220094067</v>
      </c>
    </row>
    <row r="275" spans="1:41" ht="15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15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4">
        <v>1893.1</v>
      </c>
      <c r="AJ275" s="2">
        <f>Cape!D280</f>
        <v>0.29670000000000002</v>
      </c>
      <c r="AK275" s="2">
        <f>Cape!E282</f>
        <v>7.3262127269999997</v>
      </c>
      <c r="AL275" s="76">
        <f t="shared" si="17"/>
        <v>4.1740529710938605E-2</v>
      </c>
      <c r="AM275" s="95">
        <v>4.5</v>
      </c>
      <c r="AN275">
        <f t="shared" si="18"/>
        <v>4.1740529710938605E-2</v>
      </c>
      <c r="AO275">
        <f t="shared" si="16"/>
        <v>1.0298034076219924</v>
      </c>
    </row>
    <row r="276" spans="1:41" ht="15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15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4">
        <v>1893.11</v>
      </c>
      <c r="AJ276" s="2">
        <f>Cape!D281</f>
        <v>0.28749999999999998</v>
      </c>
      <c r="AK276" s="2">
        <f>Cape!E283</f>
        <v>7.135922645</v>
      </c>
      <c r="AL276" s="76">
        <f t="shared" si="17"/>
        <v>4.1578365512116619E-2</v>
      </c>
      <c r="AM276" s="95">
        <v>4.57</v>
      </c>
      <c r="AN276">
        <f t="shared" si="18"/>
        <v>4.1578365512116619E-2</v>
      </c>
      <c r="AO276">
        <f t="shared" si="16"/>
        <v>1.0264261799099696</v>
      </c>
    </row>
    <row r="277" spans="1:41" ht="15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15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4">
        <v>1893.12</v>
      </c>
      <c r="AJ277" s="2">
        <f>Cape!D282</f>
        <v>0.27829999999999999</v>
      </c>
      <c r="AK277" s="2">
        <f>Cape!E284</f>
        <v>7.0407735540000003</v>
      </c>
      <c r="AL277" s="76">
        <f t="shared" si="17"/>
        <v>4.0833581394854782E-2</v>
      </c>
      <c r="AM277" s="95">
        <v>4.41</v>
      </c>
      <c r="AN277">
        <f t="shared" si="18"/>
        <v>4.0833581394854782E-2</v>
      </c>
      <c r="AO277">
        <f t="shared" si="16"/>
        <v>1.008726673236243</v>
      </c>
    </row>
    <row r="278" spans="1:41" ht="15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19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4">
        <v>1894.01</v>
      </c>
      <c r="AJ278" s="2">
        <f>Cape!D283</f>
        <v>0.26919999999999999</v>
      </c>
      <c r="AK278" s="2">
        <f>Cape!E285</f>
        <v>6.8504834710000004</v>
      </c>
      <c r="AL278" s="76">
        <f t="shared" si="17"/>
        <v>4.0624869934818647E-2</v>
      </c>
      <c r="AM278" s="95">
        <v>4.32</v>
      </c>
      <c r="AN278">
        <f t="shared" si="18"/>
        <v>4.0624869934818647E-2</v>
      </c>
      <c r="AO278">
        <f t="shared" si="16"/>
        <v>1.0042572276234316</v>
      </c>
    </row>
    <row r="279" spans="1:41" ht="15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19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4">
        <v>1894.02</v>
      </c>
      <c r="AJ279" s="2">
        <f>Cape!D284</f>
        <v>0.26</v>
      </c>
      <c r="AK279" s="2">
        <f>Cape!E286</f>
        <v>6.7553424790000003</v>
      </c>
      <c r="AL279" s="76">
        <f t="shared" si="17"/>
        <v>3.9849941115028403E-2</v>
      </c>
      <c r="AM279" s="95">
        <v>4.38</v>
      </c>
      <c r="AN279">
        <f t="shared" si="18"/>
        <v>3.9849941115028403E-2</v>
      </c>
      <c r="AO279">
        <f t="shared" si="16"/>
        <v>0.98576241103682161</v>
      </c>
    </row>
    <row r="280" spans="1:41" ht="15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19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4">
        <v>1894.03</v>
      </c>
      <c r="AJ280" s="2">
        <f>Cape!D285</f>
        <v>0.25169999999999998</v>
      </c>
      <c r="AK280" s="2">
        <f>Cape!E287</f>
        <v>6.5650523969999997</v>
      </c>
      <c r="AL280" s="76">
        <f t="shared" si="17"/>
        <v>3.9603644308887916E-2</v>
      </c>
      <c r="AM280" s="95">
        <v>4.51</v>
      </c>
      <c r="AN280">
        <f t="shared" si="18"/>
        <v>3.9603644308887916E-2</v>
      </c>
      <c r="AO280">
        <f t="shared" si="16"/>
        <v>0.98043015849090265</v>
      </c>
    </row>
    <row r="281" spans="1:41" ht="15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19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4">
        <v>1894.04</v>
      </c>
      <c r="AJ281" s="2">
        <f>Cape!D286</f>
        <v>0.24329999999999999</v>
      </c>
      <c r="AK281" s="2">
        <f>Cape!E288</f>
        <v>6.5650523969999997</v>
      </c>
      <c r="AL281" s="76">
        <f t="shared" si="17"/>
        <v>3.8339374125181104E-2</v>
      </c>
      <c r="AM281" s="95">
        <v>4.57</v>
      </c>
      <c r="AN281">
        <f t="shared" si="18"/>
        <v>3.8339374125181104E-2</v>
      </c>
      <c r="AO281">
        <f t="shared" si="16"/>
        <v>0.94986421720470871</v>
      </c>
    </row>
    <row r="282" spans="1:41" ht="15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19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4">
        <v>1894.05</v>
      </c>
      <c r="AJ282" s="2">
        <f>Cape!D287</f>
        <v>0.23499999999999999</v>
      </c>
      <c r="AK282" s="2">
        <f>Cape!E289</f>
        <v>6.5650523969999997</v>
      </c>
      <c r="AL282" s="76">
        <f t="shared" si="17"/>
        <v>3.705987177058627E-2</v>
      </c>
      <c r="AM282" s="95">
        <v>4.4000000000000004</v>
      </c>
      <c r="AN282">
        <f t="shared" si="18"/>
        <v>3.705987177058627E-2</v>
      </c>
      <c r="AO282">
        <f t="shared" si="16"/>
        <v>0.91912915910377846</v>
      </c>
    </row>
    <row r="283" spans="1:41" ht="15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19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4">
        <v>1894.06</v>
      </c>
      <c r="AJ283" s="2">
        <f>Cape!D288</f>
        <v>0.22670000000000001</v>
      </c>
      <c r="AK283" s="2">
        <f>Cape!E290</f>
        <v>6.5650523969999997</v>
      </c>
      <c r="AL283" s="76">
        <f t="shared" si="17"/>
        <v>3.5795601586879458E-2</v>
      </c>
      <c r="AM283" s="95">
        <v>4.34</v>
      </c>
      <c r="AN283">
        <f t="shared" si="18"/>
        <v>3.5795601586879458E-2</v>
      </c>
      <c r="AO283">
        <f t="shared" si="16"/>
        <v>0.88895883723979074</v>
      </c>
    </row>
    <row r="284" spans="1:41" ht="15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19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4">
        <v>1894.07</v>
      </c>
      <c r="AJ284" s="2">
        <f>Cape!D289</f>
        <v>0.21829999999999999</v>
      </c>
      <c r="AK284" s="2">
        <f>Cape!E291</f>
        <v>6.5650523969999997</v>
      </c>
      <c r="AL284" s="76">
        <f t="shared" si="17"/>
        <v>3.453133140317266E-2</v>
      </c>
      <c r="AM284" s="95">
        <v>4.25</v>
      </c>
      <c r="AN284">
        <f t="shared" si="18"/>
        <v>3.453133140317266E-2</v>
      </c>
      <c r="AO284">
        <f t="shared" si="16"/>
        <v>0.85878201133766652</v>
      </c>
    </row>
    <row r="285" spans="1:41" ht="15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19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4">
        <v>1894.08</v>
      </c>
      <c r="AJ285" s="2">
        <f>Cape!D290</f>
        <v>0.21</v>
      </c>
      <c r="AK285" s="2">
        <f>Cape!E292</f>
        <v>6.7553424790000003</v>
      </c>
      <c r="AL285" s="76">
        <f t="shared" si="17"/>
        <v>3.2315163987409731E-2</v>
      </c>
      <c r="AM285" s="95">
        <v>4.41</v>
      </c>
      <c r="AN285">
        <f t="shared" si="18"/>
        <v>3.2315163987409731E-2</v>
      </c>
      <c r="AO285">
        <f t="shared" si="16"/>
        <v>0.80495757631643594</v>
      </c>
    </row>
    <row r="286" spans="1:41" ht="15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19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4">
        <v>1894.09</v>
      </c>
      <c r="AJ286" s="2">
        <f>Cape!D291</f>
        <v>0.20169999999999999</v>
      </c>
      <c r="AK286" s="2">
        <f>Cape!E293</f>
        <v>6.8504834710000004</v>
      </c>
      <c r="AL286" s="76">
        <f t="shared" si="17"/>
        <v>3.0654770701803506E-2</v>
      </c>
      <c r="AM286" s="95">
        <v>4.4800000000000004</v>
      </c>
      <c r="AN286">
        <f t="shared" si="18"/>
        <v>3.0654770701803506E-2</v>
      </c>
      <c r="AO286">
        <f t="shared" si="16"/>
        <v>0.76504255891421313</v>
      </c>
    </row>
    <row r="287" spans="1:41" ht="15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19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4">
        <v>1894.1</v>
      </c>
      <c r="AJ287" s="2">
        <f>Cape!D292</f>
        <v>0.1933</v>
      </c>
      <c r="AK287" s="2">
        <f>Cape!E294</f>
        <v>6.6601933879999997</v>
      </c>
      <c r="AL287" s="76">
        <f t="shared" si="17"/>
        <v>3.0284405909806293E-2</v>
      </c>
      <c r="AM287" s="95">
        <v>4.34</v>
      </c>
      <c r="AN287">
        <f t="shared" si="18"/>
        <v>3.0284405909806293E-2</v>
      </c>
      <c r="AO287">
        <f t="shared" si="16"/>
        <v>0.75742930291417998</v>
      </c>
    </row>
    <row r="288" spans="1:41" ht="15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19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4">
        <v>1894.11</v>
      </c>
      <c r="AJ288" s="2">
        <f>Cape!D293</f>
        <v>0.185</v>
      </c>
      <c r="AK288" s="2">
        <f>Cape!E295</f>
        <v>6.6601933879999997</v>
      </c>
      <c r="AL288" s="76">
        <f t="shared" si="17"/>
        <v>2.902318127102408E-2</v>
      </c>
      <c r="AM288" s="95">
        <v>4.34</v>
      </c>
      <c r="AN288">
        <f t="shared" si="18"/>
        <v>2.902318127102408E-2</v>
      </c>
      <c r="AO288">
        <f t="shared" si="16"/>
        <v>0.72744653507200052</v>
      </c>
    </row>
    <row r="289" spans="1:41" ht="15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19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4">
        <v>1894.12</v>
      </c>
      <c r="AJ289" s="2">
        <f>Cape!D294</f>
        <v>0.1767</v>
      </c>
      <c r="AK289" s="2">
        <f>Cape!E296</f>
        <v>6.5650523969999997</v>
      </c>
      <c r="AL289" s="76">
        <f t="shared" si="17"/>
        <v>2.8179516142862553E-2</v>
      </c>
      <c r="AM289" s="95">
        <v>4.3</v>
      </c>
      <c r="AN289">
        <f t="shared" si="18"/>
        <v>2.8179516142862553E-2</v>
      </c>
      <c r="AO289">
        <f t="shared" si="16"/>
        <v>0.70801374741699707</v>
      </c>
    </row>
    <row r="290" spans="1:41" ht="15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19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4">
        <v>1895.01</v>
      </c>
      <c r="AJ290" s="2">
        <f>Cape!D295</f>
        <v>0.16830000000000001</v>
      </c>
      <c r="AK290" s="2">
        <f>Cape!E297</f>
        <v>6.5650523969999997</v>
      </c>
      <c r="AL290" s="76">
        <f t="shared" si="17"/>
        <v>2.6915245959155749E-2</v>
      </c>
      <c r="AM290" s="95">
        <v>4.25</v>
      </c>
      <c r="AN290">
        <f t="shared" si="18"/>
        <v>2.6915245959155749E-2</v>
      </c>
      <c r="AO290">
        <f t="shared" si="16"/>
        <v>0.67795056795137332</v>
      </c>
    </row>
    <row r="291" spans="1:41" ht="15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19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4">
        <v>1895.02</v>
      </c>
      <c r="AJ291" s="2">
        <f>Cape!D296</f>
        <v>0.16</v>
      </c>
      <c r="AK291" s="2">
        <f>Cape!E298</f>
        <v>6.5650523969999997</v>
      </c>
      <c r="AL291" s="76">
        <f t="shared" si="17"/>
        <v>2.5635743604560907E-2</v>
      </c>
      <c r="AM291" s="95">
        <v>4.1900000000000004</v>
      </c>
      <c r="AN291">
        <f t="shared" si="18"/>
        <v>2.5635743604560907E-2</v>
      </c>
      <c r="AO291">
        <f t="shared" si="16"/>
        <v>0.64739986087894952</v>
      </c>
    </row>
    <row r="292" spans="1:41" ht="15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19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4">
        <v>1895.03</v>
      </c>
      <c r="AJ292" s="2">
        <f>Cape!D297</f>
        <v>0.16750000000000001</v>
      </c>
      <c r="AK292" s="2">
        <f>Cape!E299</f>
        <v>6.5650523969999997</v>
      </c>
      <c r="AL292" s="76">
        <f t="shared" si="17"/>
        <v>2.4371473420854103E-2</v>
      </c>
      <c r="AM292" s="95">
        <v>4.1900000000000004</v>
      </c>
      <c r="AN292">
        <f t="shared" si="18"/>
        <v>2.4371473420854103E-2</v>
      </c>
      <c r="AO292">
        <f t="shared" si="16"/>
        <v>0.61706750888196393</v>
      </c>
    </row>
    <row r="293" spans="1:41" ht="15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19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4">
        <v>1895.04</v>
      </c>
      <c r="AJ293" s="2">
        <f>Cape!D298</f>
        <v>0.17499999999999999</v>
      </c>
      <c r="AK293" s="2">
        <f>Cape!E300</f>
        <v>6.8504834710000004</v>
      </c>
      <c r="AL293" s="76">
        <f t="shared" si="17"/>
        <v>2.4450829012152796E-2</v>
      </c>
      <c r="AM293" s="95">
        <v>4.37</v>
      </c>
      <c r="AN293">
        <f t="shared" si="18"/>
        <v>2.4450829012152796E-2</v>
      </c>
      <c r="AO293">
        <f t="shared" si="16"/>
        <v>0.62084702303627703</v>
      </c>
    </row>
    <row r="294" spans="1:41" ht="15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19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4">
        <v>1895.05</v>
      </c>
      <c r="AJ294" s="2">
        <f>Cape!D299</f>
        <v>0.1825</v>
      </c>
      <c r="AK294" s="2">
        <f>Cape!E301</f>
        <v>6.9456325620000001</v>
      </c>
      <c r="AL294" s="76">
        <f t="shared" si="17"/>
        <v>2.5195689296528035E-2</v>
      </c>
      <c r="AM294" s="95">
        <v>4.6100000000000003</v>
      </c>
      <c r="AN294">
        <f t="shared" si="18"/>
        <v>2.5195689296528035E-2</v>
      </c>
      <c r="AO294">
        <f t="shared" si="16"/>
        <v>0.64147058257269163</v>
      </c>
    </row>
    <row r="295" spans="1:41" ht="15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19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4">
        <v>1895.06</v>
      </c>
      <c r="AJ295" s="2">
        <f>Cape!D300</f>
        <v>0.19</v>
      </c>
      <c r="AK295" s="2">
        <f>Cape!E302</f>
        <v>7.0407735540000003</v>
      </c>
      <c r="AL295" s="76">
        <f t="shared" si="17"/>
        <v>2.5920447320212165E-2</v>
      </c>
      <c r="AM295" s="95">
        <v>4.7</v>
      </c>
      <c r="AN295">
        <f t="shared" si="18"/>
        <v>2.5920447320212165E-2</v>
      </c>
      <c r="AO295">
        <f t="shared" si="16"/>
        <v>0.66165023833294423</v>
      </c>
    </row>
    <row r="296" spans="1:41" ht="15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19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4">
        <v>1895.07</v>
      </c>
      <c r="AJ296" s="2">
        <f>Cape!D301</f>
        <v>0.19750000000000001</v>
      </c>
      <c r="AK296" s="2">
        <f>Cape!E303</f>
        <v>6.9456325620000001</v>
      </c>
      <c r="AL296" s="76">
        <f t="shared" si="17"/>
        <v>2.7355319807659009E-2</v>
      </c>
      <c r="AM296" s="95">
        <v>4.72</v>
      </c>
      <c r="AN296">
        <f t="shared" si="18"/>
        <v>2.7355319807659009E-2</v>
      </c>
      <c r="AO296">
        <f t="shared" si="16"/>
        <v>0.7000742473287539</v>
      </c>
    </row>
    <row r="297" spans="1:41" ht="15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19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4">
        <v>1895.08</v>
      </c>
      <c r="AJ297" s="2">
        <f>Cape!D302</f>
        <v>0.20499999999999999</v>
      </c>
      <c r="AK297" s="2">
        <f>Cape!E304</f>
        <v>6.8504834710000004</v>
      </c>
      <c r="AL297" s="76">
        <f t="shared" si="17"/>
        <v>2.8830081969553299E-2</v>
      </c>
      <c r="AM297" s="95">
        <v>4.79</v>
      </c>
      <c r="AN297">
        <f t="shared" si="18"/>
        <v>2.8830081969553299E-2</v>
      </c>
      <c r="AO297">
        <f t="shared" si="16"/>
        <v>0.73935644161622704</v>
      </c>
    </row>
    <row r="298" spans="1:41" ht="15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19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4">
        <v>1895.09</v>
      </c>
      <c r="AJ298" s="2">
        <f>Cape!D303</f>
        <v>0.21249999999999999</v>
      </c>
      <c r="AK298" s="2">
        <f>Cape!E305</f>
        <v>6.8504834710000004</v>
      </c>
      <c r="AL298" s="76">
        <f t="shared" si="17"/>
        <v>2.9924895208903422E-2</v>
      </c>
      <c r="AM298" s="95">
        <v>4.82</v>
      </c>
      <c r="AN298">
        <f t="shared" si="18"/>
        <v>2.9924895208903422E-2</v>
      </c>
      <c r="AO298">
        <f t="shared" si="16"/>
        <v>0.76872587233602296</v>
      </c>
    </row>
    <row r="299" spans="1:41" ht="15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19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4">
        <v>1895.1</v>
      </c>
      <c r="AJ299" s="2">
        <f>Cape!D304</f>
        <v>0.22</v>
      </c>
      <c r="AK299" s="2">
        <f>Cape!E306</f>
        <v>6.8504834710000004</v>
      </c>
      <c r="AL299" s="76">
        <f t="shared" si="17"/>
        <v>3.1019708448253545E-2</v>
      </c>
      <c r="AM299" s="95">
        <v>4.75</v>
      </c>
      <c r="AN299">
        <f t="shared" si="18"/>
        <v>3.1019708448253545E-2</v>
      </c>
      <c r="AO299">
        <f t="shared" si="16"/>
        <v>0.79801121098302741</v>
      </c>
    </row>
    <row r="300" spans="1:41" ht="15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19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4">
        <v>1895.11</v>
      </c>
      <c r="AJ300" s="2">
        <f>Cape!D305</f>
        <v>0.22750000000000001</v>
      </c>
      <c r="AK300" s="2">
        <f>Cape!E307</f>
        <v>6.8504834710000004</v>
      </c>
      <c r="AL300" s="76">
        <f t="shared" si="17"/>
        <v>3.2114521687603675E-2</v>
      </c>
      <c r="AM300" s="95">
        <v>4.59</v>
      </c>
      <c r="AN300">
        <f t="shared" si="18"/>
        <v>3.2114521687603675E-2</v>
      </c>
      <c r="AO300">
        <f t="shared" si="16"/>
        <v>0.82711340739913364</v>
      </c>
    </row>
    <row r="301" spans="1:41" ht="15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19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4">
        <v>1895.12</v>
      </c>
      <c r="AJ301" s="2">
        <f>Cape!D306</f>
        <v>0.23499999999999999</v>
      </c>
      <c r="AK301" s="2">
        <f>Cape!E308</f>
        <v>6.7553424790000003</v>
      </c>
      <c r="AL301" s="76">
        <f t="shared" si="17"/>
        <v>3.3677049047804462E-2</v>
      </c>
      <c r="AM301" s="95">
        <v>4.32</v>
      </c>
      <c r="AN301">
        <f t="shared" si="18"/>
        <v>3.3677049047804462E-2</v>
      </c>
      <c r="AO301">
        <f t="shared" si="16"/>
        <v>0.8679772832896171</v>
      </c>
    </row>
    <row r="302" spans="1:41" ht="15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19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4">
        <v>1896.01</v>
      </c>
      <c r="AJ302" s="2">
        <f>Cape!D307</f>
        <v>0.24249999999999999</v>
      </c>
      <c r="AK302" s="2">
        <f>Cape!E309</f>
        <v>6.6601933879999997</v>
      </c>
      <c r="AL302" s="76">
        <f t="shared" si="17"/>
        <v>3.5284260727835789E-2</v>
      </c>
      <c r="AM302" s="95">
        <v>4.2699999999999996</v>
      </c>
      <c r="AN302">
        <f t="shared" si="18"/>
        <v>3.5284260727835789E-2</v>
      </c>
      <c r="AO302">
        <f t="shared" si="16"/>
        <v>0.909506769802778</v>
      </c>
    </row>
    <row r="303" spans="1:41" ht="15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19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4">
        <v>1896.02</v>
      </c>
      <c r="AJ303" s="2">
        <f>Cape!D308</f>
        <v>0.25</v>
      </c>
      <c r="AK303" s="2">
        <f>Cape!E310</f>
        <v>6.5650523969999997</v>
      </c>
      <c r="AL303" s="76">
        <f t="shared" si="17"/>
        <v>3.6938014403481996E-2</v>
      </c>
      <c r="AM303" s="95">
        <v>4.45</v>
      </c>
      <c r="AN303">
        <f t="shared" si="18"/>
        <v>3.6938014403481996E-2</v>
      </c>
      <c r="AO303">
        <f t="shared" si="16"/>
        <v>0.95199923739087333</v>
      </c>
    </row>
    <row r="304" spans="1:41" ht="15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19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4">
        <v>1896.03</v>
      </c>
      <c r="AJ304" s="2">
        <f>Cape!D309</f>
        <v>0.2467</v>
      </c>
      <c r="AK304" s="2">
        <f>Cape!E311</f>
        <v>6.5650523969999997</v>
      </c>
      <c r="AL304" s="76">
        <f t="shared" si="17"/>
        <v>3.8080427220084534E-2</v>
      </c>
      <c r="AM304" s="95">
        <v>4.38</v>
      </c>
      <c r="AN304">
        <f t="shared" si="18"/>
        <v>3.8080427220084534E-2</v>
      </c>
      <c r="AO304">
        <f t="shared" si="16"/>
        <v>0.98086480579845114</v>
      </c>
    </row>
    <row r="305" spans="1:41" ht="15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19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4">
        <v>1896.04</v>
      </c>
      <c r="AJ305" s="2">
        <f>Cape!D310</f>
        <v>0.24329999999999999</v>
      </c>
      <c r="AK305" s="2">
        <f>Cape!E312</f>
        <v>6.469903306</v>
      </c>
      <c r="AL305" s="76">
        <f t="shared" si="17"/>
        <v>3.8130399842485681E-2</v>
      </c>
      <c r="AM305" s="95">
        <v>4.42</v>
      </c>
      <c r="AN305">
        <f t="shared" si="18"/>
        <v>3.8130399842485681E-2</v>
      </c>
      <c r="AO305">
        <f t="shared" si="16"/>
        <v>0.98133246294741849</v>
      </c>
    </row>
    <row r="306" spans="1:41" ht="15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19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4">
        <v>1896.05</v>
      </c>
      <c r="AJ306" s="2">
        <f>Cape!D311</f>
        <v>0.24</v>
      </c>
      <c r="AK306" s="2">
        <f>Cape!E313</f>
        <v>6.3747542150000003</v>
      </c>
      <c r="AL306" s="76">
        <f t="shared" si="17"/>
        <v>3.8166177360612168E-2</v>
      </c>
      <c r="AM306" s="95">
        <v>4.4000000000000004</v>
      </c>
      <c r="AN306">
        <f t="shared" si="18"/>
        <v>3.8166177360612168E-2</v>
      </c>
      <c r="AO306">
        <f t="shared" si="16"/>
        <v>0.98164632610107661</v>
      </c>
    </row>
    <row r="307" spans="1:41" ht="15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19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4">
        <v>1896.06</v>
      </c>
      <c r="AJ307" s="2">
        <f>Cape!D312</f>
        <v>0.23669999999999999</v>
      </c>
      <c r="AK307" s="2">
        <f>Cape!E314</f>
        <v>6.2796132230000001</v>
      </c>
      <c r="AL307" s="76">
        <f t="shared" si="17"/>
        <v>3.8218914362586051E-2</v>
      </c>
      <c r="AM307" s="95">
        <v>4.32</v>
      </c>
      <c r="AN307">
        <f t="shared" si="18"/>
        <v>3.8218914362586051E-2</v>
      </c>
      <c r="AO307">
        <f t="shared" si="16"/>
        <v>0.98271196956015072</v>
      </c>
    </row>
    <row r="308" spans="1:41" ht="15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19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4">
        <v>1896.07</v>
      </c>
      <c r="AJ308" s="2">
        <f>Cape!D313</f>
        <v>0.23330000000000001</v>
      </c>
      <c r="AK308" s="2">
        <f>Cape!E315</f>
        <v>6.2796132230000001</v>
      </c>
      <c r="AL308" s="76">
        <f t="shared" si="17"/>
        <v>3.7693404290100492E-2</v>
      </c>
      <c r="AM308" s="95">
        <v>4.04</v>
      </c>
      <c r="AN308">
        <f t="shared" si="18"/>
        <v>3.7693404290100492E-2</v>
      </c>
      <c r="AO308">
        <f t="shared" si="16"/>
        <v>0.96913689516610368</v>
      </c>
    </row>
    <row r="309" spans="1:41" ht="15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19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4">
        <v>1896.08</v>
      </c>
      <c r="AJ309" s="2">
        <f>Cape!D314</f>
        <v>0.23</v>
      </c>
      <c r="AK309" s="2">
        <f>Cape!E316</f>
        <v>6.2796132230000001</v>
      </c>
      <c r="AL309" s="76">
        <f t="shared" si="17"/>
        <v>3.7151969669963862E-2</v>
      </c>
      <c r="AM309" s="95">
        <v>3.81</v>
      </c>
      <c r="AN309">
        <f t="shared" si="18"/>
        <v>3.7151969669963862E-2</v>
      </c>
      <c r="AO309">
        <f t="shared" si="16"/>
        <v>0.95529916072679788</v>
      </c>
    </row>
    <row r="310" spans="1:41" ht="15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19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4">
        <v>1896.09</v>
      </c>
      <c r="AJ310" s="2">
        <f>Cape!D315</f>
        <v>0.22670000000000001</v>
      </c>
      <c r="AK310" s="2">
        <f>Cape!E317</f>
        <v>6.2796132230000001</v>
      </c>
      <c r="AL310" s="76">
        <f t="shared" si="17"/>
        <v>3.6626459597478303E-2</v>
      </c>
      <c r="AM310" s="95">
        <v>4.01</v>
      </c>
      <c r="AN310">
        <f t="shared" si="18"/>
        <v>3.6626459597478303E-2</v>
      </c>
      <c r="AO310">
        <f t="shared" si="16"/>
        <v>0.94201384635703156</v>
      </c>
    </row>
    <row r="311" spans="1:41" ht="15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19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4">
        <v>1896.1</v>
      </c>
      <c r="AJ311" s="2">
        <f>Cape!D316</f>
        <v>0.2233</v>
      </c>
      <c r="AK311" s="2">
        <f>Cape!E318</f>
        <v>6.469903306</v>
      </c>
      <c r="AL311" s="76">
        <f t="shared" si="17"/>
        <v>3.5039163535839093E-2</v>
      </c>
      <c r="AM311" s="95">
        <v>4.0999999999999996</v>
      </c>
      <c r="AN311">
        <f t="shared" si="18"/>
        <v>3.5039163535839093E-2</v>
      </c>
      <c r="AO311">
        <f t="shared" si="16"/>
        <v>0.90163391455050113</v>
      </c>
    </row>
    <row r="312" spans="1:41" ht="15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19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4">
        <v>1896.11</v>
      </c>
      <c r="AJ312" s="2">
        <f>Cape!D317</f>
        <v>0.22</v>
      </c>
      <c r="AK312" s="2">
        <f>Cape!E319</f>
        <v>6.6601933879999997</v>
      </c>
      <c r="AL312" s="76">
        <f t="shared" si="17"/>
        <v>3.3527554980960564E-2</v>
      </c>
      <c r="AM312" s="95">
        <v>4.38</v>
      </c>
      <c r="AN312">
        <f t="shared" si="18"/>
        <v>3.3527554980960564E-2</v>
      </c>
      <c r="AO312">
        <f t="shared" si="16"/>
        <v>0.86357697627738639</v>
      </c>
    </row>
    <row r="313" spans="1:41" ht="15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19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4">
        <v>1896.12</v>
      </c>
      <c r="AJ313" s="2">
        <f>Cape!D318</f>
        <v>0.2167</v>
      </c>
      <c r="AK313" s="2">
        <f>Cape!E320</f>
        <v>6.6601933879999997</v>
      </c>
      <c r="AL313" s="76">
        <f t="shared" si="17"/>
        <v>3.3032073872867551E-2</v>
      </c>
      <c r="AM313" s="95">
        <v>4.22</v>
      </c>
      <c r="AN313">
        <f t="shared" si="18"/>
        <v>3.3032073872867551E-2</v>
      </c>
      <c r="AO313">
        <f t="shared" si="16"/>
        <v>0.85203947962756343</v>
      </c>
    </row>
    <row r="314" spans="1:41" ht="15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19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4">
        <v>1897.01</v>
      </c>
      <c r="AJ314" s="2">
        <f>Cape!D319</f>
        <v>0.21329999999999999</v>
      </c>
      <c r="AK314" s="2">
        <f>Cape!E321</f>
        <v>6.469903306</v>
      </c>
      <c r="AL314" s="76">
        <f t="shared" si="17"/>
        <v>3.3493545382515796E-2</v>
      </c>
      <c r="AM314" s="95">
        <v>4.22</v>
      </c>
      <c r="AN314">
        <f t="shared" si="18"/>
        <v>3.3493545382515796E-2</v>
      </c>
      <c r="AO314">
        <f t="shared" si="16"/>
        <v>0.86530852289720039</v>
      </c>
    </row>
    <row r="315" spans="1:41" ht="15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19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4">
        <v>1897.02</v>
      </c>
      <c r="AJ315" s="2">
        <f>Cape!D320</f>
        <v>0.21</v>
      </c>
      <c r="AK315" s="2">
        <f>Cape!E322</f>
        <v>6.469903306</v>
      </c>
      <c r="AL315" s="76">
        <f t="shared" si="17"/>
        <v>3.2968035210385875E-2</v>
      </c>
      <c r="AM315" s="95">
        <v>4.18</v>
      </c>
      <c r="AN315">
        <f t="shared" si="18"/>
        <v>3.2968035210385875E-2</v>
      </c>
      <c r="AO315">
        <f t="shared" ref="AO315:AO378" si="20">AN315/(AVERAGE(AL195:AL314))</f>
        <v>0.8529338442424933</v>
      </c>
    </row>
    <row r="316" spans="1:41" ht="15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19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4">
        <v>1897.03</v>
      </c>
      <c r="AJ316" s="2">
        <f>Cape!D321</f>
        <v>0.21829999999999999</v>
      </c>
      <c r="AK316" s="2">
        <f>Cape!E323</f>
        <v>6.469903306</v>
      </c>
      <c r="AL316" s="76">
        <f t="shared" si="17"/>
        <v>3.2457981219789191E-2</v>
      </c>
      <c r="AM316" s="95">
        <v>4.1900000000000004</v>
      </c>
      <c r="AN316">
        <f t="shared" si="18"/>
        <v>3.2457981219789191E-2</v>
      </c>
      <c r="AO316">
        <f t="shared" si="20"/>
        <v>0.84104678123396093</v>
      </c>
    </row>
    <row r="317" spans="1:41" ht="15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19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4">
        <v>1897.04</v>
      </c>
      <c r="AJ317" s="2">
        <f>Cape!D322</f>
        <v>0.22670000000000001</v>
      </c>
      <c r="AK317" s="2">
        <f>Cape!E324</f>
        <v>6.3747542150000003</v>
      </c>
      <c r="AL317" s="76">
        <f t="shared" si="17"/>
        <v>3.4244457533175648E-2</v>
      </c>
      <c r="AM317" s="95">
        <v>4.0599999999999996</v>
      </c>
      <c r="AN317">
        <f t="shared" si="18"/>
        <v>3.4244457533175648E-2</v>
      </c>
      <c r="AO317">
        <f t="shared" si="20"/>
        <v>0.88893979539772139</v>
      </c>
    </row>
    <row r="318" spans="1:41" ht="15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19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4">
        <v>1897.05</v>
      </c>
      <c r="AJ318" s="2">
        <f>Cape!D323</f>
        <v>0.23499999999999999</v>
      </c>
      <c r="AK318" s="2">
        <f>Cape!E325</f>
        <v>6.2796132230000001</v>
      </c>
      <c r="AL318" s="76">
        <f t="shared" si="17"/>
        <v>3.6100949524992744E-2</v>
      </c>
      <c r="AM318" s="95">
        <v>4.08</v>
      </c>
      <c r="AN318">
        <f t="shared" si="18"/>
        <v>3.6100949524992744E-2</v>
      </c>
      <c r="AO318">
        <f t="shared" si="20"/>
        <v>0.93852638277128431</v>
      </c>
    </row>
    <row r="319" spans="1:41" ht="15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19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4">
        <v>1897.06</v>
      </c>
      <c r="AJ319" s="2">
        <f>Cape!D324</f>
        <v>0.24329999999999999</v>
      </c>
      <c r="AK319" s="2">
        <f>Cape!E326</f>
        <v>6.2796132230000001</v>
      </c>
      <c r="AL319" s="76">
        <f t="shared" si="17"/>
        <v>3.7422686980032177E-2</v>
      </c>
      <c r="AM319" s="95">
        <v>4.2699999999999996</v>
      </c>
      <c r="AN319">
        <f t="shared" si="18"/>
        <v>3.7422686980032177E-2</v>
      </c>
      <c r="AO319">
        <f t="shared" si="20"/>
        <v>0.97401088875560138</v>
      </c>
    </row>
    <row r="320" spans="1:41" ht="15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19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4">
        <v>1897.07</v>
      </c>
      <c r="AJ320" s="2">
        <f>Cape!D325</f>
        <v>0.25169999999999998</v>
      </c>
      <c r="AK320" s="2">
        <f>Cape!E327</f>
        <v>6.2796132230000001</v>
      </c>
      <c r="AL320" s="76">
        <f t="shared" si="17"/>
        <v>3.874442443507161E-2</v>
      </c>
      <c r="AM320" s="95">
        <v>4.46</v>
      </c>
      <c r="AN320">
        <f t="shared" si="18"/>
        <v>3.874442443507161E-2</v>
      </c>
      <c r="AO320">
        <f t="shared" si="20"/>
        <v>1.0094643425064782</v>
      </c>
    </row>
    <row r="321" spans="1:41" ht="15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19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4">
        <v>1897.08</v>
      </c>
      <c r="AJ321" s="2">
        <f>Cape!D326</f>
        <v>0.26</v>
      </c>
      <c r="AK321" s="2">
        <f>Cape!E328</f>
        <v>6.5650523969999997</v>
      </c>
      <c r="AL321" s="76">
        <f t="shared" si="17"/>
        <v>3.8339374125181104E-2</v>
      </c>
      <c r="AM321" s="95">
        <v>4.75</v>
      </c>
      <c r="AN321">
        <f t="shared" si="18"/>
        <v>3.8339374125181104E-2</v>
      </c>
      <c r="AO321">
        <f t="shared" si="20"/>
        <v>0.99984649842318607</v>
      </c>
    </row>
    <row r="322" spans="1:41" ht="15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19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4">
        <v>1897.09</v>
      </c>
      <c r="AJ322" s="2">
        <f>Cape!D327</f>
        <v>0.26829999999999998</v>
      </c>
      <c r="AK322" s="2">
        <f>Cape!E329</f>
        <v>6.7553424790000003</v>
      </c>
      <c r="AL322" s="76">
        <f t="shared" si="17"/>
        <v>3.8488056054633672E-2</v>
      </c>
      <c r="AM322" s="95">
        <v>4.9800000000000004</v>
      </c>
      <c r="AN322">
        <f t="shared" si="18"/>
        <v>3.8488056054633672E-2</v>
      </c>
      <c r="AO322">
        <f t="shared" si="20"/>
        <v>1.0047097312990829</v>
      </c>
    </row>
    <row r="323" spans="1:41" ht="15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19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4">
        <v>1897.1</v>
      </c>
      <c r="AJ323" s="2">
        <f>Cape!D328</f>
        <v>0.2767</v>
      </c>
      <c r="AK323" s="2">
        <f>Cape!E330</f>
        <v>6.6601933879999997</v>
      </c>
      <c r="AL323" s="76">
        <f t="shared" si="17"/>
        <v>4.0284115545865286E-2</v>
      </c>
      <c r="AM323" s="95">
        <v>4.82</v>
      </c>
      <c r="AN323">
        <f t="shared" si="18"/>
        <v>4.0284115545865286E-2</v>
      </c>
      <c r="AO323">
        <f t="shared" si="20"/>
        <v>1.0527855411707501</v>
      </c>
    </row>
    <row r="324" spans="1:41" ht="15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19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4">
        <v>1897.11</v>
      </c>
      <c r="AJ324" s="2">
        <f>Cape!D329</f>
        <v>0.28499999999999998</v>
      </c>
      <c r="AK324" s="2">
        <f>Cape!E331</f>
        <v>6.6601933879999997</v>
      </c>
      <c r="AL324" s="76">
        <f t="shared" si="17"/>
        <v>4.1545340184647506E-2</v>
      </c>
      <c r="AM324" s="95">
        <v>4.6500000000000004</v>
      </c>
      <c r="AN324">
        <f t="shared" si="18"/>
        <v>4.1545340184647506E-2</v>
      </c>
      <c r="AO324">
        <f t="shared" si="20"/>
        <v>1.0865025512093793</v>
      </c>
    </row>
    <row r="325" spans="1:41" ht="15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19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4">
        <v>1897.12</v>
      </c>
      <c r="AJ325" s="2">
        <f>Cape!D330</f>
        <v>0.29330000000000001</v>
      </c>
      <c r="AK325" s="2">
        <f>Cape!E332</f>
        <v>6.6601933879999997</v>
      </c>
      <c r="AL325" s="76">
        <f t="shared" ref="AL325:AL388" si="21">AJ324/AK325</f>
        <v>4.2791550244396598E-2</v>
      </c>
      <c r="AM325" s="95">
        <v>4.75</v>
      </c>
      <c r="AN325">
        <f t="shared" ref="AN325:AN388" si="22">AJ324/AK325</f>
        <v>4.2791550244396598E-2</v>
      </c>
      <c r="AO325">
        <f t="shared" si="20"/>
        <v>1.1195162673126</v>
      </c>
    </row>
    <row r="326" spans="1:41" ht="15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19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4">
        <v>1898.01</v>
      </c>
      <c r="AJ326" s="2">
        <f>Cape!D331</f>
        <v>0.30170000000000002</v>
      </c>
      <c r="AK326" s="2">
        <f>Cape!E333</f>
        <v>6.6601933879999997</v>
      </c>
      <c r="AL326" s="76">
        <f t="shared" si="21"/>
        <v>4.4037760304145697E-2</v>
      </c>
      <c r="AM326" s="95">
        <v>4.88</v>
      </c>
      <c r="AN326">
        <f t="shared" si="22"/>
        <v>4.4037760304145697E-2</v>
      </c>
      <c r="AO326">
        <f t="shared" si="20"/>
        <v>1.1520676931828946</v>
      </c>
    </row>
    <row r="327" spans="1:41" ht="15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19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4">
        <v>1898.02</v>
      </c>
      <c r="AJ327" s="2">
        <f>Cape!D332</f>
        <v>0.31</v>
      </c>
      <c r="AK327" s="2">
        <f>Cape!E334</f>
        <v>6.7553424790000003</v>
      </c>
      <c r="AL327" s="76">
        <f t="shared" si="21"/>
        <v>4.4660948121857613E-2</v>
      </c>
      <c r="AM327" s="95">
        <v>4.87</v>
      </c>
      <c r="AN327">
        <f t="shared" si="22"/>
        <v>4.4660948121857613E-2</v>
      </c>
      <c r="AO327">
        <f t="shared" si="20"/>
        <v>1.1679535780514214</v>
      </c>
    </row>
    <row r="328" spans="1:41" ht="15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19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4">
        <v>1898.03</v>
      </c>
      <c r="AJ328" s="2">
        <f>Cape!D333</f>
        <v>0.31330000000000002</v>
      </c>
      <c r="AK328" s="2">
        <f>Cape!E335</f>
        <v>6.7553424790000003</v>
      </c>
      <c r="AL328" s="76">
        <f t="shared" si="21"/>
        <v>4.588960529590938E-2</v>
      </c>
      <c r="AM328" s="95">
        <v>4.6500000000000004</v>
      </c>
      <c r="AN328">
        <f t="shared" si="22"/>
        <v>4.588960529590938E-2</v>
      </c>
      <c r="AO328">
        <f t="shared" si="20"/>
        <v>1.1996998935903342</v>
      </c>
    </row>
    <row r="329" spans="1:41" ht="15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19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4">
        <v>1898.04</v>
      </c>
      <c r="AJ329" s="2">
        <f>Cape!D334</f>
        <v>0.31669999999999998</v>
      </c>
      <c r="AK329" s="2">
        <f>Cape!E336</f>
        <v>6.7553424790000003</v>
      </c>
      <c r="AL329" s="76">
        <f t="shared" si="21"/>
        <v>4.6378107545833581E-2</v>
      </c>
      <c r="AM329" s="95">
        <v>4.57</v>
      </c>
      <c r="AN329">
        <f t="shared" si="22"/>
        <v>4.6378107545833581E-2</v>
      </c>
      <c r="AO329">
        <f t="shared" si="20"/>
        <v>1.2118374899425475</v>
      </c>
    </row>
    <row r="330" spans="1:41" ht="15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19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4">
        <v>1898.05</v>
      </c>
      <c r="AJ330" s="2">
        <f>Cape!D335</f>
        <v>0.32</v>
      </c>
      <c r="AK330" s="2">
        <f>Cape!E337</f>
        <v>7.2310717359999996</v>
      </c>
      <c r="AL330" s="76">
        <f t="shared" si="21"/>
        <v>4.3797103882029585E-2</v>
      </c>
      <c r="AM330" s="95">
        <v>4.87</v>
      </c>
      <c r="AN330">
        <f t="shared" si="22"/>
        <v>4.3797103882029585E-2</v>
      </c>
      <c r="AO330">
        <f t="shared" si="20"/>
        <v>1.1435514458428981</v>
      </c>
    </row>
    <row r="331" spans="1:41" ht="15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19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4">
        <v>1898.06</v>
      </c>
      <c r="AJ331" s="2">
        <f>Cape!D336</f>
        <v>0.32329999999999998</v>
      </c>
      <c r="AK331" s="2">
        <f>Cape!E338</f>
        <v>6.7553424790000003</v>
      </c>
      <c r="AL331" s="76">
        <f t="shared" si="21"/>
        <v>4.7369915144164519E-2</v>
      </c>
      <c r="AM331" s="95">
        <v>5.0599999999999996</v>
      </c>
      <c r="AN331">
        <f t="shared" si="22"/>
        <v>4.7369915144164519E-2</v>
      </c>
      <c r="AO331">
        <f t="shared" si="20"/>
        <v>1.236475553934725</v>
      </c>
    </row>
    <row r="332" spans="1:41" ht="15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19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4">
        <v>1898.07</v>
      </c>
      <c r="AJ332" s="2">
        <f>Cape!D337</f>
        <v>0.32669999999999999</v>
      </c>
      <c r="AK332" s="2">
        <f>Cape!E339</f>
        <v>6.6601933879999997</v>
      </c>
      <c r="AL332" s="76">
        <f t="shared" si="21"/>
        <v>4.8542134014082174E-2</v>
      </c>
      <c r="AM332" s="95">
        <v>5.08</v>
      </c>
      <c r="AN332">
        <f t="shared" si="22"/>
        <v>4.8542134014082174E-2</v>
      </c>
      <c r="AO332">
        <f t="shared" si="20"/>
        <v>1.2655719706374104</v>
      </c>
    </row>
    <row r="333" spans="1:41" ht="15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19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4">
        <v>1898.08</v>
      </c>
      <c r="AJ333" s="2">
        <f>Cape!D338</f>
        <v>0.33</v>
      </c>
      <c r="AK333" s="2">
        <f>Cape!E340</f>
        <v>6.6601933879999997</v>
      </c>
      <c r="AL333" s="76">
        <f t="shared" si="21"/>
        <v>4.9052629701208307E-2</v>
      </c>
      <c r="AM333" s="95">
        <v>5.27</v>
      </c>
      <c r="AN333">
        <f t="shared" si="22"/>
        <v>4.9052629701208307E-2</v>
      </c>
      <c r="AO333">
        <f t="shared" si="20"/>
        <v>1.2766220538533528</v>
      </c>
    </row>
    <row r="334" spans="1:41" ht="15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19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4">
        <v>1898.09</v>
      </c>
      <c r="AJ334" s="2">
        <f>Cape!D339</f>
        <v>0.33329999999999999</v>
      </c>
      <c r="AK334" s="2">
        <f>Cape!E341</f>
        <v>6.6601933879999997</v>
      </c>
      <c r="AL334" s="76">
        <f t="shared" si="21"/>
        <v>4.9548110809301327E-2</v>
      </c>
      <c r="AM334" s="95">
        <v>5.26</v>
      </c>
      <c r="AN334">
        <f t="shared" si="22"/>
        <v>4.9548110809301327E-2</v>
      </c>
      <c r="AO334">
        <f t="shared" si="20"/>
        <v>1.2868115089405086</v>
      </c>
    </row>
    <row r="335" spans="1:41" ht="15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19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4">
        <v>1898.1</v>
      </c>
      <c r="AJ335" s="2">
        <f>Cape!D340</f>
        <v>0.3367</v>
      </c>
      <c r="AK335" s="2">
        <f>Cape!E342</f>
        <v>6.6601933879999997</v>
      </c>
      <c r="AL335" s="76">
        <f t="shared" si="21"/>
        <v>5.0043591917394339E-2</v>
      </c>
      <c r="AM335" s="95">
        <v>5.15</v>
      </c>
      <c r="AN335">
        <f t="shared" si="22"/>
        <v>5.0043591917394339E-2</v>
      </c>
      <c r="AO335">
        <f t="shared" si="20"/>
        <v>1.2965321765894877</v>
      </c>
    </row>
    <row r="336" spans="1:41" ht="15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19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4">
        <v>1898.11</v>
      </c>
      <c r="AJ336" s="2">
        <f>Cape!D341</f>
        <v>0.34</v>
      </c>
      <c r="AK336" s="2">
        <f>Cape!E343</f>
        <v>6.6601933879999997</v>
      </c>
      <c r="AL336" s="76">
        <f t="shared" si="21"/>
        <v>5.0554087604520473E-2</v>
      </c>
      <c r="AM336" s="95">
        <v>5.32</v>
      </c>
      <c r="AN336">
        <f t="shared" si="22"/>
        <v>5.0554087604520473E-2</v>
      </c>
      <c r="AO336">
        <f t="shared" si="20"/>
        <v>1.3060438664635226</v>
      </c>
    </row>
    <row r="337" spans="1:41" ht="15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19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4">
        <v>1898.12</v>
      </c>
      <c r="AJ337" s="2">
        <f>Cape!D342</f>
        <v>0.34329999999999999</v>
      </c>
      <c r="AK337" s="2">
        <f>Cape!E344</f>
        <v>6.7553424790000003</v>
      </c>
      <c r="AL337" s="76">
        <f t="shared" si="21"/>
        <v>5.0330534840674804E-2</v>
      </c>
      <c r="AM337" s="95">
        <v>5.65</v>
      </c>
      <c r="AN337">
        <f t="shared" si="22"/>
        <v>5.0330534840674804E-2</v>
      </c>
      <c r="AO337">
        <f t="shared" si="20"/>
        <v>1.2960492240152617</v>
      </c>
    </row>
    <row r="338" spans="1:41" ht="15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19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4">
        <v>1899.01</v>
      </c>
      <c r="AJ338" s="2">
        <f>Cape!D343</f>
        <v>0.34670000000000001</v>
      </c>
      <c r="AK338" s="2">
        <f>Cape!E345</f>
        <v>6.7553424790000003</v>
      </c>
      <c r="AL338" s="76">
        <f t="shared" si="21"/>
        <v>5.0819037090598998E-2</v>
      </c>
      <c r="AM338" s="95">
        <v>6.08</v>
      </c>
      <c r="AN338">
        <f t="shared" si="22"/>
        <v>5.0819037090598998E-2</v>
      </c>
      <c r="AO338">
        <f t="shared" si="20"/>
        <v>1.3041785342926642</v>
      </c>
    </row>
    <row r="339" spans="1:41" ht="15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19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4">
        <v>1899.02</v>
      </c>
      <c r="AJ339" s="2">
        <f>Cape!D344</f>
        <v>0.35</v>
      </c>
      <c r="AK339" s="2">
        <f>Cape!E346</f>
        <v>6.9456325620000001</v>
      </c>
      <c r="AL339" s="76">
        <f t="shared" si="21"/>
        <v>4.9916259880607258E-2</v>
      </c>
      <c r="AM339" s="95">
        <v>6.31</v>
      </c>
      <c r="AN339">
        <f t="shared" si="22"/>
        <v>4.9916259880607258E-2</v>
      </c>
      <c r="AO339">
        <f t="shared" si="20"/>
        <v>1.2765881816157973</v>
      </c>
    </row>
    <row r="340" spans="1:41" ht="15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19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4">
        <v>1899.03</v>
      </c>
      <c r="AJ340" s="2">
        <f>Cape!D345</f>
        <v>0.36080000000000001</v>
      </c>
      <c r="AK340" s="2">
        <f>Cape!E347</f>
        <v>6.9456325620000001</v>
      </c>
      <c r="AL340" s="76">
        <f t="shared" si="21"/>
        <v>5.039137859305607E-2</v>
      </c>
      <c r="AM340" s="95">
        <v>6.4</v>
      </c>
      <c r="AN340">
        <f t="shared" si="22"/>
        <v>5.039137859305607E-2</v>
      </c>
      <c r="AO340">
        <f t="shared" si="20"/>
        <v>1.2843754512870047</v>
      </c>
    </row>
    <row r="341" spans="1:41" ht="15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19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4">
        <v>1899.04</v>
      </c>
      <c r="AJ341" s="2">
        <f>Cape!D346</f>
        <v>0.37169999999999997</v>
      </c>
      <c r="AK341" s="2">
        <f>Cape!E348</f>
        <v>7.0407735540000003</v>
      </c>
      <c r="AL341" s="76">
        <f t="shared" si="21"/>
        <v>5.1244369277438633E-2</v>
      </c>
      <c r="AM341" s="95">
        <v>6.48</v>
      </c>
      <c r="AN341">
        <f t="shared" si="22"/>
        <v>5.1244369277438633E-2</v>
      </c>
      <c r="AO341">
        <f t="shared" si="20"/>
        <v>1.301399047944036</v>
      </c>
    </row>
    <row r="342" spans="1:41" ht="15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23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4">
        <v>1899.05</v>
      </c>
      <c r="AJ342" s="2">
        <f>Cape!D347</f>
        <v>0.38250000000000001</v>
      </c>
      <c r="AK342" s="2">
        <f>Cape!E349</f>
        <v>7.0407735540000003</v>
      </c>
      <c r="AL342" s="76">
        <f t="shared" si="21"/>
        <v>5.2792494624234861E-2</v>
      </c>
      <c r="AM342" s="95">
        <v>6.21</v>
      </c>
      <c r="AN342">
        <f t="shared" si="22"/>
        <v>5.2792494624234861E-2</v>
      </c>
      <c r="AO342">
        <f t="shared" si="20"/>
        <v>1.335769057835996</v>
      </c>
    </row>
    <row r="343" spans="1:41" ht="15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23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4">
        <v>1899.06</v>
      </c>
      <c r="AJ343" s="2">
        <f>Cape!D348</f>
        <v>0.39329999999999998</v>
      </c>
      <c r="AK343" s="2">
        <f>Cape!E350</f>
        <v>7.135922645</v>
      </c>
      <c r="AL343" s="76">
        <f t="shared" si="21"/>
        <v>5.3602038450908683E-2</v>
      </c>
      <c r="AM343" s="95">
        <v>6.07</v>
      </c>
      <c r="AN343">
        <f t="shared" si="22"/>
        <v>5.3602038450908683E-2</v>
      </c>
      <c r="AO343">
        <f t="shared" si="20"/>
        <v>1.3511941571931514</v>
      </c>
    </row>
    <row r="344" spans="1:41" ht="15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23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4">
        <v>1899.07</v>
      </c>
      <c r="AJ344" s="2">
        <f>Cape!D349</f>
        <v>0.4042</v>
      </c>
      <c r="AK344" s="2">
        <f>Cape!E351</f>
        <v>7.2310717359999996</v>
      </c>
      <c r="AL344" s="76">
        <f t="shared" si="21"/>
        <v>5.4390277729088207E-2</v>
      </c>
      <c r="AM344" s="95">
        <v>6.28</v>
      </c>
      <c r="AN344">
        <f t="shared" si="22"/>
        <v>5.4390277729088207E-2</v>
      </c>
      <c r="AO344">
        <f t="shared" si="20"/>
        <v>1.3658620993447894</v>
      </c>
    </row>
    <row r="345" spans="1:41" ht="15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23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4">
        <v>1899.08</v>
      </c>
      <c r="AJ345" s="2">
        <f>Cape!D350</f>
        <v>0.41499999999999998</v>
      </c>
      <c r="AK345" s="2">
        <f>Cape!E352</f>
        <v>7.3262127269999997</v>
      </c>
      <c r="AL345" s="76">
        <f t="shared" si="21"/>
        <v>5.5171753136564368E-2</v>
      </c>
      <c r="AM345" s="95">
        <v>6.44</v>
      </c>
      <c r="AN345">
        <f t="shared" si="22"/>
        <v>5.5171753136564368E-2</v>
      </c>
      <c r="AO345">
        <f t="shared" si="20"/>
        <v>1.3801478899858453</v>
      </c>
    </row>
    <row r="346" spans="1:41" ht="15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23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4">
        <v>1899.09</v>
      </c>
      <c r="AJ346" s="2">
        <f>Cape!D351</f>
        <v>0.42580000000000001</v>
      </c>
      <c r="AK346" s="2">
        <f>Cape!E353</f>
        <v>7.6116519010000001</v>
      </c>
      <c r="AL346" s="76">
        <f t="shared" si="21"/>
        <v>5.4521673533898508E-2</v>
      </c>
      <c r="AM346" s="95">
        <v>6.37</v>
      </c>
      <c r="AN346">
        <f t="shared" si="22"/>
        <v>5.4521673533898508E-2</v>
      </c>
      <c r="AO346">
        <f t="shared" si="20"/>
        <v>1.3585559824682629</v>
      </c>
    </row>
    <row r="347" spans="1:41" ht="15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23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4">
        <v>1899.1</v>
      </c>
      <c r="AJ347" s="2">
        <f>Cape!D352</f>
        <v>0.43669999999999998</v>
      </c>
      <c r="AK347" s="2">
        <f>Cape!E354</f>
        <v>7.7067928930000003</v>
      </c>
      <c r="AL347" s="76">
        <f t="shared" si="21"/>
        <v>5.524996012112246E-2</v>
      </c>
      <c r="AM347" s="95">
        <v>6.34</v>
      </c>
      <c r="AN347">
        <f t="shared" si="22"/>
        <v>5.524996012112246E-2</v>
      </c>
      <c r="AO347">
        <f t="shared" si="20"/>
        <v>1.3715228063077249</v>
      </c>
    </row>
    <row r="348" spans="1:41" ht="15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23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4">
        <v>1899.11</v>
      </c>
      <c r="AJ348" s="2">
        <f>Cape!D353</f>
        <v>0.44750000000000001</v>
      </c>
      <c r="AK348" s="2">
        <f>Cape!E355</f>
        <v>7.8019419829999999</v>
      </c>
      <c r="AL348" s="76">
        <f t="shared" si="21"/>
        <v>5.5973243706700863E-2</v>
      </c>
      <c r="AM348" s="95">
        <v>6.46</v>
      </c>
      <c r="AN348">
        <f t="shared" si="22"/>
        <v>5.5973243706700863E-2</v>
      </c>
      <c r="AO348">
        <f t="shared" si="20"/>
        <v>1.3841830743480514</v>
      </c>
    </row>
    <row r="349" spans="1:41" ht="15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23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4">
        <v>1899.12</v>
      </c>
      <c r="AJ349" s="2">
        <f>Cape!D354</f>
        <v>0.45829999999999999</v>
      </c>
      <c r="AK349" s="2">
        <f>Cape!E356</f>
        <v>7.8970910740000004</v>
      </c>
      <c r="AL349" s="76">
        <f t="shared" si="21"/>
        <v>5.666643524896494E-2</v>
      </c>
      <c r="AM349" s="95">
        <v>6.02</v>
      </c>
      <c r="AN349">
        <f t="shared" si="22"/>
        <v>5.666643524896494E-2</v>
      </c>
      <c r="AO349">
        <f t="shared" si="20"/>
        <v>1.395925046580571</v>
      </c>
    </row>
    <row r="350" spans="1:41" ht="15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23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4">
        <v>1900.01</v>
      </c>
      <c r="AJ350" s="2">
        <f>Cape!D355</f>
        <v>0.46920000000000001</v>
      </c>
      <c r="AK350" s="2">
        <f>Cape!E357</f>
        <v>7.8970910740000004</v>
      </c>
      <c r="AL350" s="76">
        <f t="shared" si="21"/>
        <v>5.8034027429275152E-2</v>
      </c>
      <c r="AM350" s="95">
        <v>6.1</v>
      </c>
      <c r="AN350">
        <f t="shared" si="22"/>
        <v>5.8034027429275152E-2</v>
      </c>
      <c r="AO350">
        <f t="shared" si="20"/>
        <v>1.4239155347453696</v>
      </c>
    </row>
    <row r="351" spans="1:41" ht="15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23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4">
        <v>1900.02</v>
      </c>
      <c r="AJ351" s="2">
        <f>Cape!D356</f>
        <v>0.48</v>
      </c>
      <c r="AK351" s="2">
        <f>Cape!E358</f>
        <v>7.9922320659999997</v>
      </c>
      <c r="AL351" s="76">
        <f t="shared" si="21"/>
        <v>5.870700401656731E-2</v>
      </c>
      <c r="AM351" s="95">
        <v>6.21</v>
      </c>
      <c r="AN351">
        <f t="shared" si="22"/>
        <v>5.870700401656731E-2</v>
      </c>
      <c r="AO351">
        <f t="shared" si="20"/>
        <v>1.4347070191170725</v>
      </c>
    </row>
    <row r="352" spans="1:41" ht="15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23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4">
        <v>1900.03</v>
      </c>
      <c r="AJ352" s="2">
        <f>Cape!D357</f>
        <v>0.48</v>
      </c>
      <c r="AK352" s="2">
        <f>Cape!E359</f>
        <v>7.9922320659999997</v>
      </c>
      <c r="AL352" s="76">
        <f t="shared" si="21"/>
        <v>6.0058316129480621E-2</v>
      </c>
      <c r="AM352" s="95">
        <v>6.26</v>
      </c>
      <c r="AN352">
        <f t="shared" si="22"/>
        <v>6.0058316129480621E-2</v>
      </c>
      <c r="AO352">
        <f t="shared" si="20"/>
        <v>1.4618579024447946</v>
      </c>
    </row>
    <row r="353" spans="1:41" ht="15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23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4">
        <v>1900.04</v>
      </c>
      <c r="AJ353" s="2">
        <f>Cape!D358</f>
        <v>0.48</v>
      </c>
      <c r="AK353" s="2">
        <f>Cape!E360</f>
        <v>7.9922320659999997</v>
      </c>
      <c r="AL353" s="76">
        <f t="shared" si="21"/>
        <v>6.0058316129480621E-2</v>
      </c>
      <c r="AM353" s="95">
        <v>6.34</v>
      </c>
      <c r="AN353">
        <f t="shared" si="22"/>
        <v>6.0058316129480621E-2</v>
      </c>
      <c r="AO353">
        <f t="shared" si="20"/>
        <v>1.455761731016568</v>
      </c>
    </row>
    <row r="354" spans="1:41" ht="15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23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4">
        <v>1900.05</v>
      </c>
      <c r="AJ354" s="2">
        <f>Cape!D359</f>
        <v>0.48</v>
      </c>
      <c r="AK354" s="2">
        <f>Cape!E361</f>
        <v>7.8019419829999999</v>
      </c>
      <c r="AL354" s="76">
        <f t="shared" si="21"/>
        <v>6.1523143987214139E-2</v>
      </c>
      <c r="AM354" s="95">
        <v>6.04</v>
      </c>
      <c r="AN354">
        <f t="shared" si="22"/>
        <v>6.1523143987214139E-2</v>
      </c>
      <c r="AO354">
        <f t="shared" si="20"/>
        <v>1.4850435074066008</v>
      </c>
    </row>
    <row r="355" spans="1:41" ht="15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23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4">
        <v>1900.06</v>
      </c>
      <c r="AJ355" s="2">
        <f>Cape!D360</f>
        <v>0.48</v>
      </c>
      <c r="AK355" s="2">
        <f>Cape!E362</f>
        <v>7.7067928930000003</v>
      </c>
      <c r="AL355" s="76">
        <f t="shared" si="21"/>
        <v>6.2282716904975999E-2</v>
      </c>
      <c r="AM355" s="95">
        <v>5.86</v>
      </c>
      <c r="AN355">
        <f t="shared" si="22"/>
        <v>6.2282716904975999E-2</v>
      </c>
      <c r="AO355">
        <f t="shared" si="20"/>
        <v>1.496509613054356</v>
      </c>
    </row>
    <row r="356" spans="1:41" ht="15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23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4">
        <v>1900.07</v>
      </c>
      <c r="AJ356" s="2">
        <f>Cape!D361</f>
        <v>0.48</v>
      </c>
      <c r="AK356" s="2">
        <f>Cape!E363</f>
        <v>7.8019419829999999</v>
      </c>
      <c r="AL356" s="76">
        <f t="shared" si="21"/>
        <v>6.1523143987214139E-2</v>
      </c>
      <c r="AM356" s="95">
        <v>5.86</v>
      </c>
      <c r="AN356">
        <f t="shared" si="22"/>
        <v>6.1523143987214139E-2</v>
      </c>
      <c r="AO356">
        <f t="shared" si="20"/>
        <v>1.4712826795573326</v>
      </c>
    </row>
    <row r="357" spans="1:41" ht="15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23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4">
        <v>1900.08</v>
      </c>
      <c r="AJ357" s="2">
        <f>Cape!D362</f>
        <v>0.48</v>
      </c>
      <c r="AK357" s="2">
        <f>Cape!E364</f>
        <v>7.7067928930000003</v>
      </c>
      <c r="AL357" s="76">
        <f t="shared" si="21"/>
        <v>6.2282716904975999E-2</v>
      </c>
      <c r="AM357" s="95">
        <v>5.94</v>
      </c>
      <c r="AN357">
        <f t="shared" si="22"/>
        <v>6.2282716904975999E-2</v>
      </c>
      <c r="AO357">
        <f t="shared" si="20"/>
        <v>1.4826442422009596</v>
      </c>
    </row>
    <row r="358" spans="1:41" ht="15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23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4">
        <v>1900.09</v>
      </c>
      <c r="AJ358" s="2">
        <f>Cape!D363</f>
        <v>0.48</v>
      </c>
      <c r="AK358" s="2">
        <f>Cape!E365</f>
        <v>7.8019419829999999</v>
      </c>
      <c r="AL358" s="76">
        <f t="shared" si="21"/>
        <v>6.1523143987214139E-2</v>
      </c>
      <c r="AM358" s="95">
        <v>5.8</v>
      </c>
      <c r="AN358">
        <f t="shared" si="22"/>
        <v>6.1523143987214139E-2</v>
      </c>
      <c r="AO358">
        <f t="shared" si="20"/>
        <v>1.4572568872289371</v>
      </c>
    </row>
    <row r="359" spans="1:41" ht="15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23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4">
        <v>1900.1</v>
      </c>
      <c r="AJ359" s="2">
        <f>Cape!D364</f>
        <v>0.48</v>
      </c>
      <c r="AK359" s="2">
        <f>Cape!E366</f>
        <v>7.7067928930000003</v>
      </c>
      <c r="AL359" s="76">
        <f t="shared" si="21"/>
        <v>6.2282716904975999E-2</v>
      </c>
      <c r="AM359" s="95">
        <v>6.01</v>
      </c>
      <c r="AN359">
        <f t="shared" si="22"/>
        <v>6.2282716904975999E-2</v>
      </c>
      <c r="AO359">
        <f t="shared" si="20"/>
        <v>1.4679908607780341</v>
      </c>
    </row>
    <row r="360" spans="1:41" ht="15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23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4">
        <v>1900.11</v>
      </c>
      <c r="AJ360" s="2">
        <f>Cape!D365</f>
        <v>0.48</v>
      </c>
      <c r="AK360" s="2">
        <f>Cape!E367</f>
        <v>7.7067928930000003</v>
      </c>
      <c r="AL360" s="76">
        <f t="shared" si="21"/>
        <v>6.2282716904975999E-2</v>
      </c>
      <c r="AM360" s="95">
        <v>6.48</v>
      </c>
      <c r="AN360">
        <f t="shared" si="22"/>
        <v>6.2282716904975999E-2</v>
      </c>
      <c r="AO360">
        <f t="shared" si="20"/>
        <v>1.4605593294217138</v>
      </c>
    </row>
    <row r="361" spans="1:41" ht="15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23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4">
        <v>1900.12</v>
      </c>
      <c r="AJ361" s="2">
        <f>Cape!D366</f>
        <v>0.48</v>
      </c>
      <c r="AK361" s="2">
        <f>Cape!E368</f>
        <v>7.6116519010000001</v>
      </c>
      <c r="AL361" s="76">
        <f t="shared" si="21"/>
        <v>6.3061212762099486E-2</v>
      </c>
      <c r="AM361" s="95">
        <v>6.87</v>
      </c>
      <c r="AN361">
        <f t="shared" si="22"/>
        <v>6.3061212762099486E-2</v>
      </c>
      <c r="AO361">
        <f t="shared" si="20"/>
        <v>1.4715850077090473</v>
      </c>
    </row>
    <row r="362" spans="1:41" ht="15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23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4">
        <v>1901.01</v>
      </c>
      <c r="AJ362" s="2">
        <f>Cape!D367</f>
        <v>0.48</v>
      </c>
      <c r="AK362" s="2">
        <f>Cape!E369</f>
        <v>7.7067928930000003</v>
      </c>
      <c r="AL362" s="76">
        <f t="shared" si="21"/>
        <v>6.2282716904975999E-2</v>
      </c>
      <c r="AM362" s="95">
        <v>7.07</v>
      </c>
      <c r="AN362">
        <f t="shared" si="22"/>
        <v>6.2282716904975999E-2</v>
      </c>
      <c r="AO362">
        <f t="shared" si="20"/>
        <v>1.446100291523887</v>
      </c>
    </row>
    <row r="363" spans="1:41" ht="15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23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4">
        <v>1901.02</v>
      </c>
      <c r="AJ363" s="2">
        <f>Cape!D368</f>
        <v>0.48</v>
      </c>
      <c r="AK363" s="2">
        <f>Cape!E370</f>
        <v>7.6116519010000001</v>
      </c>
      <c r="AL363" s="76">
        <f t="shared" si="21"/>
        <v>6.3061212762099486E-2</v>
      </c>
      <c r="AM363" s="95">
        <v>7.25</v>
      </c>
      <c r="AN363">
        <f t="shared" si="22"/>
        <v>6.3061212762099486E-2</v>
      </c>
      <c r="AO363">
        <f t="shared" si="20"/>
        <v>1.4571568921748839</v>
      </c>
    </row>
    <row r="364" spans="1:41" ht="15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23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4">
        <v>1901.03</v>
      </c>
      <c r="AJ364" s="2">
        <f>Cape!D369</f>
        <v>0.48170000000000002</v>
      </c>
      <c r="AK364" s="2">
        <f>Cape!E371</f>
        <v>7.6116519010000001</v>
      </c>
      <c r="AL364" s="76">
        <f t="shared" si="21"/>
        <v>6.3061212762099486E-2</v>
      </c>
      <c r="AM364" s="95">
        <v>7.51</v>
      </c>
      <c r="AN364">
        <f t="shared" si="22"/>
        <v>6.3061212762099486E-2</v>
      </c>
      <c r="AO364">
        <f t="shared" si="20"/>
        <v>1.4498319648613924</v>
      </c>
    </row>
    <row r="365" spans="1:41" ht="15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23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4">
        <v>1901.04</v>
      </c>
      <c r="AJ365" s="2">
        <f>Cape!D370</f>
        <v>0.48330000000000001</v>
      </c>
      <c r="AK365" s="2">
        <f>Cape!E372</f>
        <v>7.5165028100000004</v>
      </c>
      <c r="AL365" s="76">
        <f t="shared" si="21"/>
        <v>6.4085654216631635E-2</v>
      </c>
      <c r="AM365" s="95">
        <v>8.14</v>
      </c>
      <c r="AN365">
        <f t="shared" si="22"/>
        <v>6.4085654216631635E-2</v>
      </c>
      <c r="AO365">
        <f t="shared" si="20"/>
        <v>1.4658648389583326</v>
      </c>
    </row>
    <row r="366" spans="1:41" ht="15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23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4">
        <v>1901.05</v>
      </c>
      <c r="AJ366" s="2">
        <f>Cape!D371</f>
        <v>0.48499999999999999</v>
      </c>
      <c r="AK366" s="2">
        <f>Cape!E373</f>
        <v>7.5165028100000004</v>
      </c>
      <c r="AL366" s="76">
        <f t="shared" si="21"/>
        <v>6.4298519167320045E-2</v>
      </c>
      <c r="AM366" s="95">
        <v>7.73</v>
      </c>
      <c r="AN366">
        <f t="shared" si="22"/>
        <v>6.4298519167320045E-2</v>
      </c>
      <c r="AO366">
        <f t="shared" si="20"/>
        <v>1.463006945543273</v>
      </c>
    </row>
    <row r="367" spans="1:41" ht="15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23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4">
        <v>1901.06</v>
      </c>
      <c r="AJ367" s="2">
        <f>Cape!D372</f>
        <v>0.48670000000000002</v>
      </c>
      <c r="AK367" s="2">
        <f>Cape!E374</f>
        <v>7.5165028100000004</v>
      </c>
      <c r="AL367" s="76">
        <f t="shared" si="21"/>
        <v>6.4524688177426487E-2</v>
      </c>
      <c r="AM367" s="95">
        <v>8.5</v>
      </c>
      <c r="AN367">
        <f t="shared" si="22"/>
        <v>6.4524688177426487E-2</v>
      </c>
      <c r="AO367">
        <f t="shared" si="20"/>
        <v>1.4606820659977213</v>
      </c>
    </row>
    <row r="368" spans="1:41" ht="15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23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4">
        <v>1901.07</v>
      </c>
      <c r="AJ368" s="2">
        <f>Cape!D373</f>
        <v>0.48830000000000001</v>
      </c>
      <c r="AK368" s="2">
        <f>Cape!E375</f>
        <v>7.6116519010000001</v>
      </c>
      <c r="AL368" s="76">
        <f t="shared" si="21"/>
        <v>6.3941442190237119E-2</v>
      </c>
      <c r="AM368" s="95">
        <v>7.93</v>
      </c>
      <c r="AN368">
        <f t="shared" si="22"/>
        <v>6.3941442190237119E-2</v>
      </c>
      <c r="AO368">
        <f t="shared" si="20"/>
        <v>1.4404808280834034</v>
      </c>
    </row>
    <row r="369" spans="1:41" ht="15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23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4">
        <v>1901.08</v>
      </c>
      <c r="AJ369" s="2">
        <f>Cape!D374</f>
        <v>0.49</v>
      </c>
      <c r="AK369" s="2">
        <f>Cape!E376</f>
        <v>7.7067928930000003</v>
      </c>
      <c r="AL369" s="76">
        <f t="shared" si="21"/>
        <v>6.335968888479121E-2</v>
      </c>
      <c r="AM369" s="95">
        <v>8.0399999999999991</v>
      </c>
      <c r="AN369">
        <f t="shared" si="22"/>
        <v>6.335968888479121E-2</v>
      </c>
      <c r="AO369">
        <f t="shared" si="20"/>
        <v>1.4209340389981291</v>
      </c>
    </row>
    <row r="370" spans="1:41" ht="15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23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4">
        <v>1901.09</v>
      </c>
      <c r="AJ370" s="2">
        <f>Cape!D375</f>
        <v>0.49170000000000003</v>
      </c>
      <c r="AK370" s="2">
        <f>Cape!E377</f>
        <v>7.8019419829999999</v>
      </c>
      <c r="AL370" s="76">
        <f t="shared" si="21"/>
        <v>6.2804876153614436E-2</v>
      </c>
      <c r="AM370" s="95">
        <v>8</v>
      </c>
      <c r="AN370">
        <f t="shared" si="22"/>
        <v>6.2804876153614436E-2</v>
      </c>
      <c r="AO370">
        <f t="shared" si="20"/>
        <v>1.402454937584533</v>
      </c>
    </row>
    <row r="371" spans="1:41" ht="15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23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4">
        <v>1901.1</v>
      </c>
      <c r="AJ371" s="2">
        <f>Cape!D376</f>
        <v>0.49330000000000002</v>
      </c>
      <c r="AK371" s="2">
        <f>Cape!E378</f>
        <v>7.8019419829999999</v>
      </c>
      <c r="AL371" s="76">
        <f t="shared" si="21"/>
        <v>6.3022770621902494E-2</v>
      </c>
      <c r="AM371" s="95">
        <v>7.91</v>
      </c>
      <c r="AN371">
        <f t="shared" si="22"/>
        <v>6.3022770621902494E-2</v>
      </c>
      <c r="AO371">
        <f t="shared" si="20"/>
        <v>1.4017330856218675</v>
      </c>
    </row>
    <row r="372" spans="1:41" ht="15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23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4">
        <v>1901.11</v>
      </c>
      <c r="AJ372" s="2">
        <f>Cape!D377</f>
        <v>0.495</v>
      </c>
      <c r="AK372" s="2">
        <f>Cape!E379</f>
        <v>7.8970910740000004</v>
      </c>
      <c r="AL372" s="76">
        <f t="shared" si="21"/>
        <v>6.2466039124724926E-2</v>
      </c>
      <c r="AM372" s="95">
        <v>8.08</v>
      </c>
      <c r="AN372">
        <f t="shared" si="22"/>
        <v>6.2466039124724926E-2</v>
      </c>
      <c r="AO372">
        <f t="shared" si="20"/>
        <v>1.3839413922193569</v>
      </c>
    </row>
    <row r="373" spans="1:41" ht="15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23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4">
        <v>1901.12</v>
      </c>
      <c r="AJ373" s="2">
        <f>Cape!D378</f>
        <v>0.49669999999999997</v>
      </c>
      <c r="AK373" s="2">
        <f>Cape!E380</f>
        <v>7.9922320659999997</v>
      </c>
      <c r="AL373" s="76">
        <f t="shared" si="21"/>
        <v>6.1935138508526888E-2</v>
      </c>
      <c r="AM373" s="95">
        <v>7.95</v>
      </c>
      <c r="AN373">
        <f t="shared" si="22"/>
        <v>6.1935138508526888E-2</v>
      </c>
      <c r="AO373">
        <f t="shared" si="20"/>
        <v>1.3672683987011478</v>
      </c>
    </row>
    <row r="374" spans="1:41" ht="15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23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4">
        <v>1902.01</v>
      </c>
      <c r="AJ374" s="2">
        <f>Cape!D379</f>
        <v>0.49830000000000002</v>
      </c>
      <c r="AK374" s="2">
        <f>Cape!E381</f>
        <v>7.8970910740000004</v>
      </c>
      <c r="AL374" s="76">
        <f t="shared" si="21"/>
        <v>6.2896577403711476E-2</v>
      </c>
      <c r="AM374" s="95">
        <v>8.1199999999999992</v>
      </c>
      <c r="AN374">
        <f t="shared" si="22"/>
        <v>6.2896577403711476E-2</v>
      </c>
      <c r="AO374">
        <f t="shared" si="20"/>
        <v>1.3838178541150874</v>
      </c>
    </row>
    <row r="375" spans="1:41" ht="15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23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4">
        <v>1902.02</v>
      </c>
      <c r="AJ375" s="2">
        <f>Cape!D380</f>
        <v>0.5</v>
      </c>
      <c r="AK375" s="2">
        <f>Cape!E382</f>
        <v>7.8970910740000004</v>
      </c>
      <c r="AL375" s="76">
        <f t="shared" si="21"/>
        <v>6.3099183652646329E-2</v>
      </c>
      <c r="AM375" s="95">
        <v>8.19</v>
      </c>
      <c r="AN375">
        <f t="shared" si="22"/>
        <v>6.3099183652646329E-2</v>
      </c>
      <c r="AO375">
        <f t="shared" si="20"/>
        <v>1.3838048376723846</v>
      </c>
    </row>
    <row r="376" spans="1:41" ht="15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23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4">
        <v>1902.03</v>
      </c>
      <c r="AJ376" s="2">
        <f>Cape!D381</f>
        <v>0.51080000000000003</v>
      </c>
      <c r="AK376" s="2">
        <f>Cape!E383</f>
        <v>7.8970910740000004</v>
      </c>
      <c r="AL376" s="76">
        <f t="shared" si="21"/>
        <v>6.3314452792139597E-2</v>
      </c>
      <c r="AM376" s="95">
        <v>8.1999999999999993</v>
      </c>
      <c r="AN376">
        <f t="shared" si="22"/>
        <v>6.3314452792139597E-2</v>
      </c>
      <c r="AO376">
        <f t="shared" si="20"/>
        <v>1.3841587432621927</v>
      </c>
    </row>
    <row r="377" spans="1:41" ht="15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23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4">
        <v>1902.04</v>
      </c>
      <c r="AJ377" s="2">
        <f>Cape!D382</f>
        <v>0.52170000000000005</v>
      </c>
      <c r="AK377" s="2">
        <f>Cape!E384</f>
        <v>7.9922320659999997</v>
      </c>
      <c r="AL377" s="76">
        <f t="shared" si="21"/>
        <v>6.3912058081122297E-2</v>
      </c>
      <c r="AM377" s="95">
        <v>8.48</v>
      </c>
      <c r="AN377">
        <f t="shared" si="22"/>
        <v>6.3912058081122297E-2</v>
      </c>
      <c r="AO377">
        <f t="shared" si="20"/>
        <v>1.3932464467734553</v>
      </c>
    </row>
    <row r="378" spans="1:41" ht="15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23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4">
        <v>1902.05</v>
      </c>
      <c r="AJ378" s="2">
        <f>Cape!D383</f>
        <v>0.53249999999999997</v>
      </c>
      <c r="AK378" s="2">
        <f>Cape!E385</f>
        <v>8.0873811569999994</v>
      </c>
      <c r="AL378" s="76">
        <f t="shared" si="21"/>
        <v>6.4507903098946287E-2</v>
      </c>
      <c r="AM378" s="95">
        <v>8.4600000000000009</v>
      </c>
      <c r="AN378">
        <f t="shared" si="22"/>
        <v>6.4507903098946287E-2</v>
      </c>
      <c r="AO378">
        <f t="shared" si="20"/>
        <v>1.4023462579633641</v>
      </c>
    </row>
    <row r="379" spans="1:41" ht="15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23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4">
        <v>1902.06</v>
      </c>
      <c r="AJ379" s="2">
        <f>Cape!D384</f>
        <v>0.54330000000000001</v>
      </c>
      <c r="AK379" s="2">
        <f>Cape!E386</f>
        <v>8.18251405</v>
      </c>
      <c r="AL379" s="76">
        <f t="shared" si="21"/>
        <v>6.5077798430422495E-2</v>
      </c>
      <c r="AM379" s="95">
        <v>8.41</v>
      </c>
      <c r="AN379">
        <f t="shared" si="22"/>
        <v>6.5077798430422495E-2</v>
      </c>
      <c r="AO379">
        <f t="shared" ref="AO379:AO442" si="24">AN379/(AVERAGE(AL259:AL378))</f>
        <v>1.4107719396751264</v>
      </c>
    </row>
    <row r="380" spans="1:41" ht="15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23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4">
        <v>1902.07</v>
      </c>
      <c r="AJ380" s="2">
        <f>Cape!D385</f>
        <v>0.55420000000000003</v>
      </c>
      <c r="AK380" s="2">
        <f>Cape!E387</f>
        <v>8.18251405</v>
      </c>
      <c r="AL380" s="76">
        <f t="shared" si="21"/>
        <v>6.63976861732367E-2</v>
      </c>
      <c r="AM380" s="95">
        <v>8.6</v>
      </c>
      <c r="AN380">
        <f t="shared" si="22"/>
        <v>6.63976861732367E-2</v>
      </c>
      <c r="AO380">
        <f t="shared" si="24"/>
        <v>1.4353080916177472</v>
      </c>
    </row>
    <row r="381" spans="1:41" ht="15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23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4">
        <v>1902.08</v>
      </c>
      <c r="AJ381" s="2">
        <f>Cape!D386</f>
        <v>0.56499999999999995</v>
      </c>
      <c r="AK381" s="2">
        <f>Cape!E388</f>
        <v>8.0873811569999994</v>
      </c>
      <c r="AL381" s="76">
        <f t="shared" si="21"/>
        <v>6.8526509291615925E-2</v>
      </c>
      <c r="AM381" s="95">
        <v>8.83</v>
      </c>
      <c r="AN381">
        <f t="shared" si="22"/>
        <v>6.8526509291615925E-2</v>
      </c>
      <c r="AO381">
        <f t="shared" si="24"/>
        <v>1.4765400077590036</v>
      </c>
    </row>
    <row r="382" spans="1:41" ht="15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23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4">
        <v>1902.09</v>
      </c>
      <c r="AJ382" s="2">
        <f>Cape!D387</f>
        <v>0.57579999999999998</v>
      </c>
      <c r="AK382" s="2">
        <f>Cape!E389</f>
        <v>8.18251405</v>
      </c>
      <c r="AL382" s="76">
        <f t="shared" si="21"/>
        <v>6.904968284166893E-2</v>
      </c>
      <c r="AM382" s="95">
        <v>8.85</v>
      </c>
      <c r="AN382">
        <f t="shared" si="22"/>
        <v>6.904968284166893E-2</v>
      </c>
      <c r="AO382">
        <f t="shared" si="24"/>
        <v>1.4823797933382936</v>
      </c>
    </row>
    <row r="383" spans="1:41" ht="15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23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4">
        <v>1902.1</v>
      </c>
      <c r="AJ383" s="2">
        <f>Cape!D388</f>
        <v>0.5867</v>
      </c>
      <c r="AK383" s="2">
        <f>Cape!E390</f>
        <v>8.7534247930000006</v>
      </c>
      <c r="AL383" s="76">
        <f t="shared" si="21"/>
        <v>6.5779967683101556E-2</v>
      </c>
      <c r="AM383" s="95">
        <v>8.57</v>
      </c>
      <c r="AN383">
        <f t="shared" si="22"/>
        <v>6.5779967683101556E-2</v>
      </c>
      <c r="AO383">
        <f t="shared" si="24"/>
        <v>1.4070008194936601</v>
      </c>
    </row>
    <row r="384" spans="1:41" ht="15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23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4">
        <v>1902.11</v>
      </c>
      <c r="AJ384" s="2">
        <f>Cape!D389</f>
        <v>0.59750000000000003</v>
      </c>
      <c r="AK384" s="2">
        <f>Cape!E391</f>
        <v>8.4679289260000008</v>
      </c>
      <c r="AL384" s="76">
        <f t="shared" si="21"/>
        <v>6.9284946192520735E-2</v>
      </c>
      <c r="AM384" s="95">
        <v>8.24</v>
      </c>
      <c r="AN384">
        <f t="shared" si="22"/>
        <v>6.9284946192520735E-2</v>
      </c>
      <c r="AO384">
        <f t="shared" si="24"/>
        <v>1.4774980696688276</v>
      </c>
    </row>
    <row r="385" spans="1:41" ht="15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23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4">
        <v>1902.12</v>
      </c>
      <c r="AJ385" s="2">
        <f>Cape!D390</f>
        <v>0.60829999999999995</v>
      </c>
      <c r="AK385" s="2">
        <f>Cape!E392</f>
        <v>8.5630942149999996</v>
      </c>
      <c r="AL385" s="76">
        <f t="shared" si="21"/>
        <v>6.9776179614298453E-2</v>
      </c>
      <c r="AM385" s="95">
        <v>8.0500000000000007</v>
      </c>
      <c r="AN385">
        <f t="shared" si="22"/>
        <v>6.9776179614298453E-2</v>
      </c>
      <c r="AO385">
        <f t="shared" si="24"/>
        <v>1.4823388849147641</v>
      </c>
    </row>
    <row r="386" spans="1:41" ht="15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23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4">
        <v>1903.01</v>
      </c>
      <c r="AJ386" s="2">
        <f>Cape!D391</f>
        <v>0.61919999999999997</v>
      </c>
      <c r="AK386" s="2">
        <f>Cape!E393</f>
        <v>8.6582595040000001</v>
      </c>
      <c r="AL386" s="76">
        <f t="shared" si="21"/>
        <v>7.0256614475342705E-2</v>
      </c>
      <c r="AM386" s="95">
        <v>8.4600000000000009</v>
      </c>
      <c r="AN386">
        <f t="shared" si="22"/>
        <v>7.0256614475342705E-2</v>
      </c>
      <c r="AO386">
        <f t="shared" si="24"/>
        <v>1.4867149649153353</v>
      </c>
    </row>
    <row r="387" spans="1:41" ht="15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23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4">
        <v>1903.02</v>
      </c>
      <c r="AJ387" s="2">
        <f>Cape!D392</f>
        <v>0.63</v>
      </c>
      <c r="AK387" s="2">
        <f>Cape!E394</f>
        <v>8.6582595040000001</v>
      </c>
      <c r="AL387" s="76">
        <f t="shared" si="21"/>
        <v>7.1515528001203685E-2</v>
      </c>
      <c r="AM387" s="95">
        <v>8.41</v>
      </c>
      <c r="AN387">
        <f t="shared" si="22"/>
        <v>7.1515528001203685E-2</v>
      </c>
      <c r="AO387">
        <f t="shared" si="24"/>
        <v>1.5069673980749916</v>
      </c>
    </row>
    <row r="388" spans="1:41" ht="15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23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4">
        <v>1903.03</v>
      </c>
      <c r="AJ388" s="2">
        <f>Cape!D393</f>
        <v>0.62170000000000003</v>
      </c>
      <c r="AK388" s="2">
        <f>Cape!E395</f>
        <v>8.3728446279999993</v>
      </c>
      <c r="AL388" s="76">
        <f t="shared" si="21"/>
        <v>7.5243245036840795E-2</v>
      </c>
      <c r="AM388" s="95">
        <v>8.08</v>
      </c>
      <c r="AN388">
        <f t="shared" si="22"/>
        <v>7.5243245036840795E-2</v>
      </c>
      <c r="AO388">
        <f t="shared" si="24"/>
        <v>1.5784402892115519</v>
      </c>
    </row>
    <row r="389" spans="1:41" ht="15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23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4">
        <v>1903.04</v>
      </c>
      <c r="AJ389" s="2">
        <f>Cape!D394</f>
        <v>0.61329999999999996</v>
      </c>
      <c r="AK389" s="2">
        <f>Cape!E396</f>
        <v>8.3728446279999993</v>
      </c>
      <c r="AL389" s="76">
        <f t="shared" ref="AL389:AL452" si="25">AJ388/AK389</f>
        <v>7.4251945141910983E-2</v>
      </c>
      <c r="AM389" s="95">
        <v>7.75</v>
      </c>
      <c r="AN389">
        <f t="shared" ref="AN389:AN452" si="26">AJ388/AK389</f>
        <v>7.4251945141910983E-2</v>
      </c>
      <c r="AO389">
        <f t="shared" si="24"/>
        <v>1.5501064662332233</v>
      </c>
    </row>
    <row r="390" spans="1:41" ht="15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23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4">
        <v>1903.05</v>
      </c>
      <c r="AJ390" s="2">
        <f>Cape!D395</f>
        <v>0.60499999999999998</v>
      </c>
      <c r="AK390" s="2">
        <f>Cape!E397</f>
        <v>8.18251405</v>
      </c>
      <c r="AL390" s="76">
        <f t="shared" si="25"/>
        <v>7.4952514135921341E-2</v>
      </c>
      <c r="AM390" s="95">
        <v>7.6</v>
      </c>
      <c r="AN390">
        <f t="shared" si="26"/>
        <v>7.4952514135921341E-2</v>
      </c>
      <c r="AO390">
        <f t="shared" si="24"/>
        <v>1.5572987146598847</v>
      </c>
    </row>
    <row r="391" spans="1:41" ht="15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23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4">
        <v>1903.06</v>
      </c>
      <c r="AJ391" s="2">
        <f>Cape!D396</f>
        <v>0.59670000000000001</v>
      </c>
      <c r="AK391" s="2">
        <f>Cape!E398</f>
        <v>8.18251405</v>
      </c>
      <c r="AL391" s="76">
        <f t="shared" si="25"/>
        <v>7.3938155963203023E-2</v>
      </c>
      <c r="AM391" s="95">
        <v>7.18</v>
      </c>
      <c r="AN391">
        <f t="shared" si="26"/>
        <v>7.3938155963203023E-2</v>
      </c>
      <c r="AO391">
        <f t="shared" si="24"/>
        <v>1.5286148147439016</v>
      </c>
    </row>
    <row r="392" spans="1:41" ht="15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23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4">
        <v>1903.07</v>
      </c>
      <c r="AJ392" s="2">
        <f>Cape!D397</f>
        <v>0.58830000000000005</v>
      </c>
      <c r="AK392" s="2">
        <f>Cape!E399</f>
        <v>8.18251405</v>
      </c>
      <c r="AL392" s="76">
        <f t="shared" si="25"/>
        <v>7.2923797790484704E-2</v>
      </c>
      <c r="AM392" s="95">
        <v>6.85</v>
      </c>
      <c r="AN392">
        <f t="shared" si="26"/>
        <v>7.2923797790484704E-2</v>
      </c>
      <c r="AO392">
        <f t="shared" si="24"/>
        <v>1.5004604398989816</v>
      </c>
    </row>
    <row r="393" spans="1:41" ht="15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23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4">
        <v>1903.08</v>
      </c>
      <c r="AJ393" s="2">
        <f>Cape!D398</f>
        <v>0.57999999999999996</v>
      </c>
      <c r="AK393" s="2">
        <f>Cape!E400</f>
        <v>8.18251405</v>
      </c>
      <c r="AL393" s="76">
        <f t="shared" si="25"/>
        <v>7.1897218434962551E-2</v>
      </c>
      <c r="AM393" s="95">
        <v>6.63</v>
      </c>
      <c r="AN393">
        <f t="shared" si="26"/>
        <v>7.1897218434962551E-2</v>
      </c>
      <c r="AO393">
        <f t="shared" si="24"/>
        <v>1.4725631896945384</v>
      </c>
    </row>
    <row r="394" spans="1:41" ht="15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23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4">
        <v>1903.09</v>
      </c>
      <c r="AJ394" s="2">
        <f>Cape!D399</f>
        <v>0.57169999999999999</v>
      </c>
      <c r="AK394" s="2">
        <f>Cape!E401</f>
        <v>8.2776793390000005</v>
      </c>
      <c r="AL394" s="76">
        <f t="shared" si="25"/>
        <v>7.0067947337286912E-2</v>
      </c>
      <c r="AM394" s="95">
        <v>6.47</v>
      </c>
      <c r="AN394">
        <f t="shared" si="26"/>
        <v>7.0067947337286912E-2</v>
      </c>
      <c r="AO394">
        <f t="shared" si="24"/>
        <v>1.4289459273173009</v>
      </c>
    </row>
    <row r="395" spans="1:41" ht="15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23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4">
        <v>1903.1</v>
      </c>
      <c r="AJ395" s="2">
        <f>Cape!D400</f>
        <v>0.56330000000000002</v>
      </c>
      <c r="AK395" s="2">
        <f>Cape!E402</f>
        <v>8.18251405</v>
      </c>
      <c r="AL395" s="76">
        <f t="shared" si="25"/>
        <v>6.98685020895259E-2</v>
      </c>
      <c r="AM395" s="95">
        <v>6.26</v>
      </c>
      <c r="AN395">
        <f t="shared" si="26"/>
        <v>6.98685020895259E-2</v>
      </c>
      <c r="AO395">
        <f t="shared" si="24"/>
        <v>1.4184887415126224</v>
      </c>
    </row>
    <row r="396" spans="1:41" ht="15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23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4">
        <v>1903.11</v>
      </c>
      <c r="AJ396" s="2">
        <f>Cape!D401</f>
        <v>0.55500000000000005</v>
      </c>
      <c r="AK396" s="2">
        <f>Cape!E403</f>
        <v>8.0873811569999994</v>
      </c>
      <c r="AL396" s="76">
        <f t="shared" si="25"/>
        <v>6.9651719025563427E-2</v>
      </c>
      <c r="AM396" s="95">
        <v>6.28</v>
      </c>
      <c r="AN396">
        <f t="shared" si="26"/>
        <v>6.9651719025563427E-2</v>
      </c>
      <c r="AO396">
        <f t="shared" si="24"/>
        <v>1.4073900024813939</v>
      </c>
    </row>
    <row r="397" spans="1:41" ht="15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23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4">
        <v>1903.12</v>
      </c>
      <c r="AJ397" s="2">
        <f>Cape!D402</f>
        <v>0.54669999999999996</v>
      </c>
      <c r="AK397" s="2">
        <f>Cape!E404</f>
        <v>8.0873811569999994</v>
      </c>
      <c r="AL397" s="76">
        <f t="shared" si="25"/>
        <v>6.8625428828666263E-2</v>
      </c>
      <c r="AM397" s="95">
        <v>6.57</v>
      </c>
      <c r="AN397">
        <f t="shared" si="26"/>
        <v>6.8625428828666263E-2</v>
      </c>
      <c r="AO397">
        <f t="shared" si="24"/>
        <v>1.3801286548018248</v>
      </c>
    </row>
    <row r="398" spans="1:41" ht="15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23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4">
        <v>1904.01</v>
      </c>
      <c r="AJ398" s="2">
        <f>Cape!D403</f>
        <v>0.5383</v>
      </c>
      <c r="AK398" s="2">
        <f>Cape!E405</f>
        <v>8.2776793390000005</v>
      </c>
      <c r="AL398" s="76">
        <f t="shared" si="25"/>
        <v>6.6045080705680617E-2</v>
      </c>
      <c r="AM398" s="95">
        <v>6.68</v>
      </c>
      <c r="AN398">
        <f t="shared" si="26"/>
        <v>6.6045080705680617E-2</v>
      </c>
      <c r="AO398">
        <f t="shared" si="24"/>
        <v>1.3220773461000073</v>
      </c>
    </row>
    <row r="399" spans="1:41" ht="15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23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4">
        <v>1904.02</v>
      </c>
      <c r="AJ399" s="2">
        <f>Cape!D404</f>
        <v>0.53</v>
      </c>
      <c r="AK399" s="2">
        <f>Cape!E406</f>
        <v>8.4679289260000008</v>
      </c>
      <c r="AL399" s="76">
        <f t="shared" si="25"/>
        <v>6.3569262886371089E-2</v>
      </c>
      <c r="AM399" s="95">
        <v>6.5</v>
      </c>
      <c r="AN399">
        <f t="shared" si="26"/>
        <v>6.3569262886371089E-2</v>
      </c>
      <c r="AO399">
        <f t="shared" si="24"/>
        <v>1.2671436271203587</v>
      </c>
    </row>
    <row r="400" spans="1:41" ht="15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23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4">
        <v>1904.03</v>
      </c>
      <c r="AJ400" s="2">
        <f>Cape!D405</f>
        <v>0.52669999999999995</v>
      </c>
      <c r="AK400" s="2">
        <f>Cape!E407</f>
        <v>8.3728446279999993</v>
      </c>
      <c r="AL400" s="76">
        <f t="shared" si="25"/>
        <v>6.3299872808770821E-2</v>
      </c>
      <c r="AM400" s="95">
        <v>6.48</v>
      </c>
      <c r="AN400">
        <f t="shared" si="26"/>
        <v>6.3299872808770821E-2</v>
      </c>
      <c r="AO400">
        <f t="shared" si="24"/>
        <v>1.25682188275244</v>
      </c>
    </row>
    <row r="401" spans="1:41" ht="15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23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4">
        <v>1904.04</v>
      </c>
      <c r="AJ401" s="2">
        <f>Cape!D406</f>
        <v>0.52329999999999999</v>
      </c>
      <c r="AK401" s="2">
        <f>Cape!E408</f>
        <v>8.2776793390000005</v>
      </c>
      <c r="AL401" s="76">
        <f t="shared" si="25"/>
        <v>6.3628944590601755E-2</v>
      </c>
      <c r="AM401" s="95">
        <v>6.64</v>
      </c>
      <c r="AN401">
        <f t="shared" si="26"/>
        <v>6.3628944590601755E-2</v>
      </c>
      <c r="AO401">
        <f t="shared" si="24"/>
        <v>1.2584216644462409</v>
      </c>
    </row>
    <row r="402" spans="1:41" ht="15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23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4">
        <v>1904.05</v>
      </c>
      <c r="AJ402" s="2">
        <f>Cape!D407</f>
        <v>0.52</v>
      </c>
      <c r="AK402" s="2">
        <f>Cape!E409</f>
        <v>8.0873811569999994</v>
      </c>
      <c r="AL402" s="76">
        <f t="shared" si="25"/>
        <v>6.4705742173046935E-2</v>
      </c>
      <c r="AM402" s="95">
        <v>6.5</v>
      </c>
      <c r="AN402">
        <f t="shared" si="26"/>
        <v>6.4705742173046935E-2</v>
      </c>
      <c r="AO402">
        <f t="shared" si="24"/>
        <v>1.2744062584742495</v>
      </c>
    </row>
    <row r="403" spans="1:41" ht="15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23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4">
        <v>1904.06</v>
      </c>
      <c r="AJ403" s="2">
        <f>Cape!D408</f>
        <v>0.51670000000000005</v>
      </c>
      <c r="AK403" s="2">
        <f>Cape!E410</f>
        <v>8.0873811569999994</v>
      </c>
      <c r="AL403" s="76">
        <f t="shared" si="25"/>
        <v>6.4297699082714335E-2</v>
      </c>
      <c r="AM403" s="95">
        <v>6.51</v>
      </c>
      <c r="AN403">
        <f t="shared" si="26"/>
        <v>6.4297699082714335E-2</v>
      </c>
      <c r="AO403">
        <f t="shared" si="24"/>
        <v>1.2606495179631785</v>
      </c>
    </row>
    <row r="404" spans="1:41" ht="15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23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4">
        <v>1904.07</v>
      </c>
      <c r="AJ404" s="2">
        <f>Cape!D409</f>
        <v>0.51329999999999998</v>
      </c>
      <c r="AK404" s="2">
        <f>Cape!E411</f>
        <v>8.0873811569999994</v>
      </c>
      <c r="AL404" s="76">
        <f t="shared" si="25"/>
        <v>6.3889655992381722E-2</v>
      </c>
      <c r="AM404" s="95">
        <v>6.78</v>
      </c>
      <c r="AN404">
        <f t="shared" si="26"/>
        <v>6.3889655992381722E-2</v>
      </c>
      <c r="AO404">
        <f t="shared" si="24"/>
        <v>1.2468428518755483</v>
      </c>
    </row>
    <row r="405" spans="1:41" ht="15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23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4">
        <v>1904.08</v>
      </c>
      <c r="AJ405" s="2">
        <f>Cape!D410</f>
        <v>0.51</v>
      </c>
      <c r="AK405" s="2">
        <f>Cape!E412</f>
        <v>8.18251405</v>
      </c>
      <c r="AL405" s="76">
        <f t="shared" si="25"/>
        <v>6.2731331332086124E-2</v>
      </c>
      <c r="AM405" s="95">
        <v>7.01</v>
      </c>
      <c r="AN405">
        <f t="shared" si="26"/>
        <v>6.2731331332086124E-2</v>
      </c>
      <c r="AO405">
        <f t="shared" si="24"/>
        <v>1.2184200986593274</v>
      </c>
    </row>
    <row r="406" spans="1:41" ht="15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27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4">
        <v>1904.09</v>
      </c>
      <c r="AJ406" s="2">
        <f>Cape!D411</f>
        <v>0.50670000000000004</v>
      </c>
      <c r="AK406" s="2">
        <f>Cape!E413</f>
        <v>8.2776793390000005</v>
      </c>
      <c r="AL406" s="76">
        <f t="shared" si="25"/>
        <v>6.1611470934510908E-2</v>
      </c>
      <c r="AM406" s="95">
        <v>7.32</v>
      </c>
      <c r="AN406">
        <f t="shared" si="26"/>
        <v>6.1611470934510908E-2</v>
      </c>
      <c r="AO406">
        <f t="shared" si="24"/>
        <v>1.190806816122925</v>
      </c>
    </row>
    <row r="407" spans="1:41" ht="15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27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4">
        <v>1904.1</v>
      </c>
      <c r="AJ407" s="2">
        <f>Cape!D412</f>
        <v>0.50329999999999997</v>
      </c>
      <c r="AK407" s="2">
        <f>Cape!E414</f>
        <v>8.2776793390000005</v>
      </c>
      <c r="AL407" s="76">
        <f t="shared" si="25"/>
        <v>6.1212808475522899E-2</v>
      </c>
      <c r="AM407" s="95">
        <v>7.75</v>
      </c>
      <c r="AN407">
        <f t="shared" si="26"/>
        <v>6.1212808475522899E-2</v>
      </c>
      <c r="AO407">
        <f t="shared" si="24"/>
        <v>1.1772319054285925</v>
      </c>
    </row>
    <row r="408" spans="1:41" ht="15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27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4">
        <v>1904.11</v>
      </c>
      <c r="AJ408" s="2">
        <f>Cape!D413</f>
        <v>0.5</v>
      </c>
      <c r="AK408" s="2">
        <f>Cape!E415</f>
        <v>8.4679289260000008</v>
      </c>
      <c r="AL408" s="76">
        <f t="shared" si="25"/>
        <v>5.9436020826138893E-2</v>
      </c>
      <c r="AM408" s="95">
        <v>8.17</v>
      </c>
      <c r="AN408">
        <f t="shared" si="26"/>
        <v>5.9436020826138893E-2</v>
      </c>
      <c r="AO408">
        <f t="shared" si="24"/>
        <v>1.1374231889671402</v>
      </c>
    </row>
    <row r="409" spans="1:41" ht="15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27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4">
        <v>1904.12</v>
      </c>
      <c r="AJ409" s="2">
        <f>Cape!D414</f>
        <v>0.49669999999999997</v>
      </c>
      <c r="AK409" s="2">
        <f>Cape!E416</f>
        <v>8.4679289260000008</v>
      </c>
      <c r="AL409" s="76">
        <f t="shared" si="25"/>
        <v>5.9046315146174144E-2</v>
      </c>
      <c r="AM409" s="95">
        <v>8.25</v>
      </c>
      <c r="AN409">
        <f t="shared" si="26"/>
        <v>5.9046315146174144E-2</v>
      </c>
      <c r="AO409">
        <f t="shared" si="24"/>
        <v>1.1245114570530002</v>
      </c>
    </row>
    <row r="410" spans="1:41" ht="15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27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4">
        <v>1905.01</v>
      </c>
      <c r="AJ410" s="2">
        <f>Cape!D415</f>
        <v>0.49330000000000002</v>
      </c>
      <c r="AK410" s="2">
        <f>Cape!E417</f>
        <v>8.4679289260000008</v>
      </c>
      <c r="AL410" s="76">
        <f t="shared" si="25"/>
        <v>5.8656609466209389E-2</v>
      </c>
      <c r="AM410" s="95">
        <v>8.43</v>
      </c>
      <c r="AN410">
        <f t="shared" si="26"/>
        <v>5.8656609466209389E-2</v>
      </c>
      <c r="AO410">
        <f t="shared" si="24"/>
        <v>1.1116440632834435</v>
      </c>
    </row>
    <row r="411" spans="1:41" ht="15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27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4">
        <v>1905.02</v>
      </c>
      <c r="AJ411" s="2">
        <f>Cape!D416</f>
        <v>0.49</v>
      </c>
      <c r="AK411" s="2">
        <f>Cape!E418</f>
        <v>8.4679289260000008</v>
      </c>
      <c r="AL411" s="76">
        <f t="shared" si="25"/>
        <v>5.8255094523215416E-2</v>
      </c>
      <c r="AM411" s="95">
        <v>8.8000000000000007</v>
      </c>
      <c r="AN411">
        <f t="shared" si="26"/>
        <v>5.8255094523215416E-2</v>
      </c>
      <c r="AO411">
        <f t="shared" si="24"/>
        <v>1.0985277997502376</v>
      </c>
    </row>
    <row r="412" spans="1:41" ht="15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27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4">
        <v>1905.03</v>
      </c>
      <c r="AJ412" s="2">
        <f>Cape!D417</f>
        <v>0.505</v>
      </c>
      <c r="AK412" s="2">
        <f>Cape!E419</f>
        <v>8.3728446279999993</v>
      </c>
      <c r="AL412" s="76">
        <f t="shared" si="25"/>
        <v>5.8522523917542833E-2</v>
      </c>
      <c r="AM412" s="95">
        <v>9.0500000000000007</v>
      </c>
      <c r="AN412">
        <f t="shared" si="26"/>
        <v>5.8522523917542833E-2</v>
      </c>
      <c r="AO412">
        <f t="shared" si="24"/>
        <v>1.0979428095073906</v>
      </c>
    </row>
    <row r="413" spans="1:41" ht="15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27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4">
        <v>1905.04</v>
      </c>
      <c r="AJ413" s="2">
        <f>Cape!D418</f>
        <v>0.52</v>
      </c>
      <c r="AK413" s="2">
        <f>Cape!E420</f>
        <v>8.3728446279999993</v>
      </c>
      <c r="AL413" s="76">
        <f t="shared" si="25"/>
        <v>6.0314029751753331E-2</v>
      </c>
      <c r="AM413" s="95">
        <v>8.94</v>
      </c>
      <c r="AN413">
        <f t="shared" si="26"/>
        <v>6.0314029751753331E-2</v>
      </c>
      <c r="AO413">
        <f t="shared" si="24"/>
        <v>1.1255437547564346</v>
      </c>
    </row>
    <row r="414" spans="1:41" ht="15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27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4">
        <v>1905.05</v>
      </c>
      <c r="AJ414" s="2">
        <f>Cape!D419</f>
        <v>0.53500000000000003</v>
      </c>
      <c r="AK414" s="2">
        <f>Cape!E421</f>
        <v>8.2776793390000005</v>
      </c>
      <c r="AL414" s="76">
        <f t="shared" si="25"/>
        <v>6.2819538992050339E-2</v>
      </c>
      <c r="AM414" s="95">
        <v>8.5</v>
      </c>
      <c r="AN414">
        <f t="shared" si="26"/>
        <v>6.2819538992050339E-2</v>
      </c>
      <c r="AO414">
        <f t="shared" si="24"/>
        <v>1.1657982207023323</v>
      </c>
    </row>
    <row r="415" spans="1:41" ht="15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27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4">
        <v>1905.06</v>
      </c>
      <c r="AJ415" s="2">
        <f>Cape!D420</f>
        <v>0.55000000000000004</v>
      </c>
      <c r="AK415" s="2">
        <f>Cape!E422</f>
        <v>8.2776793390000005</v>
      </c>
      <c r="AL415" s="76">
        <f t="shared" si="25"/>
        <v>6.4631641078359489E-2</v>
      </c>
      <c r="AM415" s="95">
        <v>8.6</v>
      </c>
      <c r="AN415">
        <f t="shared" si="26"/>
        <v>6.4631641078359489E-2</v>
      </c>
      <c r="AO415">
        <f t="shared" si="24"/>
        <v>1.1924885275948183</v>
      </c>
    </row>
    <row r="416" spans="1:41" ht="15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27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4">
        <v>1905.07</v>
      </c>
      <c r="AJ416" s="2">
        <f>Cape!D421</f>
        <v>0.56499999999999995</v>
      </c>
      <c r="AK416" s="2">
        <f>Cape!E423</f>
        <v>8.2776793390000005</v>
      </c>
      <c r="AL416" s="76">
        <f t="shared" si="25"/>
        <v>6.6443743164668626E-2</v>
      </c>
      <c r="AM416" s="95">
        <v>8.8699999999999992</v>
      </c>
      <c r="AN416">
        <f t="shared" si="26"/>
        <v>6.6443743164668626E-2</v>
      </c>
      <c r="AO416">
        <f t="shared" si="24"/>
        <v>1.2186692423018086</v>
      </c>
    </row>
    <row r="417" spans="1:41" ht="15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27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4">
        <v>1905.08</v>
      </c>
      <c r="AJ417" s="2">
        <f>Cape!D422</f>
        <v>0.57999999999999996</v>
      </c>
      <c r="AK417" s="2">
        <f>Cape!E424</f>
        <v>8.3728446279999993</v>
      </c>
      <c r="AL417" s="76">
        <f t="shared" si="25"/>
        <v>6.748005308859531E-2</v>
      </c>
      <c r="AM417" s="95">
        <v>9.1999999999999993</v>
      </c>
      <c r="AN417">
        <f t="shared" si="26"/>
        <v>6.748005308859531E-2</v>
      </c>
      <c r="AO417">
        <f t="shared" si="24"/>
        <v>1.2303260515677916</v>
      </c>
    </row>
    <row r="418" spans="1:41" ht="15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27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4">
        <v>1905.09</v>
      </c>
      <c r="AJ418" s="2">
        <f>Cape!D423</f>
        <v>0.59499999999999997</v>
      </c>
      <c r="AK418" s="2">
        <f>Cape!E425</f>
        <v>8.2776793390000005</v>
      </c>
      <c r="AL418" s="76">
        <f t="shared" si="25"/>
        <v>7.0067947337286912E-2</v>
      </c>
      <c r="AM418" s="95">
        <v>9.23</v>
      </c>
      <c r="AN418">
        <f t="shared" si="26"/>
        <v>7.0067947337286912E-2</v>
      </c>
      <c r="AO418">
        <f t="shared" si="24"/>
        <v>1.270051478887402</v>
      </c>
    </row>
    <row r="419" spans="1:41" ht="15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27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4">
        <v>1905.1</v>
      </c>
      <c r="AJ419" s="2">
        <f>Cape!D424</f>
        <v>0.61</v>
      </c>
      <c r="AK419" s="2">
        <f>Cape!E426</f>
        <v>8.2776793390000005</v>
      </c>
      <c r="AL419" s="76">
        <f t="shared" si="25"/>
        <v>7.1880049423596062E-2</v>
      </c>
      <c r="AM419" s="95">
        <v>9.36</v>
      </c>
      <c r="AN419">
        <f t="shared" si="26"/>
        <v>7.1880049423596062E-2</v>
      </c>
      <c r="AO419">
        <f t="shared" si="24"/>
        <v>1.29504499344238</v>
      </c>
    </row>
    <row r="420" spans="1:41" ht="15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27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4">
        <v>1905.11</v>
      </c>
      <c r="AJ420" s="2">
        <f>Cape!D425</f>
        <v>0.625</v>
      </c>
      <c r="AK420" s="2">
        <f>Cape!E427</f>
        <v>8.3728446279999993</v>
      </c>
      <c r="AL420" s="76">
        <f t="shared" si="25"/>
        <v>7.2854570591226797E-2</v>
      </c>
      <c r="AM420" s="95">
        <v>9.31</v>
      </c>
      <c r="AN420">
        <f t="shared" si="26"/>
        <v>7.2854570591226797E-2</v>
      </c>
      <c r="AO420">
        <f t="shared" si="24"/>
        <v>1.3045993019943949</v>
      </c>
    </row>
    <row r="421" spans="1:41" ht="15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27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4">
        <v>1905.12</v>
      </c>
      <c r="AJ421" s="2">
        <f>Cape!D426</f>
        <v>0.64</v>
      </c>
      <c r="AK421" s="2">
        <f>Cape!E428</f>
        <v>8.4679289260000008</v>
      </c>
      <c r="AL421" s="76">
        <f t="shared" si="25"/>
        <v>7.380789393271768E-2</v>
      </c>
      <c r="AM421" s="95">
        <v>9.5399999999999991</v>
      </c>
      <c r="AN421">
        <f t="shared" si="26"/>
        <v>7.380789393271768E-2</v>
      </c>
      <c r="AO421">
        <f t="shared" si="24"/>
        <v>1.3136839562454463</v>
      </c>
    </row>
    <row r="422" spans="1:41" ht="15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27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4">
        <v>1906.01</v>
      </c>
      <c r="AJ422" s="2">
        <f>Cape!D427</f>
        <v>0.65500000000000003</v>
      </c>
      <c r="AK422" s="2">
        <f>Cape!E429</f>
        <v>8.4679289260000008</v>
      </c>
      <c r="AL422" s="76">
        <f t="shared" si="25"/>
        <v>7.5579283387102902E-2</v>
      </c>
      <c r="AM422" s="95">
        <v>9.8699999999999992</v>
      </c>
      <c r="AN422">
        <f t="shared" si="26"/>
        <v>7.5579283387102902E-2</v>
      </c>
      <c r="AO422">
        <f t="shared" si="24"/>
        <v>1.3372526363146506</v>
      </c>
    </row>
    <row r="423" spans="1:41" ht="15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27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4">
        <v>1906.02</v>
      </c>
      <c r="AJ423" s="2">
        <f>Cape!D428</f>
        <v>0.67</v>
      </c>
      <c r="AK423" s="2">
        <f>Cape!E430</f>
        <v>8.4679289260000008</v>
      </c>
      <c r="AL423" s="76">
        <f t="shared" si="25"/>
        <v>7.7350672841488138E-2</v>
      </c>
      <c r="AM423" s="95">
        <v>9.8000000000000007</v>
      </c>
      <c r="AN423">
        <f t="shared" si="26"/>
        <v>7.7350672841488138E-2</v>
      </c>
      <c r="AO423">
        <f t="shared" si="24"/>
        <v>1.3605113009295504</v>
      </c>
    </row>
    <row r="424" spans="1:41" ht="15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27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4">
        <v>1906.03</v>
      </c>
      <c r="AJ424" s="2">
        <f>Cape!D429</f>
        <v>0.67749999999999999</v>
      </c>
      <c r="AK424" s="2">
        <f>Cape!E431</f>
        <v>8.4679289260000008</v>
      </c>
      <c r="AL424" s="76">
        <f t="shared" si="25"/>
        <v>7.912206229587336E-2</v>
      </c>
      <c r="AM424" s="95">
        <v>9.56</v>
      </c>
      <c r="AN424">
        <f t="shared" si="26"/>
        <v>7.912206229587336E-2</v>
      </c>
      <c r="AO424">
        <f t="shared" si="24"/>
        <v>1.3834731237435205</v>
      </c>
    </row>
    <row r="425" spans="1:41" ht="15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27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4">
        <v>1906.04</v>
      </c>
      <c r="AJ425" s="2">
        <f>Cape!D430</f>
        <v>0.68500000000000005</v>
      </c>
      <c r="AK425" s="2">
        <f>Cape!E432</f>
        <v>8.4679289260000008</v>
      </c>
      <c r="AL425" s="76">
        <f t="shared" si="25"/>
        <v>8.0007757023065965E-2</v>
      </c>
      <c r="AM425" s="95">
        <v>9.43</v>
      </c>
      <c r="AN425">
        <f t="shared" si="26"/>
        <v>8.0007757023065965E-2</v>
      </c>
      <c r="AO425">
        <f t="shared" si="24"/>
        <v>1.3906434215441148</v>
      </c>
    </row>
    <row r="426" spans="1:41" ht="15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27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4">
        <v>1906.05</v>
      </c>
      <c r="AJ426" s="2">
        <f>Cape!D431</f>
        <v>0.6925</v>
      </c>
      <c r="AK426" s="2">
        <f>Cape!E433</f>
        <v>8.5630942149999996</v>
      </c>
      <c r="AL426" s="76">
        <f t="shared" si="25"/>
        <v>7.9994448595471876E-2</v>
      </c>
      <c r="AM426" s="95">
        <v>9.18</v>
      </c>
      <c r="AN426">
        <f t="shared" si="26"/>
        <v>7.9994448595471876E-2</v>
      </c>
      <c r="AO426">
        <f t="shared" si="24"/>
        <v>1.3820291138878544</v>
      </c>
    </row>
    <row r="427" spans="1:41" ht="15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27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4">
        <v>1906.06</v>
      </c>
      <c r="AJ427" s="2">
        <f>Cape!D432</f>
        <v>0.7</v>
      </c>
      <c r="AK427" s="2">
        <f>Cape!E434</f>
        <v>8.5630942149999996</v>
      </c>
      <c r="AL427" s="76">
        <f t="shared" si="25"/>
        <v>8.0870300222429595E-2</v>
      </c>
      <c r="AM427" s="95">
        <v>9.3000000000000007</v>
      </c>
      <c r="AN427">
        <f t="shared" si="26"/>
        <v>8.0870300222429595E-2</v>
      </c>
      <c r="AO427">
        <f t="shared" si="24"/>
        <v>1.3887973803732629</v>
      </c>
    </row>
    <row r="428" spans="1:41" ht="15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27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4">
        <v>1906.07</v>
      </c>
      <c r="AJ428" s="2">
        <f>Cape!D433</f>
        <v>0.70750000000000002</v>
      </c>
      <c r="AK428" s="2">
        <f>Cape!E435</f>
        <v>8.2776793390000005</v>
      </c>
      <c r="AL428" s="76">
        <f t="shared" si="25"/>
        <v>8.4564764027760059E-2</v>
      </c>
      <c r="AM428" s="95">
        <v>9.06</v>
      </c>
      <c r="AN428">
        <f t="shared" si="26"/>
        <v>8.4564764027760059E-2</v>
      </c>
      <c r="AO428">
        <f t="shared" si="24"/>
        <v>1.4434324900372992</v>
      </c>
    </row>
    <row r="429" spans="1:41" ht="15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27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4">
        <v>1906.08</v>
      </c>
      <c r="AJ429" s="2">
        <f>Cape!D434</f>
        <v>0.71499999999999997</v>
      </c>
      <c r="AK429" s="2">
        <f>Cape!E436</f>
        <v>8.4679289260000008</v>
      </c>
      <c r="AL429" s="76">
        <f t="shared" si="25"/>
        <v>8.3550535931836423E-2</v>
      </c>
      <c r="AM429" s="95">
        <v>9.73</v>
      </c>
      <c r="AN429">
        <f t="shared" si="26"/>
        <v>8.3550535931836423E-2</v>
      </c>
      <c r="AO429">
        <f t="shared" si="24"/>
        <v>1.4166756330278336</v>
      </c>
    </row>
    <row r="430" spans="1:41" ht="15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27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4">
        <v>1906.09</v>
      </c>
      <c r="AJ430" s="2">
        <f>Cape!D435</f>
        <v>0.72250000000000003</v>
      </c>
      <c r="AK430" s="2">
        <f>Cape!E437</f>
        <v>8.5630942149999996</v>
      </c>
      <c r="AL430" s="76">
        <f t="shared" si="25"/>
        <v>8.3497855103302751E-2</v>
      </c>
      <c r="AM430" s="95">
        <v>10.029999999999999</v>
      </c>
      <c r="AN430">
        <f t="shared" si="26"/>
        <v>8.3497855103302751E-2</v>
      </c>
      <c r="AO430">
        <f t="shared" si="24"/>
        <v>1.4065608506081553</v>
      </c>
    </row>
    <row r="431" spans="1:41" ht="15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27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4">
        <v>1906.1</v>
      </c>
      <c r="AJ431" s="2">
        <f>Cape!D436</f>
        <v>0.73</v>
      </c>
      <c r="AK431" s="2">
        <f>Cape!E438</f>
        <v>8.7534247930000006</v>
      </c>
      <c r="AL431" s="76">
        <f t="shared" si="25"/>
        <v>8.2539122353318645E-2</v>
      </c>
      <c r="AM431" s="95">
        <v>9.73</v>
      </c>
      <c r="AN431">
        <f t="shared" si="26"/>
        <v>8.2539122353318645E-2</v>
      </c>
      <c r="AO431">
        <f t="shared" si="24"/>
        <v>1.3813217826645539</v>
      </c>
    </row>
    <row r="432" spans="1:41" ht="15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27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4">
        <v>1906.11</v>
      </c>
      <c r="AJ432" s="2">
        <f>Cape!D437</f>
        <v>0.73750000000000004</v>
      </c>
      <c r="AK432" s="2">
        <f>Cape!E439</f>
        <v>8.8485090910000004</v>
      </c>
      <c r="AL432" s="76">
        <f t="shared" si="25"/>
        <v>8.2499773972374388E-2</v>
      </c>
      <c r="AM432" s="95">
        <v>9.93</v>
      </c>
      <c r="AN432">
        <f t="shared" si="26"/>
        <v>8.2499773972374388E-2</v>
      </c>
      <c r="AO432">
        <f t="shared" si="24"/>
        <v>1.371577386709145</v>
      </c>
    </row>
    <row r="433" spans="1:41" ht="15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27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4">
        <v>1906.12</v>
      </c>
      <c r="AJ433" s="2">
        <f>Cape!D438</f>
        <v>0.745</v>
      </c>
      <c r="AK433" s="2">
        <f>Cape!E440</f>
        <v>8.9436743799999991</v>
      </c>
      <c r="AL433" s="76">
        <f t="shared" si="25"/>
        <v>8.2460515518007954E-2</v>
      </c>
      <c r="AM433" s="95">
        <v>9.84</v>
      </c>
      <c r="AN433">
        <f t="shared" si="26"/>
        <v>8.2460515518007954E-2</v>
      </c>
      <c r="AO433">
        <f t="shared" si="24"/>
        <v>1.3616859594682791</v>
      </c>
    </row>
    <row r="434" spans="1:41" ht="15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27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4">
        <v>1907.01</v>
      </c>
      <c r="AJ434" s="2">
        <f>Cape!D439</f>
        <v>0.75249999999999995</v>
      </c>
      <c r="AK434" s="2">
        <f>Cape!E441</f>
        <v>8.8485090910000004</v>
      </c>
      <c r="AL434" s="76">
        <f t="shared" si="25"/>
        <v>8.4194974807423176E-2</v>
      </c>
      <c r="AM434" s="95">
        <v>9.56</v>
      </c>
      <c r="AN434">
        <f t="shared" si="26"/>
        <v>8.4194974807423176E-2</v>
      </c>
      <c r="AO434">
        <f t="shared" si="24"/>
        <v>1.3809345116658311</v>
      </c>
    </row>
    <row r="435" spans="1:41" ht="15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27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4">
        <v>1907.02</v>
      </c>
      <c r="AJ435" s="2">
        <f>Cape!D440</f>
        <v>0.76</v>
      </c>
      <c r="AK435" s="2">
        <f>Cape!E442</f>
        <v>9.0388396689999997</v>
      </c>
      <c r="AL435" s="76">
        <f t="shared" si="25"/>
        <v>8.3251836248496247E-2</v>
      </c>
      <c r="AM435" s="95">
        <v>9.26</v>
      </c>
      <c r="AN435">
        <f t="shared" si="26"/>
        <v>8.3251836248496247E-2</v>
      </c>
      <c r="AO435">
        <f t="shared" si="24"/>
        <v>1.3560681128347767</v>
      </c>
    </row>
    <row r="436" spans="1:41" ht="15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27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4">
        <v>1907.03</v>
      </c>
      <c r="AJ436" s="2">
        <f>Cape!D441</f>
        <v>0.75170000000000003</v>
      </c>
      <c r="AK436" s="2">
        <f>Cape!E443</f>
        <v>8.9436743799999991</v>
      </c>
      <c r="AL436" s="76">
        <f t="shared" si="25"/>
        <v>8.4976260059235309E-2</v>
      </c>
      <c r="AM436" s="95">
        <v>8.35</v>
      </c>
      <c r="AN436">
        <f t="shared" si="26"/>
        <v>8.4976260059235309E-2</v>
      </c>
      <c r="AO436">
        <f t="shared" si="24"/>
        <v>1.3747732997585635</v>
      </c>
    </row>
    <row r="437" spans="1:41" ht="15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27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4">
        <v>1907.04</v>
      </c>
      <c r="AJ437" s="2">
        <f>Cape!D442</f>
        <v>0.74329999999999996</v>
      </c>
      <c r="AK437" s="2">
        <f>Cape!E444</f>
        <v>8.9436743799999991</v>
      </c>
      <c r="AL437" s="76">
        <f t="shared" si="25"/>
        <v>8.4048229850693656E-2</v>
      </c>
      <c r="AM437" s="95">
        <v>8.39</v>
      </c>
      <c r="AN437">
        <f t="shared" si="26"/>
        <v>8.4048229850693656E-2</v>
      </c>
      <c r="AO437">
        <f t="shared" si="24"/>
        <v>1.350199268968429</v>
      </c>
    </row>
    <row r="438" spans="1:41" ht="15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27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4">
        <v>1907.05</v>
      </c>
      <c r="AJ438" s="2">
        <f>Cape!D443</f>
        <v>0.73499999999999999</v>
      </c>
      <c r="AK438" s="2">
        <f>Cape!E445</f>
        <v>9.1340049590000003</v>
      </c>
      <c r="AL438" s="76">
        <f t="shared" si="25"/>
        <v>8.1377227550944661E-2</v>
      </c>
      <c r="AM438" s="95">
        <v>8.1</v>
      </c>
      <c r="AN438">
        <f t="shared" si="26"/>
        <v>8.1377227550944661E-2</v>
      </c>
      <c r="AO438">
        <f t="shared" si="24"/>
        <v>1.298632369132606</v>
      </c>
    </row>
    <row r="439" spans="1:41" ht="15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27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4">
        <v>1907.06</v>
      </c>
      <c r="AJ439" s="2">
        <f>Cape!D444</f>
        <v>0.72670000000000001</v>
      </c>
      <c r="AK439" s="2">
        <f>Cape!E446</f>
        <v>9.229089256</v>
      </c>
      <c r="AL439" s="76">
        <f t="shared" si="25"/>
        <v>7.9639494170257702E-2</v>
      </c>
      <c r="AM439" s="95">
        <v>7.84</v>
      </c>
      <c r="AN439">
        <f t="shared" si="26"/>
        <v>7.9639494170257702E-2</v>
      </c>
      <c r="AO439">
        <f t="shared" si="24"/>
        <v>1.2632949366726927</v>
      </c>
    </row>
    <row r="440" spans="1:41" ht="15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27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4">
        <v>1907.07</v>
      </c>
      <c r="AJ440" s="2">
        <f>Cape!D445</f>
        <v>0.71830000000000005</v>
      </c>
      <c r="AK440" s="2">
        <f>Cape!E447</f>
        <v>9.229089256</v>
      </c>
      <c r="AL440" s="76">
        <f t="shared" si="25"/>
        <v>7.8740163827926909E-2</v>
      </c>
      <c r="AM440" s="95">
        <v>8.14</v>
      </c>
      <c r="AN440">
        <f t="shared" si="26"/>
        <v>7.8740163827926909E-2</v>
      </c>
      <c r="AO440">
        <f t="shared" si="24"/>
        <v>1.2420975155930551</v>
      </c>
    </row>
    <row r="441" spans="1:41" ht="15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27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4">
        <v>1907.08</v>
      </c>
      <c r="AJ441" s="2">
        <f>Cape!D446</f>
        <v>0.71</v>
      </c>
      <c r="AK441" s="2">
        <f>Cape!E448</f>
        <v>9.229089256</v>
      </c>
      <c r="AL441" s="76">
        <f t="shared" si="25"/>
        <v>7.7829998180266813E-2</v>
      </c>
      <c r="AM441" s="95">
        <v>7.53</v>
      </c>
      <c r="AN441">
        <f t="shared" si="26"/>
        <v>7.7829998180266813E-2</v>
      </c>
      <c r="AO441">
        <f t="shared" si="24"/>
        <v>1.2213187135718844</v>
      </c>
    </row>
    <row r="442" spans="1:41" ht="15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27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4">
        <v>1907.09</v>
      </c>
      <c r="AJ442" s="2">
        <f>Cape!D447</f>
        <v>0.70169999999999999</v>
      </c>
      <c r="AK442" s="2">
        <f>Cape!E449</f>
        <v>9.229089256</v>
      </c>
      <c r="AL442" s="76">
        <f t="shared" si="25"/>
        <v>7.6930667837936006E-2</v>
      </c>
      <c r="AM442" s="95">
        <v>7.45</v>
      </c>
      <c r="AN442">
        <f t="shared" si="26"/>
        <v>7.6930667837936006E-2</v>
      </c>
      <c r="AO442">
        <f t="shared" si="24"/>
        <v>1.201004194705652</v>
      </c>
    </row>
    <row r="443" spans="1:41" ht="15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27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4">
        <v>1907.1</v>
      </c>
      <c r="AJ443" s="2">
        <f>Cape!D448</f>
        <v>0.69330000000000003</v>
      </c>
      <c r="AK443" s="2">
        <f>Cape!E450</f>
        <v>9.3242545450000005</v>
      </c>
      <c r="AL443" s="76">
        <f t="shared" si="25"/>
        <v>7.5255345788074468E-2</v>
      </c>
      <c r="AM443" s="95">
        <v>6.64</v>
      </c>
      <c r="AN443">
        <f t="shared" si="26"/>
        <v>7.5255345788074468E-2</v>
      </c>
      <c r="AO443">
        <f t="shared" ref="AO443:AO506" si="28">AN443/(AVERAGE(AL323:AL442))</f>
        <v>1.1690034283615884</v>
      </c>
    </row>
    <row r="444" spans="1:41" ht="15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27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4">
        <v>1907.11</v>
      </c>
      <c r="AJ444" s="2">
        <f>Cape!D449</f>
        <v>0.68500000000000005</v>
      </c>
      <c r="AK444" s="2">
        <f>Cape!E451</f>
        <v>8.9436743799999991</v>
      </c>
      <c r="AL444" s="76">
        <f t="shared" si="25"/>
        <v>7.7518475130352413E-2</v>
      </c>
      <c r="AM444" s="95">
        <v>6.25</v>
      </c>
      <c r="AN444">
        <f t="shared" si="26"/>
        <v>7.7518475130352413E-2</v>
      </c>
      <c r="AO444">
        <f t="shared" si="28"/>
        <v>1.1987318561048648</v>
      </c>
    </row>
    <row r="445" spans="1:41" ht="15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27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4">
        <v>1907.12</v>
      </c>
      <c r="AJ445" s="2">
        <f>Cape!D450</f>
        <v>0.67669999999999997</v>
      </c>
      <c r="AK445" s="2">
        <f>Cape!E452</f>
        <v>8.7534247930000006</v>
      </c>
      <c r="AL445" s="76">
        <f t="shared" si="25"/>
        <v>7.825508486093187E-2</v>
      </c>
      <c r="AM445" s="95">
        <v>6.57</v>
      </c>
      <c r="AN445">
        <f t="shared" si="26"/>
        <v>7.825508486093187E-2</v>
      </c>
      <c r="AO445">
        <f t="shared" si="28"/>
        <v>1.2045387956627991</v>
      </c>
    </row>
    <row r="446" spans="1:41" ht="15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27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4">
        <v>1908.01</v>
      </c>
      <c r="AJ446" s="2">
        <f>Cape!D451</f>
        <v>0.66830000000000001</v>
      </c>
      <c r="AK446" s="2">
        <f>Cape!E453</f>
        <v>8.6582595040000001</v>
      </c>
      <c r="AL446" s="76">
        <f t="shared" si="25"/>
        <v>7.8156585591754743E-2</v>
      </c>
      <c r="AM446" s="95">
        <v>6.85</v>
      </c>
      <c r="AN446">
        <f t="shared" si="26"/>
        <v>7.8156585591754743E-2</v>
      </c>
      <c r="AO446">
        <f t="shared" si="28"/>
        <v>1.1975749674370464</v>
      </c>
    </row>
    <row r="447" spans="1:41" ht="15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27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4">
        <v>1908.02</v>
      </c>
      <c r="AJ447" s="2">
        <f>Cape!D452</f>
        <v>0.66</v>
      </c>
      <c r="AK447" s="2">
        <f>Cape!E454</f>
        <v>8.5630942149999996</v>
      </c>
      <c r="AL447" s="76">
        <f t="shared" si="25"/>
        <v>7.8044218972779342E-2</v>
      </c>
      <c r="AM447" s="95">
        <v>6.6</v>
      </c>
      <c r="AN447">
        <f t="shared" si="26"/>
        <v>7.8044218972779342E-2</v>
      </c>
      <c r="AO447">
        <f t="shared" si="28"/>
        <v>1.1906659179507415</v>
      </c>
    </row>
    <row r="448" spans="1:41" ht="15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27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4">
        <v>1908.03</v>
      </c>
      <c r="AJ448" s="2">
        <f>Cape!D453</f>
        <v>0.65329999999999999</v>
      </c>
      <c r="AK448" s="2">
        <f>Cape!E455</f>
        <v>8.5630942149999996</v>
      </c>
      <c r="AL448" s="76">
        <f t="shared" si="25"/>
        <v>7.7074943172279475E-2</v>
      </c>
      <c r="AM448" s="95">
        <v>6.87</v>
      </c>
      <c r="AN448">
        <f t="shared" si="26"/>
        <v>7.7074943172279475E-2</v>
      </c>
      <c r="AO448">
        <f t="shared" si="28"/>
        <v>1.170908774532329</v>
      </c>
    </row>
    <row r="449" spans="1:41" ht="15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27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4">
        <v>1908.04</v>
      </c>
      <c r="AJ449" s="2">
        <f>Cape!D454</f>
        <v>0.64670000000000005</v>
      </c>
      <c r="AK449" s="2">
        <f>Cape!E456</f>
        <v>8.6582595040000001</v>
      </c>
      <c r="AL449" s="76">
        <f t="shared" si="25"/>
        <v>7.5453963894034831E-2</v>
      </c>
      <c r="AM449" s="95">
        <v>7.24</v>
      </c>
      <c r="AN449">
        <f t="shared" si="26"/>
        <v>7.5453963894034831E-2</v>
      </c>
      <c r="AO449">
        <f t="shared" si="28"/>
        <v>1.1417753976661327</v>
      </c>
    </row>
    <row r="450" spans="1:41" ht="15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27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4">
        <v>1908.05</v>
      </c>
      <c r="AJ450" s="2">
        <f>Cape!D455</f>
        <v>0.64</v>
      </c>
      <c r="AK450" s="2">
        <f>Cape!E457</f>
        <v>8.6582595040000001</v>
      </c>
      <c r="AL450" s="76">
        <f t="shared" si="25"/>
        <v>7.4691685979293335E-2</v>
      </c>
      <c r="AM450" s="95">
        <v>7.63</v>
      </c>
      <c r="AN450">
        <f t="shared" si="26"/>
        <v>7.4691685979293335E-2</v>
      </c>
      <c r="AO450">
        <f t="shared" si="28"/>
        <v>1.1261116761346435</v>
      </c>
    </row>
    <row r="451" spans="1:41" ht="15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27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4">
        <v>1908.06</v>
      </c>
      <c r="AJ451" s="2">
        <f>Cape!D456</f>
        <v>0.63329999999999997</v>
      </c>
      <c r="AK451" s="2">
        <f>Cape!E458</f>
        <v>8.6582595040000001</v>
      </c>
      <c r="AL451" s="76">
        <f t="shared" si="25"/>
        <v>7.3917858399176944E-2</v>
      </c>
      <c r="AM451" s="95">
        <v>7.64</v>
      </c>
      <c r="AN451">
        <f t="shared" si="26"/>
        <v>7.3917858399176944E-2</v>
      </c>
      <c r="AO451">
        <f t="shared" si="28"/>
        <v>1.1101357339119091</v>
      </c>
    </row>
    <row r="452" spans="1:41" ht="15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27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4">
        <v>1908.07</v>
      </c>
      <c r="AJ452" s="2">
        <f>Cape!D457</f>
        <v>0.62670000000000003</v>
      </c>
      <c r="AK452" s="2">
        <f>Cape!E459</f>
        <v>8.7534247930000006</v>
      </c>
      <c r="AL452" s="76">
        <f t="shared" si="25"/>
        <v>7.2348825171427961E-2</v>
      </c>
      <c r="AM452" s="95">
        <v>7.92</v>
      </c>
      <c r="AN452">
        <f t="shared" si="26"/>
        <v>7.2348825171427961E-2</v>
      </c>
      <c r="AO452">
        <f t="shared" si="28"/>
        <v>1.0829729287606065</v>
      </c>
    </row>
    <row r="453" spans="1:41" ht="15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27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4">
        <v>1908.08</v>
      </c>
      <c r="AJ453" s="2">
        <f>Cape!D458</f>
        <v>0.62</v>
      </c>
      <c r="AK453" s="2">
        <f>Cape!E460</f>
        <v>8.7534247930000006</v>
      </c>
      <c r="AL453" s="76">
        <f t="shared" ref="AL453:AL516" si="29">AJ452/AK453</f>
        <v>7.1594834572767885E-2</v>
      </c>
      <c r="AM453" s="95">
        <v>8.26</v>
      </c>
      <c r="AN453">
        <f t="shared" ref="AN453:AN516" si="30">AJ452/AK453</f>
        <v>7.1594834572767885E-2</v>
      </c>
      <c r="AO453">
        <f t="shared" si="28"/>
        <v>1.06851351561237</v>
      </c>
    </row>
    <row r="454" spans="1:41" ht="15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27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4">
        <v>1908.09</v>
      </c>
      <c r="AJ454" s="2">
        <f>Cape!D459</f>
        <v>0.61329999999999996</v>
      </c>
      <c r="AK454" s="2">
        <f>Cape!E461</f>
        <v>8.7534247930000006</v>
      </c>
      <c r="AL454" s="76">
        <f t="shared" si="29"/>
        <v>7.0829419874128108E-2</v>
      </c>
      <c r="AM454" s="95">
        <v>8.17</v>
      </c>
      <c r="AN454">
        <f t="shared" si="30"/>
        <v>7.0829419874128108E-2</v>
      </c>
      <c r="AO454">
        <f t="shared" si="28"/>
        <v>1.0541347676421902</v>
      </c>
    </row>
    <row r="455" spans="1:41" ht="15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27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4">
        <v>1908.1</v>
      </c>
      <c r="AJ455" s="2">
        <f>Cape!D460</f>
        <v>0.60670000000000002</v>
      </c>
      <c r="AK455" s="2">
        <f>Cape!E462</f>
        <v>8.8485090910000004</v>
      </c>
      <c r="AL455" s="76">
        <f t="shared" si="29"/>
        <v>6.9311111475694812E-2</v>
      </c>
      <c r="AM455" s="95">
        <v>8.27</v>
      </c>
      <c r="AN455">
        <f t="shared" si="30"/>
        <v>6.9311111475694812E-2</v>
      </c>
      <c r="AO455">
        <f t="shared" si="28"/>
        <v>1.0288227621357324</v>
      </c>
    </row>
    <row r="456" spans="1:41" ht="15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27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4">
        <v>1908.11</v>
      </c>
      <c r="AJ456" s="2">
        <f>Cape!D461</f>
        <v>0.6</v>
      </c>
      <c r="AK456" s="2">
        <f>Cape!E463</f>
        <v>8.9436743799999991</v>
      </c>
      <c r="AL456" s="76">
        <f t="shared" si="29"/>
        <v>6.7835653918339553E-2</v>
      </c>
      <c r="AM456" s="95">
        <v>8.83</v>
      </c>
      <c r="AN456">
        <f t="shared" si="30"/>
        <v>6.7835653918339553E-2</v>
      </c>
      <c r="AO456">
        <f t="shared" si="28"/>
        <v>1.0045276278152289</v>
      </c>
    </row>
    <row r="457" spans="1:41" ht="15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27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4">
        <v>1908.12</v>
      </c>
      <c r="AJ457" s="2">
        <f>Cape!D462</f>
        <v>0.59330000000000005</v>
      </c>
      <c r="AK457" s="2">
        <f>Cape!E464</f>
        <v>9.0388396689999997</v>
      </c>
      <c r="AL457" s="76">
        <f t="shared" si="29"/>
        <v>6.6380201659930554E-2</v>
      </c>
      <c r="AM457" s="95">
        <v>9.0299999999999994</v>
      </c>
      <c r="AN457">
        <f t="shared" si="30"/>
        <v>6.6380201659930554E-2</v>
      </c>
      <c r="AO457">
        <f t="shared" si="28"/>
        <v>0.98088310675698309</v>
      </c>
    </row>
    <row r="458" spans="1:41" ht="15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27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4">
        <v>1909.01</v>
      </c>
      <c r="AJ458" s="2">
        <f>Cape!D463</f>
        <v>0.5867</v>
      </c>
      <c r="AK458" s="2">
        <f>Cape!E465</f>
        <v>8.9436743799999991</v>
      </c>
      <c r="AL458" s="76">
        <f t="shared" si="29"/>
        <v>6.6337388280453033E-2</v>
      </c>
      <c r="AM458" s="95">
        <v>9.06</v>
      </c>
      <c r="AN458">
        <f t="shared" si="30"/>
        <v>6.6337388280453033E-2</v>
      </c>
      <c r="AO458">
        <f t="shared" si="28"/>
        <v>0.97831696951662039</v>
      </c>
    </row>
    <row r="459" spans="1:41" ht="15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27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4">
        <v>1909.02</v>
      </c>
      <c r="AJ459" s="2">
        <f>Cape!D464</f>
        <v>0.57999999999999996</v>
      </c>
      <c r="AK459" s="2">
        <f>Cape!E466</f>
        <v>9.0388396689999997</v>
      </c>
      <c r="AL459" s="76">
        <f t="shared" si="29"/>
        <v>6.4908773856468774E-2</v>
      </c>
      <c r="AM459" s="95">
        <v>8.8000000000000007</v>
      </c>
      <c r="AN459">
        <f t="shared" si="30"/>
        <v>6.4908773856468774E-2</v>
      </c>
      <c r="AO459">
        <f t="shared" si="28"/>
        <v>0.95542619786279592</v>
      </c>
    </row>
    <row r="460" spans="1:41" ht="15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27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4">
        <v>1909.03</v>
      </c>
      <c r="AJ460" s="2">
        <f>Cape!D465</f>
        <v>0.59499999999999997</v>
      </c>
      <c r="AK460" s="2">
        <f>Cape!E467</f>
        <v>9.0388396689999997</v>
      </c>
      <c r="AL460" s="76">
        <f t="shared" si="29"/>
        <v>6.4167528271266205E-2</v>
      </c>
      <c r="AM460" s="95">
        <v>8.92</v>
      </c>
      <c r="AN460">
        <f t="shared" si="30"/>
        <v>6.4167528271266205E-2</v>
      </c>
      <c r="AO460">
        <f t="shared" si="28"/>
        <v>0.94278162006168864</v>
      </c>
    </row>
    <row r="461" spans="1:41" ht="15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27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4">
        <v>1909.04</v>
      </c>
      <c r="AJ461" s="2">
        <f>Cape!D466</f>
        <v>0.61</v>
      </c>
      <c r="AK461" s="2">
        <f>Cape!E468</f>
        <v>9.229089256</v>
      </c>
      <c r="AL461" s="76">
        <f t="shared" si="29"/>
        <v>6.447006670925623E-2</v>
      </c>
      <c r="AM461" s="95">
        <v>9.32</v>
      </c>
      <c r="AN461">
        <f t="shared" si="30"/>
        <v>6.447006670925623E-2</v>
      </c>
      <c r="AO461">
        <f t="shared" si="28"/>
        <v>0.94563165340549116</v>
      </c>
    </row>
    <row r="462" spans="1:41" ht="15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27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4">
        <v>1909.05</v>
      </c>
      <c r="AJ462" s="2">
        <f>Cape!D467</f>
        <v>0.625</v>
      </c>
      <c r="AK462" s="2">
        <f>Cape!E469</f>
        <v>9.3242545450000005</v>
      </c>
      <c r="AL462" s="76">
        <f t="shared" si="29"/>
        <v>6.5420779436690071E-2</v>
      </c>
      <c r="AM462" s="95">
        <v>9.6300000000000008</v>
      </c>
      <c r="AN462">
        <f t="shared" si="30"/>
        <v>6.5420779436690071E-2</v>
      </c>
      <c r="AO462">
        <f t="shared" si="28"/>
        <v>0.95802773948101738</v>
      </c>
    </row>
    <row r="463" spans="1:41" ht="15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27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4">
        <v>1909.06</v>
      </c>
      <c r="AJ463" s="2">
        <f>Cape!D468</f>
        <v>0.64</v>
      </c>
      <c r="AK463" s="2">
        <f>Cape!E470</f>
        <v>9.4194198349999994</v>
      </c>
      <c r="AL463" s="76">
        <f t="shared" si="29"/>
        <v>6.6352281875967575E-2</v>
      </c>
      <c r="AM463" s="95">
        <v>9.8000000000000007</v>
      </c>
      <c r="AN463">
        <f t="shared" si="30"/>
        <v>6.6352281875967575E-2</v>
      </c>
      <c r="AO463">
        <f t="shared" si="28"/>
        <v>0.97017362819723907</v>
      </c>
    </row>
    <row r="464" spans="1:41" ht="15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27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4">
        <v>1909.07</v>
      </c>
      <c r="AJ464" s="2">
        <f>Cape!D469</f>
        <v>0.65500000000000003</v>
      </c>
      <c r="AK464" s="2">
        <f>Cape!E471</f>
        <v>9.4194198349999994</v>
      </c>
      <c r="AL464" s="76">
        <f t="shared" si="29"/>
        <v>6.7944736640990808E-2</v>
      </c>
      <c r="AM464" s="95">
        <v>9.94</v>
      </c>
      <c r="AN464">
        <f t="shared" si="30"/>
        <v>6.7944736640990808E-2</v>
      </c>
      <c r="AO464">
        <f t="shared" si="28"/>
        <v>0.99191678309513476</v>
      </c>
    </row>
    <row r="465" spans="1:41" ht="15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27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4">
        <v>1909.08</v>
      </c>
      <c r="AJ465" s="2">
        <f>Cape!D470</f>
        <v>0.67</v>
      </c>
      <c r="AK465" s="2">
        <f>Cape!E472</f>
        <v>9.5145851239999999</v>
      </c>
      <c r="AL465" s="76">
        <f t="shared" si="29"/>
        <v>6.8841677431399476E-2</v>
      </c>
      <c r="AM465" s="95">
        <v>10.18</v>
      </c>
      <c r="AN465">
        <f t="shared" si="30"/>
        <v>6.8841677431399476E-2</v>
      </c>
      <c r="AO465">
        <f t="shared" si="28"/>
        <v>1.0033565765856312</v>
      </c>
    </row>
    <row r="466" spans="1:41" ht="15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27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4">
        <v>1909.09</v>
      </c>
      <c r="AJ466" s="2">
        <f>Cape!D471</f>
        <v>0.68500000000000005</v>
      </c>
      <c r="AK466" s="2">
        <f>Cape!E473</f>
        <v>9.6096694209999995</v>
      </c>
      <c r="AL466" s="76">
        <f t="shared" si="29"/>
        <v>6.9721441045188279E-2</v>
      </c>
      <c r="AM466" s="95">
        <v>10.19</v>
      </c>
      <c r="AN466">
        <f t="shared" si="30"/>
        <v>6.9721441045188279E-2</v>
      </c>
      <c r="AO466">
        <f t="shared" si="28"/>
        <v>1.014494618552265</v>
      </c>
    </row>
    <row r="467" spans="1:41" ht="15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27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4">
        <v>1909.1</v>
      </c>
      <c r="AJ467" s="2">
        <f>Cape!D472</f>
        <v>0.7</v>
      </c>
      <c r="AK467" s="2">
        <f>Cape!E474</f>
        <v>9.8000000000000007</v>
      </c>
      <c r="AL467" s="76">
        <f t="shared" si="29"/>
        <v>6.9897959183673475E-2</v>
      </c>
      <c r="AM467" s="95">
        <v>10.23</v>
      </c>
      <c r="AN467">
        <f t="shared" si="30"/>
        <v>6.9897959183673475E-2</v>
      </c>
      <c r="AO467">
        <f t="shared" si="28"/>
        <v>1.0151920199492757</v>
      </c>
    </row>
    <row r="468" spans="1:41" ht="15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27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4">
        <v>1909.11</v>
      </c>
      <c r="AJ468" s="2">
        <f>Cape!D473</f>
        <v>0.71499999999999997</v>
      </c>
      <c r="AK468" s="2">
        <f>Cape!E475</f>
        <v>9.8951652889999995</v>
      </c>
      <c r="AL468" s="76">
        <f t="shared" si="29"/>
        <v>7.0741617704775259E-2</v>
      </c>
      <c r="AM468" s="95">
        <v>10.18</v>
      </c>
      <c r="AN468">
        <f t="shared" si="30"/>
        <v>7.0741617704775259E-2</v>
      </c>
      <c r="AO468">
        <f t="shared" si="28"/>
        <v>1.0256269252314854</v>
      </c>
    </row>
    <row r="469" spans="1:41" ht="15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27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4">
        <v>1909.12</v>
      </c>
      <c r="AJ469" s="2">
        <f>Cape!D474</f>
        <v>0.73</v>
      </c>
      <c r="AK469" s="2">
        <f>Cape!E476</f>
        <v>9.9903305790000001</v>
      </c>
      <c r="AL469" s="76">
        <f t="shared" si="29"/>
        <v>7.1569203275710744E-2</v>
      </c>
      <c r="AM469" s="95">
        <v>10.3</v>
      </c>
      <c r="AN469">
        <f t="shared" si="30"/>
        <v>7.1569203275710744E-2</v>
      </c>
      <c r="AO469">
        <f t="shared" si="28"/>
        <v>1.0357773068720513</v>
      </c>
    </row>
    <row r="470" spans="1:41" ht="15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31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4">
        <v>1910.01</v>
      </c>
      <c r="AJ470" s="2">
        <f>Cape!D475</f>
        <v>0.745</v>
      </c>
      <c r="AK470" s="2">
        <f>Cape!E477</f>
        <v>9.8951652889999995</v>
      </c>
      <c r="AL470" s="76">
        <f t="shared" si="29"/>
        <v>7.3773401320694196E-2</v>
      </c>
      <c r="AM470" s="95">
        <v>10.08</v>
      </c>
      <c r="AN470">
        <f t="shared" si="30"/>
        <v>7.3773401320694196E-2</v>
      </c>
      <c r="AO470">
        <f t="shared" si="28"/>
        <v>1.0657617998847173</v>
      </c>
    </row>
    <row r="471" spans="1:41" ht="15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31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4">
        <v>1910.02</v>
      </c>
      <c r="AJ471" s="2">
        <f>Cape!D476</f>
        <v>0.76</v>
      </c>
      <c r="AK471" s="2">
        <f>Cape!E478</f>
        <v>9.8951652889999995</v>
      </c>
      <c r="AL471" s="76">
        <f t="shared" si="29"/>
        <v>7.5289293128653678E-2</v>
      </c>
      <c r="AM471" s="95">
        <v>9.7200000000000006</v>
      </c>
      <c r="AN471">
        <f t="shared" si="30"/>
        <v>7.5289293128653678E-2</v>
      </c>
      <c r="AO471">
        <f t="shared" si="28"/>
        <v>1.0856039974684883</v>
      </c>
    </row>
    <row r="472" spans="1:41" ht="15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31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4">
        <v>1910.03</v>
      </c>
      <c r="AJ472" s="2">
        <f>Cape!D477</f>
        <v>0.75749999999999995</v>
      </c>
      <c r="AK472" s="2">
        <f>Cape!E479</f>
        <v>10.08541488</v>
      </c>
      <c r="AL472" s="76">
        <f t="shared" si="29"/>
        <v>7.535634468613947E-2</v>
      </c>
      <c r="AM472" s="95">
        <v>9.9600000000000009</v>
      </c>
      <c r="AN472">
        <f t="shared" si="30"/>
        <v>7.535634468613947E-2</v>
      </c>
      <c r="AO472">
        <f t="shared" si="28"/>
        <v>1.084410118028543</v>
      </c>
    </row>
    <row r="473" spans="1:41" ht="15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31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4">
        <v>1910.04</v>
      </c>
      <c r="AJ473" s="2">
        <f>Cape!D478</f>
        <v>0.755</v>
      </c>
      <c r="AK473" s="2">
        <f>Cape!E480</f>
        <v>10.180580170000001</v>
      </c>
      <c r="AL473" s="76">
        <f t="shared" si="29"/>
        <v>7.4406368532138376E-2</v>
      </c>
      <c r="AM473" s="95">
        <v>9.7200000000000006</v>
      </c>
      <c r="AN473">
        <f t="shared" si="30"/>
        <v>7.4406368532138376E-2</v>
      </c>
      <c r="AO473">
        <f t="shared" si="28"/>
        <v>1.0687788327479995</v>
      </c>
    </row>
    <row r="474" spans="1:41" ht="15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31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4">
        <v>1910.05</v>
      </c>
      <c r="AJ474" s="2">
        <f>Cape!D479</f>
        <v>0.75249999999999995</v>
      </c>
      <c r="AK474" s="2">
        <f>Cape!E481</f>
        <v>9.9903305790000001</v>
      </c>
      <c r="AL474" s="76">
        <f t="shared" si="29"/>
        <v>7.5573074787638611E-2</v>
      </c>
      <c r="AM474" s="95">
        <v>9.56</v>
      </c>
      <c r="AN474">
        <f t="shared" si="30"/>
        <v>7.5573074787638611E-2</v>
      </c>
      <c r="AO474">
        <f t="shared" si="28"/>
        <v>1.0836763088790868</v>
      </c>
    </row>
    <row r="475" spans="1:41" ht="15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31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4">
        <v>1910.06</v>
      </c>
      <c r="AJ475" s="2">
        <f>Cape!D480</f>
        <v>0.75</v>
      </c>
      <c r="AK475" s="2">
        <f>Cape!E482</f>
        <v>9.8951652889999995</v>
      </c>
      <c r="AL475" s="76">
        <f t="shared" si="29"/>
        <v>7.6047239032633399E-2</v>
      </c>
      <c r="AM475" s="95">
        <v>9.1</v>
      </c>
      <c r="AN475">
        <f t="shared" si="30"/>
        <v>7.6047239032633399E-2</v>
      </c>
      <c r="AO475">
        <f t="shared" si="28"/>
        <v>1.0886478298938878</v>
      </c>
    </row>
    <row r="476" spans="1:41" ht="15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31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4">
        <v>1910.07</v>
      </c>
      <c r="AJ476" s="2">
        <f>Cape!D481</f>
        <v>0.74750000000000005</v>
      </c>
      <c r="AK476" s="2">
        <f>Cape!E483</f>
        <v>9.8951652889999995</v>
      </c>
      <c r="AL476" s="76">
        <f t="shared" si="29"/>
        <v>7.5794590397973496E-2</v>
      </c>
      <c r="AM476" s="95">
        <v>8.64</v>
      </c>
      <c r="AN476">
        <f t="shared" si="30"/>
        <v>7.5794590397973496E-2</v>
      </c>
      <c r="AO476">
        <f t="shared" si="28"/>
        <v>1.0832523155714402</v>
      </c>
    </row>
    <row r="477" spans="1:41" ht="15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31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4">
        <v>1910.08</v>
      </c>
      <c r="AJ477" s="2">
        <f>Cape!D482</f>
        <v>0.745</v>
      </c>
      <c r="AK477" s="2">
        <f>Cape!E484</f>
        <v>9.8000000000000007</v>
      </c>
      <c r="AL477" s="76">
        <f t="shared" si="29"/>
        <v>7.6275510204081631E-2</v>
      </c>
      <c r="AM477" s="95">
        <v>8.85</v>
      </c>
      <c r="AN477">
        <f t="shared" si="30"/>
        <v>7.6275510204081631E-2</v>
      </c>
      <c r="AO477">
        <f t="shared" si="28"/>
        <v>1.0882758287506149</v>
      </c>
    </row>
    <row r="478" spans="1:41" ht="15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31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4">
        <v>1910.09</v>
      </c>
      <c r="AJ478" s="2">
        <f>Cape!D483</f>
        <v>0.74250000000000005</v>
      </c>
      <c r="AK478" s="2">
        <f>Cape!E485</f>
        <v>9.7048347110000002</v>
      </c>
      <c r="AL478" s="76">
        <f t="shared" si="29"/>
        <v>7.6765861777694733E-2</v>
      </c>
      <c r="AM478" s="95">
        <v>8.91</v>
      </c>
      <c r="AN478">
        <f t="shared" si="30"/>
        <v>7.6765861777694733E-2</v>
      </c>
      <c r="AO478">
        <f t="shared" si="28"/>
        <v>1.0934528302458792</v>
      </c>
    </row>
    <row r="479" spans="1:41" ht="15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31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4">
        <v>1910.1</v>
      </c>
      <c r="AJ479" s="2">
        <f>Cape!D484</f>
        <v>0.74</v>
      </c>
      <c r="AK479" s="2">
        <f>Cape!E486</f>
        <v>9.4194198349999994</v>
      </c>
      <c r="AL479" s="76">
        <f t="shared" si="29"/>
        <v>7.8826510868649488E-2</v>
      </c>
      <c r="AM479" s="95">
        <v>9.32</v>
      </c>
      <c r="AN479">
        <f t="shared" si="30"/>
        <v>7.8826510868649488E-2</v>
      </c>
      <c r="AO479">
        <f t="shared" si="28"/>
        <v>1.1207768797849573</v>
      </c>
    </row>
    <row r="480" spans="1:41" ht="15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31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4">
        <v>1910.11</v>
      </c>
      <c r="AJ480" s="2">
        <f>Cape!D485</f>
        <v>0.73750000000000004</v>
      </c>
      <c r="AK480" s="2">
        <f>Cape!E487</f>
        <v>9.229089256</v>
      </c>
      <c r="AL480" s="76">
        <f t="shared" si="29"/>
        <v>8.0181259436722038E-2</v>
      </c>
      <c r="AM480" s="95">
        <v>9.31</v>
      </c>
      <c r="AN480">
        <f t="shared" si="30"/>
        <v>8.0181259436722038E-2</v>
      </c>
      <c r="AO480">
        <f t="shared" si="28"/>
        <v>1.1378087308353386</v>
      </c>
    </row>
    <row r="481" spans="1:41" ht="15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31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4">
        <v>1910.12</v>
      </c>
      <c r="AJ481" s="2">
        <f>Cape!D486</f>
        <v>0.73499999999999999</v>
      </c>
      <c r="AK481" s="2">
        <f>Cape!E488</f>
        <v>9.229089256</v>
      </c>
      <c r="AL481" s="76">
        <f t="shared" si="29"/>
        <v>7.9910376803489877E-2</v>
      </c>
      <c r="AM481" s="95">
        <v>9.0500000000000007</v>
      </c>
      <c r="AN481">
        <f t="shared" si="30"/>
        <v>7.9910376803489877E-2</v>
      </c>
      <c r="AO481">
        <f t="shared" si="28"/>
        <v>1.1315697349059988</v>
      </c>
    </row>
    <row r="482" spans="1:41" ht="15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31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4">
        <v>1911.01</v>
      </c>
      <c r="AJ482" s="2">
        <f>Cape!D487</f>
        <v>0.73250000000000004</v>
      </c>
      <c r="AK482" s="2">
        <f>Cape!E489</f>
        <v>9.229089256</v>
      </c>
      <c r="AL482" s="76">
        <f t="shared" si="29"/>
        <v>7.9639494170257702E-2</v>
      </c>
      <c r="AM482" s="95">
        <v>9.27</v>
      </c>
      <c r="AN482">
        <f t="shared" si="30"/>
        <v>7.9639494170257702E-2</v>
      </c>
      <c r="AO482">
        <f t="shared" si="28"/>
        <v>1.1254961156622807</v>
      </c>
    </row>
    <row r="483" spans="1:41" ht="15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31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4">
        <v>1911.02</v>
      </c>
      <c r="AJ483" s="2">
        <f>Cape!D488</f>
        <v>0.73</v>
      </c>
      <c r="AK483" s="2">
        <f>Cape!E490</f>
        <v>8.9436743799999991</v>
      </c>
      <c r="AL483" s="76">
        <f t="shared" si="29"/>
        <v>8.1901461175512974E-2</v>
      </c>
      <c r="AM483" s="95">
        <v>9.43</v>
      </c>
      <c r="AN483">
        <f t="shared" si="30"/>
        <v>8.1901461175512974E-2</v>
      </c>
      <c r="AO483">
        <f t="shared" si="28"/>
        <v>1.1551019572181631</v>
      </c>
    </row>
    <row r="484" spans="1:41" ht="15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31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4">
        <v>1911.03</v>
      </c>
      <c r="AJ484" s="2">
        <f>Cape!D489</f>
        <v>0.71830000000000005</v>
      </c>
      <c r="AK484" s="2">
        <f>Cape!E491</f>
        <v>9.0388396689999997</v>
      </c>
      <c r="AL484" s="76">
        <f t="shared" si="29"/>
        <v>8.0762578686248851E-2</v>
      </c>
      <c r="AM484" s="95">
        <v>9.32</v>
      </c>
      <c r="AN484">
        <f t="shared" si="30"/>
        <v>8.0762578686248851E-2</v>
      </c>
      <c r="AO484">
        <f t="shared" si="28"/>
        <v>1.1365230736134753</v>
      </c>
    </row>
    <row r="485" spans="1:41" ht="15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31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4">
        <v>1911.04</v>
      </c>
      <c r="AJ485" s="2">
        <f>Cape!D490</f>
        <v>0.70669999999999999</v>
      </c>
      <c r="AK485" s="2">
        <f>Cape!E492</f>
        <v>8.7534247930000006</v>
      </c>
      <c r="AL485" s="76">
        <f t="shared" si="29"/>
        <v>8.2059310154171339E-2</v>
      </c>
      <c r="AM485" s="95">
        <v>9.2799999999999994</v>
      </c>
      <c r="AN485">
        <f t="shared" si="30"/>
        <v>8.2059310154171339E-2</v>
      </c>
      <c r="AO485">
        <f t="shared" si="28"/>
        <v>1.1523790406276568</v>
      </c>
    </row>
    <row r="486" spans="1:41" ht="15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31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4">
        <v>1911.05</v>
      </c>
      <c r="AJ486" s="2">
        <f>Cape!D491</f>
        <v>0.69499999999999995</v>
      </c>
      <c r="AK486" s="2">
        <f>Cape!E493</f>
        <v>8.7534247930000006</v>
      </c>
      <c r="AL486" s="76">
        <f t="shared" si="29"/>
        <v>8.0734114556526348E-2</v>
      </c>
      <c r="AM486" s="95">
        <v>9.48</v>
      </c>
      <c r="AN486">
        <f t="shared" si="30"/>
        <v>8.0734114556526348E-2</v>
      </c>
      <c r="AO486">
        <f t="shared" si="28"/>
        <v>1.131389225007692</v>
      </c>
    </row>
    <row r="487" spans="1:41" ht="15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31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4">
        <v>1911.06</v>
      </c>
      <c r="AJ487" s="2">
        <f>Cape!D492</f>
        <v>0.68330000000000002</v>
      </c>
      <c r="AK487" s="2">
        <f>Cape!E494</f>
        <v>8.7534247930000006</v>
      </c>
      <c r="AL487" s="76">
        <f t="shared" si="29"/>
        <v>7.9397494858901671E-2</v>
      </c>
      <c r="AM487" s="95">
        <v>9.67</v>
      </c>
      <c r="AN487">
        <f t="shared" si="30"/>
        <v>7.9397494858901671E-2</v>
      </c>
      <c r="AO487">
        <f t="shared" si="28"/>
        <v>1.1105266317538727</v>
      </c>
    </row>
    <row r="488" spans="1:41" ht="15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31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4">
        <v>1911.07</v>
      </c>
      <c r="AJ488" s="2">
        <f>Cape!D493</f>
        <v>0.67169999999999996</v>
      </c>
      <c r="AK488" s="2">
        <f>Cape!E495</f>
        <v>8.8485090910000004</v>
      </c>
      <c r="AL488" s="76">
        <f t="shared" si="29"/>
        <v>7.7222048705922502E-2</v>
      </c>
      <c r="AM488" s="95">
        <v>9.6300000000000008</v>
      </c>
      <c r="AN488">
        <f t="shared" si="30"/>
        <v>7.7222048705922502E-2</v>
      </c>
      <c r="AO488">
        <f t="shared" si="28"/>
        <v>1.0782296800682607</v>
      </c>
    </row>
    <row r="489" spans="1:41" ht="15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31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4">
        <v>1911.08</v>
      </c>
      <c r="AJ489" s="2">
        <f>Cape!D494</f>
        <v>0.66</v>
      </c>
      <c r="AK489" s="2">
        <f>Cape!E496</f>
        <v>9.1340049590000003</v>
      </c>
      <c r="AL489" s="76">
        <f t="shared" si="29"/>
        <v>7.3538387926771864E-2</v>
      </c>
      <c r="AM489" s="95">
        <v>9.17</v>
      </c>
      <c r="AN489">
        <f t="shared" si="30"/>
        <v>7.3538387926771864E-2</v>
      </c>
      <c r="AO489">
        <f t="shared" si="28"/>
        <v>1.0252115270140734</v>
      </c>
    </row>
    <row r="490" spans="1:41" ht="15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31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4">
        <v>1911.09</v>
      </c>
      <c r="AJ490" s="2">
        <f>Cape!D495</f>
        <v>0.64829999999999999</v>
      </c>
      <c r="AK490" s="2">
        <f>Cape!E497</f>
        <v>9.229089256</v>
      </c>
      <c r="AL490" s="76">
        <f t="shared" si="29"/>
        <v>7.1513015173292629E-2</v>
      </c>
      <c r="AM490" s="95">
        <v>8.67</v>
      </c>
      <c r="AN490">
        <f t="shared" si="30"/>
        <v>7.1513015173292629E-2</v>
      </c>
      <c r="AO490">
        <f t="shared" si="28"/>
        <v>0.99579789514522421</v>
      </c>
    </row>
    <row r="491" spans="1:41" ht="15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31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4">
        <v>1911.1</v>
      </c>
      <c r="AJ491" s="2">
        <f>Cape!D496</f>
        <v>0.63670000000000004</v>
      </c>
      <c r="AK491" s="2">
        <f>Cape!E498</f>
        <v>9.229089256</v>
      </c>
      <c r="AL491" s="76">
        <f t="shared" si="29"/>
        <v>7.0245284449766077E-2</v>
      </c>
      <c r="AM491" s="95">
        <v>8.7200000000000006</v>
      </c>
      <c r="AN491">
        <f t="shared" si="30"/>
        <v>7.0245284449766077E-2</v>
      </c>
      <c r="AO491">
        <f t="shared" si="28"/>
        <v>0.97715771026967668</v>
      </c>
    </row>
    <row r="492" spans="1:41" ht="15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31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4">
        <v>1911.11</v>
      </c>
      <c r="AJ492" s="2">
        <f>Cape!D497</f>
        <v>0.625</v>
      </c>
      <c r="AK492" s="2">
        <f>Cape!E499</f>
        <v>9.1340049590000003</v>
      </c>
      <c r="AL492" s="76">
        <f t="shared" si="29"/>
        <v>6.9706552914955561E-2</v>
      </c>
      <c r="AM492" s="95">
        <v>9.07</v>
      </c>
      <c r="AN492">
        <f t="shared" si="30"/>
        <v>6.9706552914955561E-2</v>
      </c>
      <c r="AO492">
        <f t="shared" si="28"/>
        <v>0.96885243263499177</v>
      </c>
    </row>
    <row r="493" spans="1:41" ht="15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31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4">
        <v>1911.12</v>
      </c>
      <c r="AJ493" s="2">
        <f>Cape!D498</f>
        <v>0.61329999999999996</v>
      </c>
      <c r="AK493" s="2">
        <f>Cape!E500</f>
        <v>9.0388396689999997</v>
      </c>
      <c r="AL493" s="76">
        <f t="shared" si="29"/>
        <v>6.9146043395760998E-2</v>
      </c>
      <c r="AM493" s="95">
        <v>9.11</v>
      </c>
      <c r="AN493">
        <f t="shared" si="30"/>
        <v>6.9146043395760998E-2</v>
      </c>
      <c r="AO493">
        <f t="shared" si="28"/>
        <v>0.96025659907766414</v>
      </c>
    </row>
    <row r="494" spans="1:41" ht="15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31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4">
        <v>1912.01</v>
      </c>
      <c r="AJ494" s="2">
        <f>Cape!D499</f>
        <v>0.60170000000000001</v>
      </c>
      <c r="AK494" s="2">
        <f>Cape!E501</f>
        <v>9.1340049590000003</v>
      </c>
      <c r="AL494" s="76">
        <f t="shared" si="29"/>
        <v>6.7144697507055512E-2</v>
      </c>
      <c r="AM494" s="95">
        <v>9.1199999999999992</v>
      </c>
      <c r="AN494">
        <f t="shared" si="30"/>
        <v>6.7144697507055512E-2</v>
      </c>
      <c r="AO494">
        <f t="shared" si="28"/>
        <v>0.93168567527831803</v>
      </c>
    </row>
    <row r="495" spans="1:41" ht="15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31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4">
        <v>1912.02</v>
      </c>
      <c r="AJ495" s="2">
        <f>Cape!D500</f>
        <v>0.59</v>
      </c>
      <c r="AK495" s="2">
        <f>Cape!E502</f>
        <v>9.229089256</v>
      </c>
      <c r="AL495" s="76">
        <f t="shared" si="29"/>
        <v>6.5196032166318446E-2</v>
      </c>
      <c r="AM495" s="95">
        <v>9.0399999999999991</v>
      </c>
      <c r="AN495">
        <f t="shared" si="30"/>
        <v>6.5196032166318446E-2</v>
      </c>
      <c r="AO495">
        <f t="shared" si="28"/>
        <v>0.90420224623218959</v>
      </c>
    </row>
    <row r="496" spans="1:41" ht="15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31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4">
        <v>1912.03</v>
      </c>
      <c r="AJ496" s="2">
        <f>Cape!D501</f>
        <v>0.59919999999999995</v>
      </c>
      <c r="AK496" s="2">
        <f>Cape!E503</f>
        <v>9.4194198349999994</v>
      </c>
      <c r="AL496" s="76">
        <f t="shared" si="29"/>
        <v>6.2636554090913399E-2</v>
      </c>
      <c r="AM496" s="95">
        <v>9.3000000000000007</v>
      </c>
      <c r="AN496">
        <f t="shared" si="30"/>
        <v>6.2636554090913399E-2</v>
      </c>
      <c r="AO496">
        <f t="shared" si="28"/>
        <v>0.86849443120617786</v>
      </c>
    </row>
    <row r="497" spans="1:41" ht="15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31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4">
        <v>1912.04</v>
      </c>
      <c r="AJ497" s="2">
        <f>Cape!D502</f>
        <v>0.60829999999999995</v>
      </c>
      <c r="AK497" s="2">
        <f>Cape!E504</f>
        <v>9.7048347110000002</v>
      </c>
      <c r="AL497" s="76">
        <f t="shared" si="29"/>
        <v>6.174242198281165E-2</v>
      </c>
      <c r="AM497" s="95">
        <v>9.59</v>
      </c>
      <c r="AN497">
        <f t="shared" si="30"/>
        <v>6.174242198281165E-2</v>
      </c>
      <c r="AO497">
        <f t="shared" si="28"/>
        <v>0.85616380086876409</v>
      </c>
    </row>
    <row r="498" spans="1:41" ht="15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31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4">
        <v>1912.05</v>
      </c>
      <c r="AJ498" s="2">
        <f>Cape!D503</f>
        <v>0.61750000000000005</v>
      </c>
      <c r="AK498" s="2">
        <f>Cape!E505</f>
        <v>9.7048347110000002</v>
      </c>
      <c r="AL498" s="76">
        <f t="shared" si="29"/>
        <v>6.2680098952176785E-2</v>
      </c>
      <c r="AM498" s="95">
        <v>9.58</v>
      </c>
      <c r="AN498">
        <f t="shared" si="30"/>
        <v>6.2680098952176785E-2</v>
      </c>
      <c r="AO498">
        <f t="shared" si="28"/>
        <v>0.86938425543655828</v>
      </c>
    </row>
    <row r="499" spans="1:41" ht="15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31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4">
        <v>1912.06</v>
      </c>
      <c r="AJ499" s="2">
        <f>Cape!D504</f>
        <v>0.62670000000000003</v>
      </c>
      <c r="AK499" s="2">
        <f>Cape!E506</f>
        <v>9.6096694209999995</v>
      </c>
      <c r="AL499" s="76">
        <f t="shared" si="29"/>
        <v>6.4258193799110089E-2</v>
      </c>
      <c r="AM499" s="95">
        <v>9.58</v>
      </c>
      <c r="AN499">
        <f t="shared" si="30"/>
        <v>6.4258193799110089E-2</v>
      </c>
      <c r="AO499">
        <f t="shared" si="28"/>
        <v>0.89146105083514615</v>
      </c>
    </row>
    <row r="500" spans="1:41" ht="15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31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4">
        <v>1912.07</v>
      </c>
      <c r="AJ500" s="2">
        <f>Cape!D505</f>
        <v>0.63580000000000003</v>
      </c>
      <c r="AK500" s="2">
        <f>Cape!E507</f>
        <v>9.6096694209999995</v>
      </c>
      <c r="AL500" s="76">
        <f t="shared" si="29"/>
        <v>6.5215562840327604E-2</v>
      </c>
      <c r="AM500" s="95">
        <v>9.59</v>
      </c>
      <c r="AN500">
        <f t="shared" si="30"/>
        <v>6.5215562840327604E-2</v>
      </c>
      <c r="AO500">
        <f t="shared" si="28"/>
        <v>0.90482847375778863</v>
      </c>
    </row>
    <row r="501" spans="1:41" ht="15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31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4">
        <v>1912.08</v>
      </c>
      <c r="AJ501" s="2">
        <f>Cape!D506</f>
        <v>0.64500000000000002</v>
      </c>
      <c r="AK501" s="2">
        <f>Cape!E508</f>
        <v>9.7048347110000002</v>
      </c>
      <c r="AL501" s="76">
        <f t="shared" si="29"/>
        <v>6.5513738145313166E-2</v>
      </c>
      <c r="AM501" s="95">
        <v>9.81</v>
      </c>
      <c r="AN501">
        <f t="shared" si="30"/>
        <v>6.5513738145313166E-2</v>
      </c>
      <c r="AO501">
        <f t="shared" si="28"/>
        <v>0.90908973681654914</v>
      </c>
    </row>
    <row r="502" spans="1:41" ht="15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31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4">
        <v>1912.09</v>
      </c>
      <c r="AJ502" s="2">
        <f>Cape!D507</f>
        <v>0.6542</v>
      </c>
      <c r="AK502" s="2">
        <f>Cape!E509</f>
        <v>9.8000000000000007</v>
      </c>
      <c r="AL502" s="76">
        <f t="shared" si="29"/>
        <v>6.5816326530612243E-2</v>
      </c>
      <c r="AM502" s="95">
        <v>9.86</v>
      </c>
      <c r="AN502">
        <f t="shared" si="30"/>
        <v>6.5816326530612243E-2</v>
      </c>
      <c r="AO502">
        <f t="shared" si="28"/>
        <v>0.91360683752367122</v>
      </c>
    </row>
    <row r="503" spans="1:41" ht="15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31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4">
        <v>1912.1</v>
      </c>
      <c r="AJ503" s="2">
        <f>Cape!D508</f>
        <v>0.6633</v>
      </c>
      <c r="AK503" s="2">
        <f>Cape!E510</f>
        <v>9.8000000000000007</v>
      </c>
      <c r="AL503" s="76">
        <f t="shared" si="29"/>
        <v>6.6755102040816319E-2</v>
      </c>
      <c r="AM503" s="95">
        <v>9.84</v>
      </c>
      <c r="AN503">
        <f t="shared" si="30"/>
        <v>6.6755102040816319E-2</v>
      </c>
      <c r="AO503">
        <f t="shared" si="28"/>
        <v>0.92698484227193056</v>
      </c>
    </row>
    <row r="504" spans="1:41" ht="15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31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4">
        <v>1912.11</v>
      </c>
      <c r="AJ504" s="2">
        <f>Cape!D509</f>
        <v>0.67249999999999999</v>
      </c>
      <c r="AK504" s="2">
        <f>Cape!E511</f>
        <v>9.8000000000000007</v>
      </c>
      <c r="AL504" s="76">
        <f t="shared" si="29"/>
        <v>6.7683673469387751E-2</v>
      </c>
      <c r="AM504" s="95">
        <v>9.73</v>
      </c>
      <c r="AN504">
        <f t="shared" si="30"/>
        <v>6.7683673469387751E-2</v>
      </c>
      <c r="AO504">
        <f t="shared" si="28"/>
        <v>0.93977326590905308</v>
      </c>
    </row>
    <row r="505" spans="1:41" ht="15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31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4">
        <v>1912.12</v>
      </c>
      <c r="AJ505" s="2">
        <f>Cape!D510</f>
        <v>0.68169999999999997</v>
      </c>
      <c r="AK505" s="2">
        <f>Cape!E512</f>
        <v>9.7048347110000002</v>
      </c>
      <c r="AL505" s="76">
        <f t="shared" si="29"/>
        <v>6.9295358450335173E-2</v>
      </c>
      <c r="AM505" s="95">
        <v>9.3800000000000008</v>
      </c>
      <c r="AN505">
        <f t="shared" si="30"/>
        <v>6.9295358450335173E-2</v>
      </c>
      <c r="AO505">
        <f t="shared" si="28"/>
        <v>0.96232946385756135</v>
      </c>
    </row>
    <row r="506" spans="1:41" ht="15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31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4">
        <v>1913.01</v>
      </c>
      <c r="AJ506" s="2">
        <f>Cape!D511</f>
        <v>0.69079999999999997</v>
      </c>
      <c r="AK506" s="2">
        <f>Cape!E513</f>
        <v>9.8000000000000007</v>
      </c>
      <c r="AL506" s="76">
        <f t="shared" si="29"/>
        <v>6.9561224489795917E-2</v>
      </c>
      <c r="AM506" s="95">
        <v>9.3000000000000007</v>
      </c>
      <c r="AN506">
        <f t="shared" si="30"/>
        <v>6.9561224489795917E-2</v>
      </c>
      <c r="AO506">
        <f t="shared" si="28"/>
        <v>0.96607539752678184</v>
      </c>
    </row>
    <row r="507" spans="1:41" ht="15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31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4">
        <v>1913.02</v>
      </c>
      <c r="AJ507" s="2">
        <f>Cape!D512</f>
        <v>0.7</v>
      </c>
      <c r="AK507" s="2">
        <f>Cape!E514</f>
        <v>9.8000000000000007</v>
      </c>
      <c r="AL507" s="76">
        <f t="shared" si="29"/>
        <v>7.0489795918367334E-2</v>
      </c>
      <c r="AM507" s="95">
        <v>8.9700000000000006</v>
      </c>
      <c r="AN507">
        <f t="shared" si="30"/>
        <v>7.0489795918367334E-2</v>
      </c>
      <c r="AO507">
        <f t="shared" ref="AO507:AO570" si="32">AN507/(AVERAGE(AL387:AL506))</f>
        <v>0.97905031367776973</v>
      </c>
    </row>
    <row r="508" spans="1:41" ht="15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31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4">
        <v>1913.03</v>
      </c>
      <c r="AJ508" s="2">
        <f>Cape!D513</f>
        <v>0.69420000000000004</v>
      </c>
      <c r="AK508" s="2">
        <f>Cape!E515</f>
        <v>9.8000000000000007</v>
      </c>
      <c r="AL508" s="76">
        <f t="shared" si="29"/>
        <v>7.1428571428571425E-2</v>
      </c>
      <c r="AM508" s="95">
        <v>8.8000000000000007</v>
      </c>
      <c r="AN508">
        <f t="shared" si="30"/>
        <v>7.1428571428571425E-2</v>
      </c>
      <c r="AO508">
        <f t="shared" si="32"/>
        <v>0.99220699717655603</v>
      </c>
    </row>
    <row r="509" spans="1:41" ht="15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31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4">
        <v>1913.04</v>
      </c>
      <c r="AJ509" s="2">
        <f>Cape!D514</f>
        <v>0.68830000000000002</v>
      </c>
      <c r="AK509" s="2">
        <f>Cape!E516</f>
        <v>9.8000000000000007</v>
      </c>
      <c r="AL509" s="76">
        <f t="shared" si="29"/>
        <v>7.0836734693877551E-2</v>
      </c>
      <c r="AM509" s="95">
        <v>8.7899999999999991</v>
      </c>
      <c r="AN509">
        <f t="shared" si="30"/>
        <v>7.0836734693877551E-2</v>
      </c>
      <c r="AO509">
        <f t="shared" si="32"/>
        <v>0.98442055097443737</v>
      </c>
    </row>
    <row r="510" spans="1:41" ht="15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31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4">
        <v>1913.05</v>
      </c>
      <c r="AJ510" s="2">
        <f>Cape!D515</f>
        <v>0.6825</v>
      </c>
      <c r="AK510" s="2">
        <f>Cape!E517</f>
        <v>9.6999999999999993</v>
      </c>
      <c r="AL510" s="76">
        <f t="shared" si="29"/>
        <v>7.0958762886597943E-2</v>
      </c>
      <c r="AM510" s="95">
        <v>8.5500000000000007</v>
      </c>
      <c r="AN510">
        <f t="shared" si="30"/>
        <v>7.0958762886597943E-2</v>
      </c>
      <c r="AO510">
        <f t="shared" si="32"/>
        <v>0.98650655499783602</v>
      </c>
    </row>
    <row r="511" spans="1:41" ht="15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31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4">
        <v>1913.06</v>
      </c>
      <c r="AJ511" s="2">
        <f>Cape!D516</f>
        <v>0.67669999999999997</v>
      </c>
      <c r="AK511" s="2">
        <f>Cape!E518</f>
        <v>9.8000000000000007</v>
      </c>
      <c r="AL511" s="76">
        <f t="shared" si="29"/>
        <v>6.9642857142857131E-2</v>
      </c>
      <c r="AM511" s="95">
        <v>8.1199999999999992</v>
      </c>
      <c r="AN511">
        <f t="shared" si="30"/>
        <v>6.9642857142857131E-2</v>
      </c>
      <c r="AO511">
        <f t="shared" si="32"/>
        <v>0.96866032489469511</v>
      </c>
    </row>
    <row r="512" spans="1:41" ht="15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31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4">
        <v>1913.07</v>
      </c>
      <c r="AJ512" s="2">
        <f>Cape!D517</f>
        <v>0.67079999999999995</v>
      </c>
      <c r="AK512" s="2">
        <f>Cape!E519</f>
        <v>9.9</v>
      </c>
      <c r="AL512" s="76">
        <f t="shared" si="29"/>
        <v>6.8353535353535347E-2</v>
      </c>
      <c r="AM512" s="95">
        <v>8.23</v>
      </c>
      <c r="AN512">
        <f t="shared" si="30"/>
        <v>6.8353535353535347E-2</v>
      </c>
      <c r="AO512">
        <f t="shared" si="32"/>
        <v>0.95120075302117613</v>
      </c>
    </row>
    <row r="513" spans="1:41" ht="15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31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4">
        <v>1913.08</v>
      </c>
      <c r="AJ513" s="2">
        <f>Cape!D518</f>
        <v>0.66500000000000004</v>
      </c>
      <c r="AK513" s="2">
        <f>Cape!E520</f>
        <v>9.9</v>
      </c>
      <c r="AL513" s="76">
        <f t="shared" si="29"/>
        <v>6.7757575757575753E-2</v>
      </c>
      <c r="AM513" s="95">
        <v>8.4499999999999993</v>
      </c>
      <c r="AN513">
        <f t="shared" si="30"/>
        <v>6.7757575757575753E-2</v>
      </c>
      <c r="AO513">
        <f t="shared" si="32"/>
        <v>0.94340744115597652</v>
      </c>
    </row>
    <row r="514" spans="1:41" ht="15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31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4">
        <v>1913.09</v>
      </c>
      <c r="AJ514" s="2">
        <f>Cape!D519</f>
        <v>0.65920000000000001</v>
      </c>
      <c r="AK514" s="2">
        <f>Cape!E521</f>
        <v>10</v>
      </c>
      <c r="AL514" s="76">
        <f t="shared" si="29"/>
        <v>6.6500000000000004E-2</v>
      </c>
      <c r="AM514" s="95">
        <v>8.5299999999999994</v>
      </c>
      <c r="AN514">
        <f t="shared" si="30"/>
        <v>6.6500000000000004E-2</v>
      </c>
      <c r="AO514">
        <f t="shared" si="32"/>
        <v>0.92634279971879041</v>
      </c>
    </row>
    <row r="515" spans="1:41" ht="15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31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4">
        <v>1913.1</v>
      </c>
      <c r="AJ515" s="2">
        <f>Cape!D520</f>
        <v>0.65329999999999999</v>
      </c>
      <c r="AK515" s="2">
        <f>Cape!E522</f>
        <v>10</v>
      </c>
      <c r="AL515" s="76">
        <f t="shared" si="29"/>
        <v>6.5920000000000006E-2</v>
      </c>
      <c r="AM515" s="95">
        <v>8.26</v>
      </c>
      <c r="AN515">
        <f t="shared" si="30"/>
        <v>6.5920000000000006E-2</v>
      </c>
      <c r="AO515">
        <f t="shared" si="32"/>
        <v>0.91864390122000794</v>
      </c>
    </row>
    <row r="516" spans="1:41" ht="15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31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4">
        <v>1913.11</v>
      </c>
      <c r="AJ516" s="2">
        <f>Cape!D521</f>
        <v>0.64749999999999996</v>
      </c>
      <c r="AK516" s="2">
        <f>Cape!E523</f>
        <v>10.1</v>
      </c>
      <c r="AL516" s="76">
        <f t="shared" si="29"/>
        <v>6.4683168316831685E-2</v>
      </c>
      <c r="AM516" s="95">
        <v>8.0500000000000007</v>
      </c>
      <c r="AN516">
        <f t="shared" si="30"/>
        <v>6.4683168316831685E-2</v>
      </c>
      <c r="AO516">
        <f t="shared" si="32"/>
        <v>0.90182126278513952</v>
      </c>
    </row>
    <row r="517" spans="1:41" ht="15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31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4">
        <v>1913.12</v>
      </c>
      <c r="AJ517" s="2">
        <f>Cape!D522</f>
        <v>0.64170000000000005</v>
      </c>
      <c r="AK517" s="2">
        <f>Cape!E524</f>
        <v>10</v>
      </c>
      <c r="AL517" s="76">
        <f t="shared" ref="AL517:AL580" si="33">AJ516/AK517</f>
        <v>6.4750000000000002E-2</v>
      </c>
      <c r="AM517" s="95">
        <v>8.0399999999999991</v>
      </c>
      <c r="AN517">
        <f t="shared" ref="AN517:AN580" si="34">AJ516/AK517</f>
        <v>6.4750000000000002E-2</v>
      </c>
      <c r="AO517">
        <f t="shared" si="32"/>
        <v>0.90327447059228394</v>
      </c>
    </row>
    <row r="518" spans="1:41" ht="15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31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4">
        <v>1914.01</v>
      </c>
      <c r="AJ518" s="2">
        <f>Cape!D523</f>
        <v>0.63580000000000003</v>
      </c>
      <c r="AK518" s="2">
        <f>Cape!E525</f>
        <v>10</v>
      </c>
      <c r="AL518" s="76">
        <f t="shared" si="33"/>
        <v>6.4170000000000005E-2</v>
      </c>
      <c r="AM518" s="95">
        <v>8.3699999999999992</v>
      </c>
      <c r="AN518">
        <f t="shared" si="34"/>
        <v>6.4170000000000005E-2</v>
      </c>
      <c r="AO518">
        <f t="shared" si="32"/>
        <v>0.89558684724629667</v>
      </c>
    </row>
    <row r="519" spans="1:41" ht="15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31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4">
        <v>1914.02</v>
      </c>
      <c r="AJ519" s="2">
        <f>Cape!D524</f>
        <v>0.63</v>
      </c>
      <c r="AK519" s="2">
        <f>Cape!E526</f>
        <v>9.9</v>
      </c>
      <c r="AL519" s="76">
        <f t="shared" si="33"/>
        <v>6.4222222222222222E-2</v>
      </c>
      <c r="AM519" s="95">
        <v>8.48</v>
      </c>
      <c r="AN519">
        <f t="shared" si="34"/>
        <v>6.4222222222222222E-2</v>
      </c>
      <c r="AO519">
        <f t="shared" si="32"/>
        <v>0.89651119576817706</v>
      </c>
    </row>
    <row r="520" spans="1:41" ht="15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31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4">
        <v>1914.03</v>
      </c>
      <c r="AJ520" s="2">
        <f>Cape!D525</f>
        <v>0.62080000000000002</v>
      </c>
      <c r="AK520" s="2">
        <f>Cape!E527</f>
        <v>9.9</v>
      </c>
      <c r="AL520" s="76">
        <f t="shared" si="33"/>
        <v>6.363636363636363E-2</v>
      </c>
      <c r="AM520" s="95">
        <v>8.32</v>
      </c>
      <c r="AN520">
        <f t="shared" si="34"/>
        <v>6.363636363636363E-2</v>
      </c>
      <c r="AO520">
        <f t="shared" si="32"/>
        <v>0.88826542180636692</v>
      </c>
    </row>
    <row r="521" spans="1:41" ht="15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31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4">
        <v>1914.04</v>
      </c>
      <c r="AJ521" s="2">
        <f>Cape!D526</f>
        <v>0.61170000000000002</v>
      </c>
      <c r="AK521" s="2">
        <f>Cape!E528</f>
        <v>9.8000000000000007</v>
      </c>
      <c r="AL521" s="76">
        <f t="shared" si="33"/>
        <v>6.3346938775510203E-2</v>
      </c>
      <c r="AM521" s="95">
        <v>8.1199999999999992</v>
      </c>
      <c r="AN521">
        <f t="shared" si="34"/>
        <v>6.3346938775510203E-2</v>
      </c>
      <c r="AO521">
        <f t="shared" si="32"/>
        <v>0.88419088952508329</v>
      </c>
    </row>
    <row r="522" spans="1:41" ht="15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31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4">
        <v>1914.05</v>
      </c>
      <c r="AJ522" s="2">
        <f>Cape!D527</f>
        <v>0.60250000000000004</v>
      </c>
      <c r="AK522" s="2">
        <f>Cape!E529</f>
        <v>9.9</v>
      </c>
      <c r="AL522" s="76">
        <f t="shared" si="33"/>
        <v>6.1787878787878787E-2</v>
      </c>
      <c r="AM522" s="95">
        <v>8.17</v>
      </c>
      <c r="AN522">
        <f t="shared" si="34"/>
        <v>6.1787878787878787E-2</v>
      </c>
      <c r="AO522">
        <f t="shared" si="32"/>
        <v>0.86245796020145926</v>
      </c>
    </row>
    <row r="523" spans="1:41" ht="15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31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4">
        <v>1914.06</v>
      </c>
      <c r="AJ523" s="2">
        <f>Cape!D528</f>
        <v>0.59330000000000005</v>
      </c>
      <c r="AK523" s="2">
        <f>Cape!E530</f>
        <v>9.9</v>
      </c>
      <c r="AL523" s="76">
        <f t="shared" si="33"/>
        <v>6.0858585858585862E-2</v>
      </c>
      <c r="AM523" s="95">
        <v>8.1300000000000008</v>
      </c>
      <c r="AN523">
        <f t="shared" si="34"/>
        <v>6.0858585858585862E-2</v>
      </c>
      <c r="AO523">
        <f t="shared" si="32"/>
        <v>0.84977496531478103</v>
      </c>
    </row>
    <row r="524" spans="1:41" ht="15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31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4">
        <v>1914.07</v>
      </c>
      <c r="AJ524" s="2">
        <f>Cape!D529</f>
        <v>0.58420000000000005</v>
      </c>
      <c r="AK524" s="2">
        <f>Cape!E531</f>
        <v>10</v>
      </c>
      <c r="AL524" s="76">
        <f t="shared" si="33"/>
        <v>5.9330000000000008E-2</v>
      </c>
      <c r="AM524" s="95">
        <v>7.68</v>
      </c>
      <c r="AN524">
        <f t="shared" si="34"/>
        <v>5.9330000000000008E-2</v>
      </c>
      <c r="AO524">
        <f t="shared" si="32"/>
        <v>0.82876280506490285</v>
      </c>
    </row>
    <row r="525" spans="1:41" ht="15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31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4">
        <v>1914.08</v>
      </c>
      <c r="AJ525" s="2">
        <f>Cape!D530</f>
        <v>0.57499999999999996</v>
      </c>
      <c r="AK525" s="2">
        <f>Cape!E532</f>
        <v>10.199999999999999</v>
      </c>
      <c r="AL525" s="76">
        <f t="shared" si="33"/>
        <v>5.7274509803921576E-2</v>
      </c>
      <c r="AM525" s="95">
        <v>7.68</v>
      </c>
      <c r="AN525">
        <f t="shared" si="34"/>
        <v>5.7274509803921576E-2</v>
      </c>
      <c r="AO525">
        <f t="shared" si="32"/>
        <v>0.80047515346857856</v>
      </c>
    </row>
    <row r="526" spans="1:41" ht="15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31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4">
        <v>1914.09</v>
      </c>
      <c r="AJ526" s="2">
        <f>Cape!D531</f>
        <v>0.56579999999999997</v>
      </c>
      <c r="AK526" s="2">
        <f>Cape!E533</f>
        <v>10.199999999999999</v>
      </c>
      <c r="AL526" s="76">
        <f t="shared" si="33"/>
        <v>5.6372549019607844E-2</v>
      </c>
      <c r="AM526" s="95">
        <v>7.68</v>
      </c>
      <c r="AN526">
        <f t="shared" si="34"/>
        <v>5.6372549019607844E-2</v>
      </c>
      <c r="AO526">
        <f t="shared" si="32"/>
        <v>0.78837028880383098</v>
      </c>
    </row>
    <row r="527" spans="1:41" ht="15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31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4">
        <v>1914.1</v>
      </c>
      <c r="AJ527" s="2">
        <f>Cape!D532</f>
        <v>0.55669999999999997</v>
      </c>
      <c r="AK527" s="2">
        <f>Cape!E534</f>
        <v>10.1</v>
      </c>
      <c r="AL527" s="76">
        <f t="shared" si="33"/>
        <v>5.6019801980198021E-2</v>
      </c>
      <c r="AM527" s="95">
        <v>7.68</v>
      </c>
      <c r="AN527">
        <f t="shared" si="34"/>
        <v>5.6019801980198021E-2</v>
      </c>
      <c r="AO527">
        <f t="shared" si="32"/>
        <v>0.78391574224613991</v>
      </c>
    </row>
    <row r="528" spans="1:41" ht="15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31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4">
        <v>1914.11</v>
      </c>
      <c r="AJ528" s="2">
        <f>Cape!D533</f>
        <v>0.54749999999999999</v>
      </c>
      <c r="AK528" s="2">
        <f>Cape!E535</f>
        <v>10.199999999999999</v>
      </c>
      <c r="AL528" s="76">
        <f t="shared" si="33"/>
        <v>5.4578431372549023E-2</v>
      </c>
      <c r="AM528" s="95">
        <v>7.68</v>
      </c>
      <c r="AN528">
        <f t="shared" si="34"/>
        <v>5.4578431372549023E-2</v>
      </c>
      <c r="AO528">
        <f t="shared" si="32"/>
        <v>0.76420863761845881</v>
      </c>
    </row>
    <row r="529" spans="1:41" ht="15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31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4">
        <v>1914.12</v>
      </c>
      <c r="AJ529" s="2">
        <f>Cape!D534</f>
        <v>0.5383</v>
      </c>
      <c r="AK529" s="2">
        <f>Cape!E536</f>
        <v>10.1</v>
      </c>
      <c r="AL529" s="76">
        <f t="shared" si="33"/>
        <v>5.4207920792079207E-2</v>
      </c>
      <c r="AM529" s="95">
        <v>7.35</v>
      </c>
      <c r="AN529">
        <f t="shared" si="34"/>
        <v>5.4207920792079207E-2</v>
      </c>
      <c r="AO529">
        <f t="shared" si="32"/>
        <v>0.75945119622919866</v>
      </c>
    </row>
    <row r="530" spans="1:41" ht="15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31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4">
        <v>1915.01</v>
      </c>
      <c r="AJ530" s="2">
        <f>Cape!D535</f>
        <v>0.5292</v>
      </c>
      <c r="AK530" s="2">
        <f>Cape!E537</f>
        <v>10.1</v>
      </c>
      <c r="AL530" s="76">
        <f t="shared" si="33"/>
        <v>5.3297029702970296E-2</v>
      </c>
      <c r="AM530" s="95">
        <v>7.48</v>
      </c>
      <c r="AN530">
        <f t="shared" si="34"/>
        <v>5.3297029702970296E-2</v>
      </c>
      <c r="AO530">
        <f t="shared" si="32"/>
        <v>0.74711167123488698</v>
      </c>
    </row>
    <row r="531" spans="1:41" ht="15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31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4">
        <v>1915.02</v>
      </c>
      <c r="AJ531" s="2">
        <f>Cape!D536</f>
        <v>0.52</v>
      </c>
      <c r="AK531" s="2">
        <f>Cape!E538</f>
        <v>10</v>
      </c>
      <c r="AL531" s="76">
        <f t="shared" si="33"/>
        <v>5.2920000000000002E-2</v>
      </c>
      <c r="AM531" s="95">
        <v>7.38</v>
      </c>
      <c r="AN531">
        <f t="shared" si="34"/>
        <v>5.2920000000000002E-2</v>
      </c>
      <c r="AO531">
        <f t="shared" si="32"/>
        <v>0.74229124798217505</v>
      </c>
    </row>
    <row r="532" spans="1:41" ht="15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31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4">
        <v>1915.03</v>
      </c>
      <c r="AJ532" s="2">
        <f>Cape!D537</f>
        <v>0.55000000000000004</v>
      </c>
      <c r="AK532" s="2">
        <f>Cape!E539</f>
        <v>9.9</v>
      </c>
      <c r="AL532" s="76">
        <f t="shared" si="33"/>
        <v>5.2525252525252523E-2</v>
      </c>
      <c r="AM532" s="95">
        <v>7.57</v>
      </c>
      <c r="AN532">
        <f t="shared" si="34"/>
        <v>5.2525252525252523E-2</v>
      </c>
      <c r="AO532">
        <f t="shared" si="32"/>
        <v>0.73721399283764</v>
      </c>
    </row>
    <row r="533" spans="1:41" ht="15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31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4">
        <v>1915.04</v>
      </c>
      <c r="AJ533" s="2">
        <f>Cape!D538</f>
        <v>0.57999999999999996</v>
      </c>
      <c r="AK533" s="2">
        <f>Cape!E540</f>
        <v>10</v>
      </c>
      <c r="AL533" s="76">
        <f t="shared" si="33"/>
        <v>5.5000000000000007E-2</v>
      </c>
      <c r="AM533" s="95">
        <v>8.14</v>
      </c>
      <c r="AN533">
        <f t="shared" si="34"/>
        <v>5.5000000000000007E-2</v>
      </c>
      <c r="AO533">
        <f t="shared" si="32"/>
        <v>0.77248997819336185</v>
      </c>
    </row>
    <row r="534" spans="1:41" ht="15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35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4">
        <v>1915.05</v>
      </c>
      <c r="AJ534" s="2">
        <f>Cape!D539</f>
        <v>0.61</v>
      </c>
      <c r="AK534" s="2">
        <f>Cape!E541</f>
        <v>10.1</v>
      </c>
      <c r="AL534" s="76">
        <f t="shared" si="33"/>
        <v>5.7425742574257421E-2</v>
      </c>
      <c r="AM534" s="95">
        <v>7.95</v>
      </c>
      <c r="AN534">
        <f t="shared" si="34"/>
        <v>5.7425742574257421E-2</v>
      </c>
      <c r="AO534">
        <f t="shared" si="32"/>
        <v>0.80706216571033551</v>
      </c>
    </row>
    <row r="535" spans="1:41" ht="15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35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4">
        <v>1915.06</v>
      </c>
      <c r="AJ535" s="2">
        <f>Cape!D540</f>
        <v>0.64</v>
      </c>
      <c r="AK535" s="2">
        <f>Cape!E542</f>
        <v>10.1</v>
      </c>
      <c r="AL535" s="76">
        <f t="shared" si="33"/>
        <v>6.0396039603960394E-2</v>
      </c>
      <c r="AM535" s="95">
        <v>8.0399999999999991</v>
      </c>
      <c r="AN535">
        <f t="shared" si="34"/>
        <v>6.0396039603960394E-2</v>
      </c>
      <c r="AO535">
        <f t="shared" si="32"/>
        <v>0.84934329410188936</v>
      </c>
    </row>
    <row r="536" spans="1:41" ht="15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35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4">
        <v>1915.07</v>
      </c>
      <c r="AJ536" s="2">
        <f>Cape!D541</f>
        <v>0.67</v>
      </c>
      <c r="AK536" s="2">
        <f>Cape!E543</f>
        <v>10.1</v>
      </c>
      <c r="AL536" s="76">
        <f t="shared" si="33"/>
        <v>6.3366336633663367E-2</v>
      </c>
      <c r="AM536" s="95">
        <v>8.01</v>
      </c>
      <c r="AN536">
        <f t="shared" si="34"/>
        <v>6.3366336633663367E-2</v>
      </c>
      <c r="AO536">
        <f t="shared" si="32"/>
        <v>0.89155682101790523</v>
      </c>
    </row>
    <row r="537" spans="1:41" ht="15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35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4">
        <v>1915.08</v>
      </c>
      <c r="AJ537" s="2">
        <f>Cape!D542</f>
        <v>0.7</v>
      </c>
      <c r="AK537" s="2">
        <f>Cape!E544</f>
        <v>10.1</v>
      </c>
      <c r="AL537" s="76">
        <f t="shared" si="33"/>
        <v>6.633663366336634E-2</v>
      </c>
      <c r="AM537" s="95">
        <v>8.35</v>
      </c>
      <c r="AN537">
        <f t="shared" si="34"/>
        <v>6.633663366336634E-2</v>
      </c>
      <c r="AO537">
        <f t="shared" si="32"/>
        <v>0.93368544206035375</v>
      </c>
    </row>
    <row r="538" spans="1:41" ht="15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35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4">
        <v>1915.09</v>
      </c>
      <c r="AJ538" s="2">
        <f>Cape!D543</f>
        <v>0.73</v>
      </c>
      <c r="AK538" s="2">
        <f>Cape!E545</f>
        <v>10.1</v>
      </c>
      <c r="AL538" s="76">
        <f t="shared" si="33"/>
        <v>6.9306930693069299E-2</v>
      </c>
      <c r="AM538" s="95">
        <v>8.66</v>
      </c>
      <c r="AN538">
        <f t="shared" si="34"/>
        <v>6.9306930693069299E-2</v>
      </c>
      <c r="AO538">
        <f t="shared" si="32"/>
        <v>0.97562309682033621</v>
      </c>
    </row>
    <row r="539" spans="1:41" ht="15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35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4">
        <v>1915.1</v>
      </c>
      <c r="AJ539" s="2">
        <f>Cape!D544</f>
        <v>0.76</v>
      </c>
      <c r="AK539" s="2">
        <f>Cape!E546</f>
        <v>10.199999999999999</v>
      </c>
      <c r="AL539" s="76">
        <f t="shared" si="33"/>
        <v>7.1568627450980402E-2</v>
      </c>
      <c r="AM539" s="95">
        <v>9.14</v>
      </c>
      <c r="AN539">
        <f t="shared" si="34"/>
        <v>7.1568627450980402E-2</v>
      </c>
      <c r="AO539">
        <f t="shared" si="32"/>
        <v>1.0075506039523447</v>
      </c>
    </row>
    <row r="540" spans="1:41" ht="15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35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4">
        <v>1915.11</v>
      </c>
      <c r="AJ540" s="2">
        <f>Cape!D545</f>
        <v>0.79</v>
      </c>
      <c r="AK540" s="2">
        <f>Cape!E547</f>
        <v>10.3</v>
      </c>
      <c r="AL540" s="76">
        <f t="shared" si="33"/>
        <v>7.3786407766990289E-2</v>
      </c>
      <c r="AM540" s="95">
        <v>9.4600000000000009</v>
      </c>
      <c r="AN540">
        <f t="shared" si="34"/>
        <v>7.3786407766990289E-2</v>
      </c>
      <c r="AO540">
        <f t="shared" si="32"/>
        <v>1.0388106998378306</v>
      </c>
    </row>
    <row r="541" spans="1:41" ht="15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35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4">
        <v>1915.12</v>
      </c>
      <c r="AJ541" s="2">
        <f>Cape!D546</f>
        <v>0.82</v>
      </c>
      <c r="AK541" s="2">
        <f>Cape!E548</f>
        <v>10.3</v>
      </c>
      <c r="AL541" s="76">
        <f t="shared" si="33"/>
        <v>7.6699029126213597E-2</v>
      </c>
      <c r="AM541" s="95">
        <v>9.48</v>
      </c>
      <c r="AN541">
        <f t="shared" si="34"/>
        <v>7.6699029126213597E-2</v>
      </c>
      <c r="AO541">
        <f t="shared" si="32"/>
        <v>1.0796983475133015</v>
      </c>
    </row>
    <row r="542" spans="1:41" ht="15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35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4">
        <v>1916.01</v>
      </c>
      <c r="AJ542" s="2">
        <f>Cape!D547</f>
        <v>0.85</v>
      </c>
      <c r="AK542" s="2">
        <f>Cape!E549</f>
        <v>10.4</v>
      </c>
      <c r="AL542" s="76">
        <f t="shared" si="33"/>
        <v>7.8846153846153844E-2</v>
      </c>
      <c r="AM542" s="95">
        <v>9.33</v>
      </c>
      <c r="AN542">
        <f t="shared" si="34"/>
        <v>7.8846153846153844E-2</v>
      </c>
      <c r="AO542">
        <f t="shared" si="32"/>
        <v>1.1095472835572828</v>
      </c>
    </row>
    <row r="543" spans="1:41" ht="15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35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4">
        <v>1916.02</v>
      </c>
      <c r="AJ543" s="2">
        <f>Cape!D548</f>
        <v>0.88</v>
      </c>
      <c r="AK543" s="2">
        <f>Cape!E550</f>
        <v>10.4</v>
      </c>
      <c r="AL543" s="76">
        <f t="shared" si="33"/>
        <v>8.1730769230769232E-2</v>
      </c>
      <c r="AM543" s="95">
        <v>9.1999999999999993</v>
      </c>
      <c r="AN543">
        <f t="shared" si="34"/>
        <v>8.1730769230769232E-2</v>
      </c>
      <c r="AO543">
        <f t="shared" si="32"/>
        <v>1.1497000229081047</v>
      </c>
    </row>
    <row r="544" spans="1:41" ht="15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35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4">
        <v>1916.03</v>
      </c>
      <c r="AJ544" s="2">
        <f>Cape!D549</f>
        <v>0.93420000000000003</v>
      </c>
      <c r="AK544" s="2">
        <f>Cape!E551</f>
        <v>10.5</v>
      </c>
      <c r="AL544" s="76">
        <f t="shared" si="33"/>
        <v>8.3809523809523806E-2</v>
      </c>
      <c r="AM544" s="95">
        <v>9.17</v>
      </c>
      <c r="AN544">
        <f t="shared" si="34"/>
        <v>8.3809523809523806E-2</v>
      </c>
      <c r="AO544">
        <f t="shared" si="32"/>
        <v>1.1783366715127306</v>
      </c>
    </row>
    <row r="545" spans="1:41" ht="15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35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4">
        <v>1916.04</v>
      </c>
      <c r="AJ545" s="2">
        <f>Cape!D550</f>
        <v>0.98829999999999996</v>
      </c>
      <c r="AK545" s="2">
        <f>Cape!E552</f>
        <v>10.6</v>
      </c>
      <c r="AL545" s="76">
        <f t="shared" si="33"/>
        <v>8.8132075471698115E-2</v>
      </c>
      <c r="AM545" s="95">
        <v>9.07</v>
      </c>
      <c r="AN545">
        <f t="shared" si="34"/>
        <v>8.8132075471698115E-2</v>
      </c>
      <c r="AO545">
        <f t="shared" si="32"/>
        <v>1.2384302974648027</v>
      </c>
    </row>
    <row r="546" spans="1:41" ht="15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35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4">
        <v>1916.05</v>
      </c>
      <c r="AJ546" s="2">
        <f>Cape!D551</f>
        <v>1.042</v>
      </c>
      <c r="AK546" s="2">
        <f>Cape!E553</f>
        <v>10.7</v>
      </c>
      <c r="AL546" s="76">
        <f t="shared" si="33"/>
        <v>9.236448598130842E-2</v>
      </c>
      <c r="AM546" s="95">
        <v>9.27</v>
      </c>
      <c r="AN546">
        <f t="shared" si="34"/>
        <v>9.236448598130842E-2</v>
      </c>
      <c r="AO546">
        <f t="shared" si="32"/>
        <v>1.2966704560191151</v>
      </c>
    </row>
    <row r="547" spans="1:41" ht="15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35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4">
        <v>1916.06</v>
      </c>
      <c r="AJ547" s="2">
        <f>Cape!D552</f>
        <v>1.097</v>
      </c>
      <c r="AK547" s="2">
        <f>Cape!E554</f>
        <v>10.8</v>
      </c>
      <c r="AL547" s="76">
        <f t="shared" si="33"/>
        <v>9.6481481481481474E-2</v>
      </c>
      <c r="AM547" s="95">
        <v>9.36</v>
      </c>
      <c r="AN547">
        <f t="shared" si="34"/>
        <v>9.6481481481481474E-2</v>
      </c>
      <c r="AO547">
        <f t="shared" si="32"/>
        <v>1.3525101265675292</v>
      </c>
    </row>
    <row r="548" spans="1:41" ht="15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35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4">
        <v>1916.07</v>
      </c>
      <c r="AJ548" s="2">
        <f>Cape!D553</f>
        <v>1.151</v>
      </c>
      <c r="AK548" s="2">
        <f>Cape!E555</f>
        <v>10.8</v>
      </c>
      <c r="AL548" s="76">
        <f t="shared" si="33"/>
        <v>0.10157407407407407</v>
      </c>
      <c r="AM548" s="95">
        <v>9.23</v>
      </c>
      <c r="AN548">
        <f t="shared" si="34"/>
        <v>0.10157407407407407</v>
      </c>
      <c r="AO548">
        <f t="shared" si="32"/>
        <v>1.4213077913524936</v>
      </c>
    </row>
    <row r="549" spans="1:41" ht="15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35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4">
        <v>1916.08</v>
      </c>
      <c r="AJ549" s="2">
        <f>Cape!D554</f>
        <v>1.2050000000000001</v>
      </c>
      <c r="AK549" s="2">
        <f>Cape!E556</f>
        <v>10.9</v>
      </c>
      <c r="AL549" s="76">
        <f t="shared" si="33"/>
        <v>0.10559633027522936</v>
      </c>
      <c r="AM549" s="95">
        <v>9.3000000000000007</v>
      </c>
      <c r="AN549">
        <f t="shared" si="34"/>
        <v>0.10559633027522936</v>
      </c>
      <c r="AO549">
        <f t="shared" si="32"/>
        <v>1.4746656460080589</v>
      </c>
    </row>
    <row r="550" spans="1:41" ht="15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35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4">
        <v>1916.09</v>
      </c>
      <c r="AJ550" s="2">
        <f>Cape!D555</f>
        <v>1.2589999999999999</v>
      </c>
      <c r="AK550" s="2">
        <f>Cape!E557</f>
        <v>11.1</v>
      </c>
      <c r="AL550" s="76">
        <f t="shared" si="33"/>
        <v>0.10855855855855857</v>
      </c>
      <c r="AM550" s="95">
        <v>9.68</v>
      </c>
      <c r="AN550">
        <f t="shared" si="34"/>
        <v>0.10855855855855857</v>
      </c>
      <c r="AO550">
        <f t="shared" si="32"/>
        <v>1.5121539408886036</v>
      </c>
    </row>
    <row r="551" spans="1:41" ht="15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35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4">
        <v>1916.1</v>
      </c>
      <c r="AJ551" s="2">
        <f>Cape!D556</f>
        <v>1.3129999999999999</v>
      </c>
      <c r="AK551" s="2">
        <f>Cape!E558</f>
        <v>11.3</v>
      </c>
      <c r="AL551" s="76">
        <f t="shared" si="33"/>
        <v>0.11141592920353981</v>
      </c>
      <c r="AM551" s="95">
        <v>9.98</v>
      </c>
      <c r="AN551">
        <f t="shared" si="34"/>
        <v>0.11141592920353981</v>
      </c>
      <c r="AO551">
        <f t="shared" si="32"/>
        <v>1.5474538107649294</v>
      </c>
    </row>
    <row r="552" spans="1:41" ht="15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35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4">
        <v>1916.11</v>
      </c>
      <c r="AJ552" s="2">
        <f>Cape!D557</f>
        <v>1.3680000000000001</v>
      </c>
      <c r="AK552" s="2">
        <f>Cape!E559</f>
        <v>11.5</v>
      </c>
      <c r="AL552" s="76">
        <f t="shared" si="33"/>
        <v>0.11417391304347825</v>
      </c>
      <c r="AM552" s="95">
        <v>10.210000000000001</v>
      </c>
      <c r="AN552">
        <f t="shared" si="34"/>
        <v>0.11417391304347825</v>
      </c>
      <c r="AO552">
        <f t="shared" si="32"/>
        <v>1.5804770559484496</v>
      </c>
    </row>
    <row r="553" spans="1:41" ht="15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35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4">
        <v>1916.12</v>
      </c>
      <c r="AJ553" s="2">
        <f>Cape!D558</f>
        <v>1.4219999999999999</v>
      </c>
      <c r="AK553" s="2">
        <f>Cape!E560</f>
        <v>11.6</v>
      </c>
      <c r="AL553" s="76">
        <f t="shared" si="33"/>
        <v>0.11793103448275863</v>
      </c>
      <c r="AM553" s="95">
        <v>9.8000000000000007</v>
      </c>
      <c r="AN553">
        <f t="shared" si="34"/>
        <v>0.11793103448275863</v>
      </c>
      <c r="AO553">
        <f t="shared" si="32"/>
        <v>1.6265427576576106</v>
      </c>
    </row>
    <row r="554" spans="1:41" ht="15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35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4">
        <v>1917.01</v>
      </c>
      <c r="AJ554" s="2">
        <f>Cape!D559</f>
        <v>1.476</v>
      </c>
      <c r="AK554" s="2">
        <f>Cape!E561</f>
        <v>11.7</v>
      </c>
      <c r="AL554" s="76">
        <f t="shared" si="33"/>
        <v>0.12153846153846154</v>
      </c>
      <c r="AM554" s="95">
        <v>9.57</v>
      </c>
      <c r="AN554">
        <f t="shared" si="34"/>
        <v>0.12153846153846154</v>
      </c>
      <c r="AO554">
        <f t="shared" si="32"/>
        <v>1.669491302858473</v>
      </c>
    </row>
    <row r="555" spans="1:41" ht="15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35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4">
        <v>1917.02</v>
      </c>
      <c r="AJ555" s="2">
        <f>Cape!D560</f>
        <v>1.53</v>
      </c>
      <c r="AK555" s="2">
        <f>Cape!E562</f>
        <v>12</v>
      </c>
      <c r="AL555" s="76">
        <f t="shared" si="33"/>
        <v>0.123</v>
      </c>
      <c r="AM555" s="95">
        <v>9.0299999999999994</v>
      </c>
      <c r="AN555">
        <f t="shared" si="34"/>
        <v>0.123</v>
      </c>
      <c r="AO555">
        <f t="shared" si="32"/>
        <v>1.6823758385221621</v>
      </c>
    </row>
    <row r="556" spans="1:41" ht="15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35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4">
        <v>1917.03</v>
      </c>
      <c r="AJ556" s="2">
        <f>Cape!D561</f>
        <v>1.5089999999999999</v>
      </c>
      <c r="AK556" s="2">
        <f>Cape!E563</f>
        <v>12</v>
      </c>
      <c r="AL556" s="76">
        <f t="shared" si="33"/>
        <v>0.1275</v>
      </c>
      <c r="AM556" s="95">
        <v>9.31</v>
      </c>
      <c r="AN556">
        <f t="shared" si="34"/>
        <v>0.1275</v>
      </c>
      <c r="AO556">
        <f t="shared" si="32"/>
        <v>1.7360608129126005</v>
      </c>
    </row>
    <row r="557" spans="1:41" ht="15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35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4">
        <v>1917.04</v>
      </c>
      <c r="AJ557" s="2">
        <f>Cape!D562</f>
        <v>1.488</v>
      </c>
      <c r="AK557" s="2">
        <f>Cape!E564</f>
        <v>12.6</v>
      </c>
      <c r="AL557" s="76">
        <f t="shared" si="33"/>
        <v>0.11976190476190476</v>
      </c>
      <c r="AM557" s="95">
        <v>9.17</v>
      </c>
      <c r="AN557">
        <f t="shared" si="34"/>
        <v>0.11976190476190476</v>
      </c>
      <c r="AO557">
        <f t="shared" si="32"/>
        <v>1.6228671731502373</v>
      </c>
    </row>
    <row r="558" spans="1:41" ht="15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35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4">
        <v>1917.05</v>
      </c>
      <c r="AJ558" s="2">
        <f>Cape!D563</f>
        <v>1.468</v>
      </c>
      <c r="AK558" s="2">
        <f>Cape!E565</f>
        <v>12.8</v>
      </c>
      <c r="AL558" s="76">
        <f t="shared" si="33"/>
        <v>0.11624999999999999</v>
      </c>
      <c r="AM558" s="95">
        <v>8.86</v>
      </c>
      <c r="AN558">
        <f t="shared" si="34"/>
        <v>0.11624999999999999</v>
      </c>
      <c r="AO558">
        <f t="shared" si="32"/>
        <v>1.5689507027510508</v>
      </c>
    </row>
    <row r="559" spans="1:41" ht="15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35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4">
        <v>1917.06</v>
      </c>
      <c r="AJ559" s="2">
        <f>Cape!D564</f>
        <v>1.4470000000000001</v>
      </c>
      <c r="AK559" s="2">
        <f>Cape!E566</f>
        <v>13</v>
      </c>
      <c r="AL559" s="76">
        <f t="shared" si="33"/>
        <v>0.11292307692307692</v>
      </c>
      <c r="AM559" s="95">
        <v>9.0399999999999991</v>
      </c>
      <c r="AN559">
        <f t="shared" si="34"/>
        <v>0.11292307692307692</v>
      </c>
      <c r="AO559">
        <f t="shared" si="32"/>
        <v>1.5180952229591143</v>
      </c>
    </row>
    <row r="560" spans="1:41" ht="15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35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4">
        <v>1917.07</v>
      </c>
      <c r="AJ560" s="2">
        <f>Cape!D565</f>
        <v>1.4259999999999999</v>
      </c>
      <c r="AK560" s="2">
        <f>Cape!E567</f>
        <v>12.8</v>
      </c>
      <c r="AL560" s="76">
        <f t="shared" si="33"/>
        <v>0.113046875</v>
      </c>
      <c r="AM560" s="95">
        <v>8.7899999999999991</v>
      </c>
      <c r="AN560">
        <f t="shared" si="34"/>
        <v>0.113046875</v>
      </c>
      <c r="AO560">
        <f t="shared" si="32"/>
        <v>1.5141137416925872</v>
      </c>
    </row>
    <row r="561" spans="1:41" ht="15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35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4">
        <v>1917.08</v>
      </c>
      <c r="AJ561" s="2">
        <f>Cape!D566</f>
        <v>1.405</v>
      </c>
      <c r="AK561" s="2">
        <f>Cape!E568</f>
        <v>13</v>
      </c>
      <c r="AL561" s="76">
        <f t="shared" si="33"/>
        <v>0.10969230769230769</v>
      </c>
      <c r="AM561" s="95">
        <v>8.5299999999999994</v>
      </c>
      <c r="AN561">
        <f t="shared" si="34"/>
        <v>0.10969230769230769</v>
      </c>
      <c r="AO561">
        <f t="shared" si="32"/>
        <v>1.4635795322595704</v>
      </c>
    </row>
    <row r="562" spans="1:41" ht="15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35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4">
        <v>1917.09</v>
      </c>
      <c r="AJ562" s="2">
        <f>Cape!D567</f>
        <v>1.3839999999999999</v>
      </c>
      <c r="AK562" s="2">
        <f>Cape!E569</f>
        <v>13.3</v>
      </c>
      <c r="AL562" s="76">
        <f t="shared" si="33"/>
        <v>0.10563909774436089</v>
      </c>
      <c r="AM562" s="95">
        <v>8.1199999999999992</v>
      </c>
      <c r="AN562">
        <f t="shared" si="34"/>
        <v>0.10563909774436089</v>
      </c>
      <c r="AO562">
        <f t="shared" si="32"/>
        <v>1.4045233866648061</v>
      </c>
    </row>
    <row r="563" spans="1:41" ht="15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35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4">
        <v>1917.1</v>
      </c>
      <c r="AJ563" s="2">
        <f>Cape!D568</f>
        <v>1.363</v>
      </c>
      <c r="AK563" s="2">
        <f>Cape!E570</f>
        <v>13.5</v>
      </c>
      <c r="AL563" s="76">
        <f t="shared" si="33"/>
        <v>0.10251851851851851</v>
      </c>
      <c r="AM563" s="95">
        <v>7.68</v>
      </c>
      <c r="AN563">
        <f t="shared" si="34"/>
        <v>0.10251851851851851</v>
      </c>
      <c r="AO563">
        <f t="shared" si="32"/>
        <v>1.3587120095302725</v>
      </c>
    </row>
    <row r="564" spans="1:41" ht="15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35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4">
        <v>1917.11</v>
      </c>
      <c r="AJ564" s="2">
        <f>Cape!D569</f>
        <v>1.343</v>
      </c>
      <c r="AK564" s="2">
        <f>Cape!E571</f>
        <v>13.5</v>
      </c>
      <c r="AL564" s="76">
        <f t="shared" si="33"/>
        <v>0.10096296296296296</v>
      </c>
      <c r="AM564" s="95">
        <v>7.04</v>
      </c>
      <c r="AN564">
        <f t="shared" si="34"/>
        <v>0.10096296296296296</v>
      </c>
      <c r="AO564">
        <f t="shared" si="32"/>
        <v>1.3340787158345757</v>
      </c>
    </row>
    <row r="565" spans="1:41" ht="15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35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4">
        <v>1917.12</v>
      </c>
      <c r="AJ565" s="2">
        <f>Cape!D570</f>
        <v>1.3220000000000001</v>
      </c>
      <c r="AK565" s="2">
        <f>Cape!E572</f>
        <v>13.7</v>
      </c>
      <c r="AL565" s="76">
        <f t="shared" si="33"/>
        <v>9.802919708029198E-2</v>
      </c>
      <c r="AM565" s="95">
        <v>6.8</v>
      </c>
      <c r="AN565">
        <f t="shared" si="34"/>
        <v>9.802919708029198E-2</v>
      </c>
      <c r="AO565">
        <f t="shared" si="32"/>
        <v>1.2919779736231338</v>
      </c>
    </row>
    <row r="566" spans="1:41" ht="15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35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4">
        <v>1918.01</v>
      </c>
      <c r="AJ566" s="2">
        <f>Cape!D571</f>
        <v>1.3009999999999999</v>
      </c>
      <c r="AK566" s="2">
        <f>Cape!E573</f>
        <v>14</v>
      </c>
      <c r="AL566" s="76">
        <f t="shared" si="33"/>
        <v>9.4428571428571431E-2</v>
      </c>
      <c r="AM566" s="95">
        <v>7.21</v>
      </c>
      <c r="AN566">
        <f t="shared" si="34"/>
        <v>9.4428571428571431E-2</v>
      </c>
      <c r="AO566">
        <f t="shared" si="32"/>
        <v>1.2418264767988387</v>
      </c>
    </row>
    <row r="567" spans="1:41" ht="15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35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4">
        <v>1918.02</v>
      </c>
      <c r="AJ567" s="2">
        <f>Cape!D572</f>
        <v>1.28</v>
      </c>
      <c r="AK567" s="2">
        <f>Cape!E574</f>
        <v>14.1</v>
      </c>
      <c r="AL567" s="76">
        <f t="shared" si="33"/>
        <v>9.2269503546099294E-2</v>
      </c>
      <c r="AM567" s="95">
        <v>7.43</v>
      </c>
      <c r="AN567">
        <f t="shared" si="34"/>
        <v>9.2269503546099294E-2</v>
      </c>
      <c r="AO567">
        <f t="shared" si="32"/>
        <v>1.2112726342225211</v>
      </c>
    </row>
    <row r="568" spans="1:41" ht="15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35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4">
        <v>1918.03</v>
      </c>
      <c r="AJ568" s="2">
        <f>Cape!D573</f>
        <v>1.256</v>
      </c>
      <c r="AK568" s="2">
        <f>Cape!E575</f>
        <v>14</v>
      </c>
      <c r="AL568" s="76">
        <f t="shared" si="33"/>
        <v>9.1428571428571428E-2</v>
      </c>
      <c r="AM568" s="95">
        <v>7.28</v>
      </c>
      <c r="AN568">
        <f t="shared" si="34"/>
        <v>9.1428571428571428E-2</v>
      </c>
      <c r="AO568">
        <f t="shared" si="32"/>
        <v>1.1983683623974646</v>
      </c>
    </row>
    <row r="569" spans="1:41" ht="15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35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4">
        <v>1918.04</v>
      </c>
      <c r="AJ569" s="2">
        <f>Cape!D574</f>
        <v>1.232</v>
      </c>
      <c r="AK569" s="2">
        <f>Cape!E576</f>
        <v>14.2</v>
      </c>
      <c r="AL569" s="76">
        <f t="shared" si="33"/>
        <v>8.8450704225352117E-2</v>
      </c>
      <c r="AM569" s="95">
        <v>7.21</v>
      </c>
      <c r="AN569">
        <f t="shared" si="34"/>
        <v>8.8450704225352117E-2</v>
      </c>
      <c r="AO569">
        <f t="shared" si="32"/>
        <v>1.1575222426766483</v>
      </c>
    </row>
    <row r="570" spans="1:41" ht="15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35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4">
        <v>1918.05</v>
      </c>
      <c r="AJ570" s="2">
        <f>Cape!D575</f>
        <v>1.208</v>
      </c>
      <c r="AK570" s="2">
        <f>Cape!E577</f>
        <v>14.5</v>
      </c>
      <c r="AL570" s="76">
        <f t="shared" si="33"/>
        <v>8.496551724137931E-2</v>
      </c>
      <c r="AM570" s="95">
        <v>7.44</v>
      </c>
      <c r="AN570">
        <f t="shared" si="34"/>
        <v>8.496551724137931E-2</v>
      </c>
      <c r="AO570">
        <f t="shared" si="32"/>
        <v>1.110339112231872</v>
      </c>
    </row>
    <row r="571" spans="1:41" ht="15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35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4">
        <v>1918.06</v>
      </c>
      <c r="AJ571" s="2">
        <f>Cape!D576</f>
        <v>1.1830000000000001</v>
      </c>
      <c r="AK571" s="2">
        <f>Cape!E578</f>
        <v>14.7</v>
      </c>
      <c r="AL571" s="76">
        <f t="shared" si="33"/>
        <v>8.2176870748299324E-2</v>
      </c>
      <c r="AM571" s="95">
        <v>7.45</v>
      </c>
      <c r="AN571">
        <f t="shared" si="34"/>
        <v>8.2176870748299324E-2</v>
      </c>
      <c r="AO571">
        <f t="shared" ref="AO571:AO634" si="36">AN571/(AVERAGE(AL451:AL570))</f>
        <v>1.0726965952510907</v>
      </c>
    </row>
    <row r="572" spans="1:41" ht="15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35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4">
        <v>1918.07</v>
      </c>
      <c r="AJ572" s="2">
        <f>Cape!D577</f>
        <v>1.159</v>
      </c>
      <c r="AK572" s="2">
        <f>Cape!E579</f>
        <v>15.1</v>
      </c>
      <c r="AL572" s="76">
        <f t="shared" si="33"/>
        <v>7.8344370860927159E-2</v>
      </c>
      <c r="AM572" s="95">
        <v>7.51</v>
      </c>
      <c r="AN572">
        <f t="shared" si="34"/>
        <v>7.8344370860927159E-2</v>
      </c>
      <c r="AO572">
        <f t="shared" si="36"/>
        <v>1.0217510695362808</v>
      </c>
    </row>
    <row r="573" spans="1:41" ht="15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35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4">
        <v>1918.08</v>
      </c>
      <c r="AJ573" s="2">
        <f>Cape!D578</f>
        <v>1.135</v>
      </c>
      <c r="AK573" s="2">
        <f>Cape!E580</f>
        <v>15.4</v>
      </c>
      <c r="AL573" s="76">
        <f t="shared" si="33"/>
        <v>7.5259740259740263E-2</v>
      </c>
      <c r="AM573" s="95">
        <v>7.58</v>
      </c>
      <c r="AN573">
        <f t="shared" si="34"/>
        <v>7.5259740259740263E-2</v>
      </c>
      <c r="AO573">
        <f t="shared" si="36"/>
        <v>0.98088280699268793</v>
      </c>
    </row>
    <row r="574" spans="1:41" ht="15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35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4">
        <v>1918.09</v>
      </c>
      <c r="AJ574" s="2">
        <f>Cape!D579</f>
        <v>1.111</v>
      </c>
      <c r="AK574" s="2">
        <f>Cape!E581</f>
        <v>15.7</v>
      </c>
      <c r="AL574" s="76">
        <f t="shared" si="33"/>
        <v>7.2292993630573246E-2</v>
      </c>
      <c r="AM574" s="95">
        <v>7.54</v>
      </c>
      <c r="AN574">
        <f t="shared" si="34"/>
        <v>7.2292993630573246E-2</v>
      </c>
      <c r="AO574">
        <f t="shared" si="36"/>
        <v>0.94184140826409257</v>
      </c>
    </row>
    <row r="575" spans="1:41" ht="15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35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4">
        <v>1918.1</v>
      </c>
      <c r="AJ575" s="2">
        <f>Cape!D580</f>
        <v>1.087</v>
      </c>
      <c r="AK575" s="2">
        <f>Cape!E582</f>
        <v>16</v>
      </c>
      <c r="AL575" s="76">
        <f t="shared" si="33"/>
        <v>6.9437499999999999E-2</v>
      </c>
      <c r="AM575" s="95">
        <v>7.86</v>
      </c>
      <c r="AN575">
        <f t="shared" si="34"/>
        <v>6.9437499999999999E-2</v>
      </c>
      <c r="AO575">
        <f t="shared" si="36"/>
        <v>0.90449598846004586</v>
      </c>
    </row>
    <row r="576" spans="1:41" ht="15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35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4">
        <v>1918.11</v>
      </c>
      <c r="AJ576" s="2">
        <f>Cape!D581</f>
        <v>1.0629999999999999</v>
      </c>
      <c r="AK576" s="2">
        <f>Cape!E583</f>
        <v>16.3</v>
      </c>
      <c r="AL576" s="76">
        <f t="shared" si="33"/>
        <v>6.668711656441717E-2</v>
      </c>
      <c r="AM576" s="95">
        <v>8.06</v>
      </c>
      <c r="AN576">
        <f t="shared" si="34"/>
        <v>6.668711656441717E-2</v>
      </c>
      <c r="AO576">
        <f t="shared" si="36"/>
        <v>0.86865745294096763</v>
      </c>
    </row>
    <row r="577" spans="1:41" ht="15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35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4">
        <v>1918.12</v>
      </c>
      <c r="AJ577" s="2">
        <f>Cape!D582</f>
        <v>1.038</v>
      </c>
      <c r="AK577" s="2">
        <f>Cape!E584</f>
        <v>16.5</v>
      </c>
      <c r="AL577" s="76">
        <f t="shared" si="33"/>
        <v>6.4424242424242426E-2</v>
      </c>
      <c r="AM577" s="95">
        <v>7.9</v>
      </c>
      <c r="AN577">
        <f t="shared" si="34"/>
        <v>6.4424242424242426E-2</v>
      </c>
      <c r="AO577">
        <f t="shared" si="36"/>
        <v>0.83928619318746422</v>
      </c>
    </row>
    <row r="578" spans="1:41" ht="15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35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4">
        <v>1919.01</v>
      </c>
      <c r="AJ578" s="2">
        <f>Cape!D583</f>
        <v>1.014</v>
      </c>
      <c r="AK578" s="2">
        <f>Cape!E585</f>
        <v>16.5</v>
      </c>
      <c r="AL578" s="76">
        <f t="shared" si="33"/>
        <v>6.2909090909090915E-2</v>
      </c>
      <c r="AM578" s="95">
        <v>7.85</v>
      </c>
      <c r="AN578">
        <f t="shared" si="34"/>
        <v>6.2909090909090915E-2</v>
      </c>
      <c r="AO578">
        <f t="shared" si="36"/>
        <v>0.81972163421989597</v>
      </c>
    </row>
    <row r="579" spans="1:41" ht="15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35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4">
        <v>1919.02</v>
      </c>
      <c r="AJ579" s="2">
        <f>Cape!D584</f>
        <v>0.99</v>
      </c>
      <c r="AK579" s="2">
        <f>Cape!E586</f>
        <v>16.2</v>
      </c>
      <c r="AL579" s="76">
        <f t="shared" si="33"/>
        <v>6.2592592592592602E-2</v>
      </c>
      <c r="AM579" s="95">
        <v>7.88</v>
      </c>
      <c r="AN579">
        <f t="shared" si="34"/>
        <v>6.2592592592592602E-2</v>
      </c>
      <c r="AO579">
        <f t="shared" si="36"/>
        <v>0.81590130987262433</v>
      </c>
    </row>
    <row r="580" spans="1:41" ht="15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35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4">
        <v>1919.03</v>
      </c>
      <c r="AJ580" s="2">
        <f>Cape!D585</f>
        <v>0.98499999999999999</v>
      </c>
      <c r="AK580" s="2">
        <f>Cape!E587</f>
        <v>16.399999999999999</v>
      </c>
      <c r="AL580" s="76">
        <f t="shared" si="33"/>
        <v>6.036585365853659E-2</v>
      </c>
      <c r="AM580" s="95">
        <v>8.1199999999999992</v>
      </c>
      <c r="AN580">
        <f t="shared" si="34"/>
        <v>6.036585365853659E-2</v>
      </c>
      <c r="AO580">
        <f t="shared" si="36"/>
        <v>0.78707354921406414</v>
      </c>
    </row>
    <row r="581" spans="1:41" ht="15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35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4">
        <v>1919.04</v>
      </c>
      <c r="AJ581" s="2">
        <f>Cape!D586</f>
        <v>0.98</v>
      </c>
      <c r="AK581" s="2">
        <f>Cape!E588</f>
        <v>16.7</v>
      </c>
      <c r="AL581" s="76">
        <f t="shared" ref="AL581:AL644" si="37">AJ580/AK581</f>
        <v>5.8982035928143717E-2</v>
      </c>
      <c r="AM581" s="95">
        <v>8.39</v>
      </c>
      <c r="AN581">
        <f t="shared" ref="AN581:AN644" si="38">AJ580/AK581</f>
        <v>5.8982035928143717E-2</v>
      </c>
      <c r="AO581">
        <f t="shared" si="36"/>
        <v>0.76934858424524011</v>
      </c>
    </row>
    <row r="582" spans="1:41" ht="15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35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4">
        <v>1919.05</v>
      </c>
      <c r="AJ582" s="2">
        <f>Cape!D587</f>
        <v>0.97499999999999998</v>
      </c>
      <c r="AK582" s="2">
        <f>Cape!E589</f>
        <v>16.899999999999999</v>
      </c>
      <c r="AL582" s="76">
        <f t="shared" si="37"/>
        <v>5.7988165680473373E-2</v>
      </c>
      <c r="AM582" s="95">
        <v>8.9700000000000006</v>
      </c>
      <c r="AN582">
        <f t="shared" si="38"/>
        <v>5.7988165680473373E-2</v>
      </c>
      <c r="AO582">
        <f t="shared" si="36"/>
        <v>0.75683624352688028</v>
      </c>
    </row>
    <row r="583" spans="1:41" ht="15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35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4">
        <v>1919.06</v>
      </c>
      <c r="AJ583" s="2">
        <f>Cape!D588</f>
        <v>0.97</v>
      </c>
      <c r="AK583" s="2">
        <f>Cape!E590</f>
        <v>16.899999999999999</v>
      </c>
      <c r="AL583" s="76">
        <f t="shared" si="37"/>
        <v>5.7692307692307696E-2</v>
      </c>
      <c r="AM583" s="95">
        <v>9.2100000000000009</v>
      </c>
      <c r="AN583">
        <f t="shared" si="38"/>
        <v>5.7692307692307696E-2</v>
      </c>
      <c r="AO583">
        <f t="shared" si="36"/>
        <v>0.75358402662893931</v>
      </c>
    </row>
    <row r="584" spans="1:41" ht="15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35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4">
        <v>1919.07</v>
      </c>
      <c r="AJ584" s="2">
        <f>Cape!D589</f>
        <v>0.96499999999999997</v>
      </c>
      <c r="AK584" s="2">
        <f>Cape!E591</f>
        <v>17.399999999999999</v>
      </c>
      <c r="AL584" s="76">
        <f t="shared" si="37"/>
        <v>5.5747126436781612E-2</v>
      </c>
      <c r="AM584" s="95">
        <v>9.51</v>
      </c>
      <c r="AN584">
        <f t="shared" si="38"/>
        <v>5.5747126436781612E-2</v>
      </c>
      <c r="AO584">
        <f t="shared" si="36"/>
        <v>0.72886289003434113</v>
      </c>
    </row>
    <row r="585" spans="1:41" ht="15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35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4">
        <v>1919.08</v>
      </c>
      <c r="AJ585" s="2">
        <f>Cape!D590</f>
        <v>0.96</v>
      </c>
      <c r="AK585" s="2">
        <f>Cape!E592</f>
        <v>17.7</v>
      </c>
      <c r="AL585" s="76">
        <f t="shared" si="37"/>
        <v>5.4519774011299434E-2</v>
      </c>
      <c r="AM585" s="95">
        <v>8.8699999999999992</v>
      </c>
      <c r="AN585">
        <f t="shared" si="38"/>
        <v>5.4519774011299434E-2</v>
      </c>
      <c r="AO585">
        <f t="shared" si="36"/>
        <v>0.71376451020611997</v>
      </c>
    </row>
    <row r="586" spans="1:41" ht="15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35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4">
        <v>1919.09</v>
      </c>
      <c r="AJ586" s="2">
        <f>Cape!D591</f>
        <v>0.95499999999999996</v>
      </c>
      <c r="AK586" s="2">
        <f>Cape!E593</f>
        <v>17.8</v>
      </c>
      <c r="AL586" s="76">
        <f t="shared" si="37"/>
        <v>5.3932584269662916E-2</v>
      </c>
      <c r="AM586" s="95">
        <v>9.01</v>
      </c>
      <c r="AN586">
        <f t="shared" si="38"/>
        <v>5.3932584269662916E-2</v>
      </c>
      <c r="AO586">
        <f t="shared" si="36"/>
        <v>0.70718208522197279</v>
      </c>
    </row>
    <row r="587" spans="1:41" ht="15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35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4">
        <v>1919.1</v>
      </c>
      <c r="AJ587" s="2">
        <f>Cape!D592</f>
        <v>0.95</v>
      </c>
      <c r="AK587" s="2">
        <f>Cape!E594</f>
        <v>18.100000000000001</v>
      </c>
      <c r="AL587" s="76">
        <f t="shared" si="37"/>
        <v>5.2762430939226515E-2</v>
      </c>
      <c r="AM587" s="95">
        <v>9.4700000000000006</v>
      </c>
      <c r="AN587">
        <f t="shared" si="38"/>
        <v>5.2762430939226515E-2</v>
      </c>
      <c r="AO587">
        <f t="shared" si="36"/>
        <v>0.69303429366012614</v>
      </c>
    </row>
    <row r="588" spans="1:41" ht="15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35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4">
        <v>1919.11</v>
      </c>
      <c r="AJ588" s="2">
        <f>Cape!D593</f>
        <v>0.94499999999999995</v>
      </c>
      <c r="AK588" s="2">
        <f>Cape!E595</f>
        <v>18.5</v>
      </c>
      <c r="AL588" s="76">
        <f t="shared" si="37"/>
        <v>5.1351351351351347E-2</v>
      </c>
      <c r="AM588" s="95">
        <v>9.19</v>
      </c>
      <c r="AN588">
        <f t="shared" si="38"/>
        <v>5.1351351351351347E-2</v>
      </c>
      <c r="AO588">
        <f t="shared" si="36"/>
        <v>0.67576725605177279</v>
      </c>
    </row>
    <row r="589" spans="1:41" ht="15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35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4">
        <v>1919.12</v>
      </c>
      <c r="AJ589" s="2">
        <f>Cape!D594</f>
        <v>0.94</v>
      </c>
      <c r="AK589" s="2">
        <f>Cape!E596</f>
        <v>18.899999999999999</v>
      </c>
      <c r="AL589" s="76">
        <f t="shared" si="37"/>
        <v>0.05</v>
      </c>
      <c r="AM589" s="95">
        <v>8.92</v>
      </c>
      <c r="AN589">
        <f t="shared" si="38"/>
        <v>0.05</v>
      </c>
      <c r="AO589">
        <f t="shared" si="36"/>
        <v>0.65938603481810087</v>
      </c>
    </row>
    <row r="590" spans="1:41" ht="15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35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4">
        <v>1920.01</v>
      </c>
      <c r="AJ590" s="2">
        <f>Cape!D595</f>
        <v>0.93500000000000005</v>
      </c>
      <c r="AK590" s="2">
        <f>Cape!E597</f>
        <v>19.3</v>
      </c>
      <c r="AL590" s="76">
        <f t="shared" si="37"/>
        <v>4.8704663212435231E-2</v>
      </c>
      <c r="AM590" s="95">
        <v>8.83</v>
      </c>
      <c r="AN590">
        <f t="shared" si="38"/>
        <v>4.8704663212435231E-2</v>
      </c>
      <c r="AO590">
        <f t="shared" si="36"/>
        <v>0.64382963218786449</v>
      </c>
    </row>
    <row r="591" spans="1:41" ht="15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35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4">
        <v>1920.02</v>
      </c>
      <c r="AJ591" s="2">
        <f>Cape!D596</f>
        <v>0.93</v>
      </c>
      <c r="AK591" s="2">
        <f>Cape!E598</f>
        <v>19.5</v>
      </c>
      <c r="AL591" s="76">
        <f t="shared" si="37"/>
        <v>4.7948717948717953E-2</v>
      </c>
      <c r="AM591" s="95">
        <v>8.1</v>
      </c>
      <c r="AN591">
        <f t="shared" si="38"/>
        <v>4.7948717948717953E-2</v>
      </c>
      <c r="AO591">
        <f t="shared" si="36"/>
        <v>0.63559196387505845</v>
      </c>
    </row>
    <row r="592" spans="1:41" ht="15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35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4">
        <v>1920.03</v>
      </c>
      <c r="AJ592" s="2">
        <f>Cape!D597</f>
        <v>0.91920000000000002</v>
      </c>
      <c r="AK592" s="2">
        <f>Cape!E599</f>
        <v>19.7</v>
      </c>
      <c r="AL592" s="76">
        <f t="shared" si="37"/>
        <v>4.7208121827411173E-2</v>
      </c>
      <c r="AM592" s="95">
        <v>8.67</v>
      </c>
      <c r="AN592">
        <f t="shared" si="38"/>
        <v>4.7208121827411173E-2</v>
      </c>
      <c r="AO592">
        <f t="shared" si="36"/>
        <v>0.62767052857484773</v>
      </c>
    </row>
    <row r="593" spans="1:41" ht="15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35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4">
        <v>1920.04</v>
      </c>
      <c r="AJ593" s="2">
        <f>Cape!D598</f>
        <v>0.9083</v>
      </c>
      <c r="AK593" s="2">
        <f>Cape!E600</f>
        <v>20.3</v>
      </c>
      <c r="AL593" s="76">
        <f t="shared" si="37"/>
        <v>4.5280788177339902E-2</v>
      </c>
      <c r="AM593" s="95">
        <v>8.6</v>
      </c>
      <c r="AN593">
        <f t="shared" si="38"/>
        <v>4.5280788177339902E-2</v>
      </c>
      <c r="AO593">
        <f t="shared" si="36"/>
        <v>0.60392857428756908</v>
      </c>
    </row>
    <row r="594" spans="1:41" ht="15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35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4">
        <v>1920.05</v>
      </c>
      <c r="AJ594" s="2">
        <f>Cape!D599</f>
        <v>0.89749999999999996</v>
      </c>
      <c r="AK594" s="2">
        <f>Cape!E601</f>
        <v>20.6</v>
      </c>
      <c r="AL594" s="76">
        <f t="shared" si="37"/>
        <v>4.4092233009708735E-2</v>
      </c>
      <c r="AM594" s="95">
        <v>8.06</v>
      </c>
      <c r="AN594">
        <f t="shared" si="38"/>
        <v>4.4092233009708735E-2</v>
      </c>
      <c r="AO594">
        <f t="shared" si="36"/>
        <v>0.5899862062711051</v>
      </c>
    </row>
    <row r="595" spans="1:41" ht="15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35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4">
        <v>1920.06</v>
      </c>
      <c r="AJ595" s="2">
        <f>Cape!D600</f>
        <v>0.88670000000000004</v>
      </c>
      <c r="AK595" s="2">
        <f>Cape!E602</f>
        <v>20.9</v>
      </c>
      <c r="AL595" s="76">
        <f t="shared" si="37"/>
        <v>4.2942583732057414E-2</v>
      </c>
      <c r="AM595" s="95">
        <v>7.92</v>
      </c>
      <c r="AN595">
        <f t="shared" si="38"/>
        <v>4.2942583732057414E-2</v>
      </c>
      <c r="AO595">
        <f t="shared" si="36"/>
        <v>0.57662719857167866</v>
      </c>
    </row>
    <row r="596" spans="1:41" ht="15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35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4">
        <v>1920.07</v>
      </c>
      <c r="AJ596" s="2">
        <f>Cape!D601</f>
        <v>0.87580000000000002</v>
      </c>
      <c r="AK596" s="2">
        <f>Cape!E603</f>
        <v>20.8</v>
      </c>
      <c r="AL596" s="76">
        <f t="shared" si="37"/>
        <v>4.2629807692307696E-2</v>
      </c>
      <c r="AM596" s="95">
        <v>7.91</v>
      </c>
      <c r="AN596">
        <f t="shared" si="38"/>
        <v>4.2629807692307696E-2</v>
      </c>
      <c r="AO596">
        <f t="shared" si="36"/>
        <v>0.57455565304319667</v>
      </c>
    </row>
    <row r="597" spans="1:41" ht="15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35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4">
        <v>1920.08</v>
      </c>
      <c r="AJ597" s="2">
        <f>Cape!D602</f>
        <v>0.86499999999999999</v>
      </c>
      <c r="AK597" s="2">
        <f>Cape!E604</f>
        <v>20.3</v>
      </c>
      <c r="AL597" s="76">
        <f t="shared" si="37"/>
        <v>4.3142857142857143E-2</v>
      </c>
      <c r="AM597" s="95">
        <v>7.6</v>
      </c>
      <c r="AN597">
        <f t="shared" si="38"/>
        <v>4.3142857142857143E-2</v>
      </c>
      <c r="AO597">
        <f t="shared" si="36"/>
        <v>0.58364444377787983</v>
      </c>
    </row>
    <row r="598" spans="1:41" ht="15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3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4">
        <v>1920.09</v>
      </c>
      <c r="AJ598" s="2">
        <f>Cape!D603</f>
        <v>0.85419999999999996</v>
      </c>
      <c r="AK598" s="2">
        <f>Cape!E605</f>
        <v>20</v>
      </c>
      <c r="AL598" s="76">
        <f t="shared" si="37"/>
        <v>4.3249999999999997E-2</v>
      </c>
      <c r="AM598" s="95">
        <v>7.87</v>
      </c>
      <c r="AN598">
        <f t="shared" si="38"/>
        <v>4.3249999999999997E-2</v>
      </c>
      <c r="AO598">
        <f t="shared" si="36"/>
        <v>0.58728753110688903</v>
      </c>
    </row>
    <row r="599" spans="1:41" ht="15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3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4">
        <v>1920.1</v>
      </c>
      <c r="AJ599" s="2">
        <f>Cape!D604</f>
        <v>0.84330000000000005</v>
      </c>
      <c r="AK599" s="2">
        <f>Cape!E606</f>
        <v>19.899999999999999</v>
      </c>
      <c r="AL599" s="76">
        <f t="shared" si="37"/>
        <v>4.292462311557789E-2</v>
      </c>
      <c r="AM599" s="95">
        <v>7.88</v>
      </c>
      <c r="AN599">
        <f t="shared" si="38"/>
        <v>4.292462311557789E-2</v>
      </c>
      <c r="AO599">
        <f t="shared" si="36"/>
        <v>0.58508825937414433</v>
      </c>
    </row>
    <row r="600" spans="1:41" ht="15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3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4">
        <v>1920.11</v>
      </c>
      <c r="AJ600" s="2">
        <f>Cape!D605</f>
        <v>0.83250000000000002</v>
      </c>
      <c r="AK600" s="2">
        <f>Cape!E607</f>
        <v>19.8</v>
      </c>
      <c r="AL600" s="76">
        <f t="shared" si="37"/>
        <v>4.2590909090909089E-2</v>
      </c>
      <c r="AM600" s="95">
        <v>7.48</v>
      </c>
      <c r="AN600">
        <f t="shared" si="38"/>
        <v>4.2590909090909089E-2</v>
      </c>
      <c r="AO600">
        <f t="shared" si="36"/>
        <v>0.5829166924117013</v>
      </c>
    </row>
    <row r="601" spans="1:41" ht="15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3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4">
        <v>1920.12</v>
      </c>
      <c r="AJ601" s="2">
        <f>Cape!D606</f>
        <v>0.82169999999999999</v>
      </c>
      <c r="AK601" s="2">
        <f>Cape!E608</f>
        <v>19.399999999999999</v>
      </c>
      <c r="AL601" s="76">
        <f t="shared" si="37"/>
        <v>4.2912371134020626E-2</v>
      </c>
      <c r="AM601" s="95">
        <v>6.81</v>
      </c>
      <c r="AN601">
        <f t="shared" si="38"/>
        <v>4.2912371134020626E-2</v>
      </c>
      <c r="AO601">
        <f t="shared" si="36"/>
        <v>0.58984520229756587</v>
      </c>
    </row>
    <row r="602" spans="1:41" ht="15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3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4">
        <v>1921.01</v>
      </c>
      <c r="AJ602" s="2">
        <f>Cape!D607</f>
        <v>0.81079999999999997</v>
      </c>
      <c r="AK602" s="2">
        <f>Cape!E609</f>
        <v>19</v>
      </c>
      <c r="AL602" s="76">
        <f t="shared" si="37"/>
        <v>4.3247368421052632E-2</v>
      </c>
      <c r="AM602" s="95">
        <v>7.11</v>
      </c>
      <c r="AN602">
        <f t="shared" si="38"/>
        <v>4.3247368421052632E-2</v>
      </c>
      <c r="AO602">
        <f t="shared" si="36"/>
        <v>0.59697980626660729</v>
      </c>
    </row>
    <row r="603" spans="1:41" ht="15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3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4">
        <v>1921.02</v>
      </c>
      <c r="AJ603" s="2">
        <f>Cape!D608</f>
        <v>0.8</v>
      </c>
      <c r="AK603" s="2">
        <f>Cape!E610</f>
        <v>18.399999999999999</v>
      </c>
      <c r="AL603" s="76">
        <f t="shared" si="37"/>
        <v>4.4065217391304347E-2</v>
      </c>
      <c r="AM603" s="95">
        <v>7.06</v>
      </c>
      <c r="AN603">
        <f t="shared" si="38"/>
        <v>4.4065217391304347E-2</v>
      </c>
      <c r="AO603">
        <f t="shared" si="36"/>
        <v>0.61082634107936262</v>
      </c>
    </row>
    <row r="604" spans="1:41" ht="15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3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4">
        <v>1921.03</v>
      </c>
      <c r="AJ604" s="2">
        <f>Cape!D609</f>
        <v>0.75749999999999995</v>
      </c>
      <c r="AK604" s="2">
        <f>Cape!E611</f>
        <v>18.3</v>
      </c>
      <c r="AL604" s="76">
        <f t="shared" si="37"/>
        <v>4.3715846994535519E-2</v>
      </c>
      <c r="AM604" s="95">
        <v>6.88</v>
      </c>
      <c r="AN604">
        <f t="shared" si="38"/>
        <v>4.3715846994535519E-2</v>
      </c>
      <c r="AO604">
        <f t="shared" si="36"/>
        <v>0.60864359779088351</v>
      </c>
    </row>
    <row r="605" spans="1:41" ht="15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3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4">
        <v>1921.04</v>
      </c>
      <c r="AJ605" s="2">
        <f>Cape!D610</f>
        <v>0.71499999999999997</v>
      </c>
      <c r="AK605" s="2">
        <f>Cape!E612</f>
        <v>18.100000000000001</v>
      </c>
      <c r="AL605" s="76">
        <f t="shared" si="37"/>
        <v>4.185082872928176E-2</v>
      </c>
      <c r="AM605" s="95">
        <v>6.91</v>
      </c>
      <c r="AN605">
        <f t="shared" si="38"/>
        <v>4.185082872928176E-2</v>
      </c>
      <c r="AO605">
        <f t="shared" si="36"/>
        <v>0.58519277787756763</v>
      </c>
    </row>
    <row r="606" spans="1:41" ht="15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3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4">
        <v>1921.05</v>
      </c>
      <c r="AJ606" s="2">
        <f>Cape!D611</f>
        <v>0.67249999999999999</v>
      </c>
      <c r="AK606" s="2">
        <f>Cape!E613</f>
        <v>17.7</v>
      </c>
      <c r="AL606" s="76">
        <f t="shared" si="37"/>
        <v>4.0395480225988697E-2</v>
      </c>
      <c r="AM606" s="95">
        <v>7.12</v>
      </c>
      <c r="AN606">
        <f t="shared" si="38"/>
        <v>4.0395480225988697E-2</v>
      </c>
      <c r="AO606">
        <f t="shared" si="36"/>
        <v>0.56750177452487038</v>
      </c>
    </row>
    <row r="607" spans="1:41" ht="15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3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4">
        <v>1921.06</v>
      </c>
      <c r="AJ607" s="2">
        <f>Cape!D612</f>
        <v>0.63</v>
      </c>
      <c r="AK607" s="2">
        <f>Cape!E614</f>
        <v>17.600000000000001</v>
      </c>
      <c r="AL607" s="76">
        <f t="shared" si="37"/>
        <v>3.8210227272727271E-2</v>
      </c>
      <c r="AM607" s="95">
        <v>6.55</v>
      </c>
      <c r="AN607">
        <f t="shared" si="38"/>
        <v>3.8210227272727271E-2</v>
      </c>
      <c r="AO607">
        <f t="shared" si="36"/>
        <v>0.53934902081763836</v>
      </c>
    </row>
    <row r="608" spans="1:41" ht="15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3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4">
        <v>1921.07</v>
      </c>
      <c r="AJ608" s="2">
        <f>Cape!D613</f>
        <v>0.58750000000000002</v>
      </c>
      <c r="AK608" s="2">
        <f>Cape!E615</f>
        <v>17.7</v>
      </c>
      <c r="AL608" s="76">
        <f t="shared" si="37"/>
        <v>3.5593220338983052E-2</v>
      </c>
      <c r="AM608" s="95">
        <v>6.53</v>
      </c>
      <c r="AN608">
        <f t="shared" si="38"/>
        <v>3.5593220338983052E-2</v>
      </c>
      <c r="AO608">
        <f t="shared" si="36"/>
        <v>0.50485506934996649</v>
      </c>
    </row>
    <row r="609" spans="1:41" ht="15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3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4">
        <v>1921.08</v>
      </c>
      <c r="AJ609" s="2">
        <f>Cape!D614</f>
        <v>0.54500000000000004</v>
      </c>
      <c r="AK609" s="2">
        <f>Cape!E616</f>
        <v>17.7</v>
      </c>
      <c r="AL609" s="76">
        <f t="shared" si="37"/>
        <v>3.3192090395480225E-2</v>
      </c>
      <c r="AM609" s="95">
        <v>6.45</v>
      </c>
      <c r="AN609">
        <f t="shared" si="38"/>
        <v>3.3192090395480225E-2</v>
      </c>
      <c r="AO609">
        <f t="shared" si="36"/>
        <v>0.47312541656634227</v>
      </c>
    </row>
    <row r="610" spans="1:41" ht="15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3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4">
        <v>1921.09</v>
      </c>
      <c r="AJ610" s="2">
        <f>Cape!D615</f>
        <v>0.50249999999999995</v>
      </c>
      <c r="AK610" s="2">
        <f>Cape!E617</f>
        <v>17.5</v>
      </c>
      <c r="AL610" s="76">
        <f t="shared" si="37"/>
        <v>3.1142857142857146E-2</v>
      </c>
      <c r="AM610" s="95">
        <v>6.61</v>
      </c>
      <c r="AN610">
        <f t="shared" si="38"/>
        <v>3.1142857142857146E-2</v>
      </c>
      <c r="AO610">
        <f t="shared" si="36"/>
        <v>0.44605303383955786</v>
      </c>
    </row>
    <row r="611" spans="1:41" ht="15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3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4">
        <v>1921.1</v>
      </c>
      <c r="AJ611" s="2">
        <f>Cape!D616</f>
        <v>0.46</v>
      </c>
      <c r="AK611" s="2">
        <f>Cape!E618</f>
        <v>17.5</v>
      </c>
      <c r="AL611" s="76">
        <f t="shared" si="37"/>
        <v>2.871428571428571E-2</v>
      </c>
      <c r="AM611" s="95">
        <v>6.7</v>
      </c>
      <c r="AN611">
        <f t="shared" si="38"/>
        <v>2.871428571428571E-2</v>
      </c>
      <c r="AO611">
        <f t="shared" si="36"/>
        <v>0.41326035551808299</v>
      </c>
    </row>
    <row r="612" spans="1:41" ht="15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3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4">
        <v>1921.11</v>
      </c>
      <c r="AJ612" s="2">
        <f>Cape!D617</f>
        <v>0.41749999999999998</v>
      </c>
      <c r="AK612" s="2">
        <f>Cape!E619</f>
        <v>17.399999999999999</v>
      </c>
      <c r="AL612" s="76">
        <f t="shared" si="37"/>
        <v>2.6436781609195405E-2</v>
      </c>
      <c r="AM612" s="95">
        <v>7.06</v>
      </c>
      <c r="AN612">
        <f t="shared" si="38"/>
        <v>2.6436781609195405E-2</v>
      </c>
      <c r="AO612">
        <f t="shared" si="36"/>
        <v>0.38238684121226624</v>
      </c>
    </row>
    <row r="613" spans="1:41" ht="15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3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4">
        <v>1921.12</v>
      </c>
      <c r="AJ613" s="2">
        <f>Cape!D618</f>
        <v>0.375</v>
      </c>
      <c r="AK613" s="2">
        <f>Cape!E620</f>
        <v>17.3</v>
      </c>
      <c r="AL613" s="76">
        <f t="shared" si="37"/>
        <v>2.4132947976878611E-2</v>
      </c>
      <c r="AM613" s="95">
        <v>7.31</v>
      </c>
      <c r="AN613">
        <f t="shared" si="38"/>
        <v>2.4132947976878611E-2</v>
      </c>
      <c r="AO613">
        <f t="shared" si="36"/>
        <v>0.35089382979378331</v>
      </c>
    </row>
    <row r="614" spans="1:41" ht="15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3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4">
        <v>1922.01</v>
      </c>
      <c r="AJ614" s="2">
        <f>Cape!D619</f>
        <v>0.33250000000000002</v>
      </c>
      <c r="AK614" s="2">
        <f>Cape!E621</f>
        <v>16.899999999999999</v>
      </c>
      <c r="AL614" s="76">
        <f t="shared" si="37"/>
        <v>2.2189349112426038E-2</v>
      </c>
      <c r="AM614" s="95">
        <v>7.3</v>
      </c>
      <c r="AN614">
        <f t="shared" si="38"/>
        <v>2.2189349112426038E-2</v>
      </c>
      <c r="AO614">
        <f t="shared" si="36"/>
        <v>0.3244031674700707</v>
      </c>
    </row>
    <row r="615" spans="1:41" ht="15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3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4">
        <v>1922.02</v>
      </c>
      <c r="AJ615" s="2">
        <f>Cape!D620</f>
        <v>0.28999999999999998</v>
      </c>
      <c r="AK615" s="2">
        <f>Cape!E622</f>
        <v>16.899999999999999</v>
      </c>
      <c r="AL615" s="76">
        <f t="shared" si="37"/>
        <v>1.9674556213017756E-2</v>
      </c>
      <c r="AM615" s="95">
        <v>7.46</v>
      </c>
      <c r="AN615">
        <f t="shared" si="38"/>
        <v>1.9674556213017756E-2</v>
      </c>
      <c r="AO615">
        <f t="shared" si="36"/>
        <v>0.2892215338512964</v>
      </c>
    </row>
    <row r="616" spans="1:41" ht="15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3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4">
        <v>1922.03</v>
      </c>
      <c r="AJ616" s="2">
        <f>Cape!D621</f>
        <v>0.32329999999999998</v>
      </c>
      <c r="AK616" s="2">
        <f>Cape!E623</f>
        <v>16.7</v>
      </c>
      <c r="AL616" s="76">
        <f t="shared" si="37"/>
        <v>1.7365269461077845E-2</v>
      </c>
      <c r="AM616" s="95">
        <v>7.74</v>
      </c>
      <c r="AN616">
        <f t="shared" si="38"/>
        <v>1.7365269461077845E-2</v>
      </c>
      <c r="AO616">
        <f t="shared" si="36"/>
        <v>0.2567058835565611</v>
      </c>
    </row>
    <row r="617" spans="1:41" ht="15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3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4">
        <v>1922.04</v>
      </c>
      <c r="AJ617" s="2">
        <f>Cape!D622</f>
        <v>0.35670000000000002</v>
      </c>
      <c r="AK617" s="2">
        <f>Cape!E624</f>
        <v>16.7</v>
      </c>
      <c r="AL617" s="76">
        <f t="shared" si="37"/>
        <v>1.9359281437125748E-2</v>
      </c>
      <c r="AM617" s="95">
        <v>8.2100000000000009</v>
      </c>
      <c r="AN617">
        <f t="shared" si="38"/>
        <v>1.9359281437125748E-2</v>
      </c>
      <c r="AO617">
        <f t="shared" si="36"/>
        <v>0.28778777530163818</v>
      </c>
    </row>
    <row r="618" spans="1:41" ht="15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3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4">
        <v>1922.05</v>
      </c>
      <c r="AJ618" s="2">
        <f>Cape!D623</f>
        <v>0.39</v>
      </c>
      <c r="AK618" s="2">
        <f>Cape!E625</f>
        <v>16.7</v>
      </c>
      <c r="AL618" s="76">
        <f t="shared" si="37"/>
        <v>2.135928143712575E-2</v>
      </c>
      <c r="AM618" s="95">
        <v>8.5299999999999994</v>
      </c>
      <c r="AN618">
        <f t="shared" si="38"/>
        <v>2.135928143712575E-2</v>
      </c>
      <c r="AO618">
        <f t="shared" si="36"/>
        <v>0.31919493200422494</v>
      </c>
    </row>
    <row r="619" spans="1:41" ht="15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3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4">
        <v>1922.06</v>
      </c>
      <c r="AJ619" s="2">
        <f>Cape!D624</f>
        <v>0.42330000000000001</v>
      </c>
      <c r="AK619" s="2">
        <f>Cape!E626</f>
        <v>16.7</v>
      </c>
      <c r="AL619" s="76">
        <f t="shared" si="37"/>
        <v>2.3353293413173656E-2</v>
      </c>
      <c r="AM619" s="95">
        <v>8.4499999999999993</v>
      </c>
      <c r="AN619">
        <f t="shared" si="38"/>
        <v>2.3353293413173656E-2</v>
      </c>
      <c r="AO619">
        <f t="shared" si="36"/>
        <v>0.3507987752375144</v>
      </c>
    </row>
    <row r="620" spans="1:41" ht="15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3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4">
        <v>1922.07</v>
      </c>
      <c r="AJ620" s="2">
        <f>Cape!D625</f>
        <v>0.45669999999999999</v>
      </c>
      <c r="AK620" s="2">
        <f>Cape!E627</f>
        <v>16.8</v>
      </c>
      <c r="AL620" s="76">
        <f t="shared" si="37"/>
        <v>2.5196428571428571E-2</v>
      </c>
      <c r="AM620" s="95">
        <v>8.51</v>
      </c>
      <c r="AN620">
        <f t="shared" si="38"/>
        <v>2.5196428571428571E-2</v>
      </c>
      <c r="AO620">
        <f t="shared" si="36"/>
        <v>0.380433185903852</v>
      </c>
    </row>
    <row r="621" spans="1:41" ht="15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3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4">
        <v>1922.08</v>
      </c>
      <c r="AJ621" s="2">
        <f>Cape!D626</f>
        <v>0.49</v>
      </c>
      <c r="AK621" s="2">
        <f>Cape!E628</f>
        <v>16.600000000000001</v>
      </c>
      <c r="AL621" s="76">
        <f t="shared" si="37"/>
        <v>2.7512048192771081E-2</v>
      </c>
      <c r="AM621" s="95">
        <v>8.83</v>
      </c>
      <c r="AN621">
        <f t="shared" si="38"/>
        <v>2.7512048192771081E-2</v>
      </c>
      <c r="AO621">
        <f t="shared" si="36"/>
        <v>0.41749825128349499</v>
      </c>
    </row>
    <row r="622" spans="1:41" ht="15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3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4">
        <v>1922.09</v>
      </c>
      <c r="AJ622" s="2">
        <f>Cape!D627</f>
        <v>0.52329999999999999</v>
      </c>
      <c r="AK622" s="2">
        <f>Cape!E629</f>
        <v>16.600000000000001</v>
      </c>
      <c r="AL622" s="76">
        <f t="shared" si="37"/>
        <v>2.9518072289156625E-2</v>
      </c>
      <c r="AM622" s="95">
        <v>9.06</v>
      </c>
      <c r="AN622">
        <f t="shared" si="38"/>
        <v>2.9518072289156625E-2</v>
      </c>
      <c r="AO622">
        <f t="shared" si="36"/>
        <v>0.45010292326131496</v>
      </c>
    </row>
    <row r="623" spans="1:41" ht="15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3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4">
        <v>1922.1</v>
      </c>
      <c r="AJ623" s="2">
        <f>Cape!D628</f>
        <v>0.55669999999999997</v>
      </c>
      <c r="AK623" s="2">
        <f>Cape!E630</f>
        <v>16.7</v>
      </c>
      <c r="AL623" s="76">
        <f t="shared" si="37"/>
        <v>3.1335329341317365E-2</v>
      </c>
      <c r="AM623" s="95">
        <v>9.26</v>
      </c>
      <c r="AN623">
        <f t="shared" si="38"/>
        <v>3.1335329341317365E-2</v>
      </c>
      <c r="AO623">
        <f t="shared" si="36"/>
        <v>0.48002724261680757</v>
      </c>
    </row>
    <row r="624" spans="1:41" ht="15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3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4">
        <v>1922.11</v>
      </c>
      <c r="AJ624" s="2">
        <f>Cape!D629</f>
        <v>0.59</v>
      </c>
      <c r="AK624" s="2">
        <f>Cape!E631</f>
        <v>16.8</v>
      </c>
      <c r="AL624" s="76">
        <f t="shared" si="37"/>
        <v>3.3136904761904756E-2</v>
      </c>
      <c r="AM624" s="95">
        <v>8.8000000000000007</v>
      </c>
      <c r="AN624">
        <f t="shared" si="38"/>
        <v>3.3136904761904756E-2</v>
      </c>
      <c r="AO624">
        <f t="shared" si="36"/>
        <v>0.50993138008390948</v>
      </c>
    </row>
    <row r="625" spans="1:41" ht="15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3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4">
        <v>1922.12</v>
      </c>
      <c r="AJ625" s="2">
        <f>Cape!D630</f>
        <v>0.62329999999999997</v>
      </c>
      <c r="AK625" s="2">
        <f>Cape!E632</f>
        <v>16.899999999999999</v>
      </c>
      <c r="AL625" s="76">
        <f t="shared" si="37"/>
        <v>3.4911242603550295E-2</v>
      </c>
      <c r="AM625" s="95">
        <v>8.7799999999999994</v>
      </c>
      <c r="AN625">
        <f t="shared" si="38"/>
        <v>3.4911242603550295E-2</v>
      </c>
      <c r="AO625">
        <f t="shared" si="36"/>
        <v>0.53962666729182307</v>
      </c>
    </row>
    <row r="626" spans="1:41" ht="15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3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4">
        <v>1923.01</v>
      </c>
      <c r="AJ626" s="2">
        <f>Cape!D631</f>
        <v>0.65669999999999995</v>
      </c>
      <c r="AK626" s="2">
        <f>Cape!E633</f>
        <v>16.8</v>
      </c>
      <c r="AL626" s="76">
        <f t="shared" si="37"/>
        <v>3.7101190476190475E-2</v>
      </c>
      <c r="AM626" s="95">
        <v>8.9</v>
      </c>
      <c r="AN626">
        <f t="shared" si="38"/>
        <v>3.7101190476190475E-2</v>
      </c>
      <c r="AO626">
        <f t="shared" si="36"/>
        <v>0.57602813972111155</v>
      </c>
    </row>
    <row r="627" spans="1:41" ht="15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3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4">
        <v>1923.02</v>
      </c>
      <c r="AJ627" s="2">
        <f>Cape!D632</f>
        <v>0.69</v>
      </c>
      <c r="AK627" s="2">
        <f>Cape!E634</f>
        <v>16.8</v>
      </c>
      <c r="AL627" s="76">
        <f t="shared" si="37"/>
        <v>3.9089285714285708E-2</v>
      </c>
      <c r="AM627" s="95">
        <v>9.2799999999999994</v>
      </c>
      <c r="AN627">
        <f t="shared" si="38"/>
        <v>3.9089285714285708E-2</v>
      </c>
      <c r="AO627">
        <f t="shared" si="36"/>
        <v>0.60945459926118506</v>
      </c>
    </row>
    <row r="628" spans="1:41" ht="15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3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4">
        <v>1923.03</v>
      </c>
      <c r="AJ628" s="2">
        <f>Cape!D633</f>
        <v>0.71419999999999995</v>
      </c>
      <c r="AK628" s="2">
        <f>Cape!E635</f>
        <v>16.8</v>
      </c>
      <c r="AL628" s="76">
        <f t="shared" si="37"/>
        <v>4.1071428571428564E-2</v>
      </c>
      <c r="AM628" s="95">
        <v>9.43</v>
      </c>
      <c r="AN628">
        <f t="shared" si="38"/>
        <v>4.1071428571428564E-2</v>
      </c>
      <c r="AO628">
        <f t="shared" si="36"/>
        <v>0.64298211512002501</v>
      </c>
    </row>
    <row r="629" spans="1:41" ht="15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3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4">
        <v>1923.04</v>
      </c>
      <c r="AJ629" s="2">
        <f>Cape!D634</f>
        <v>0.73829999999999996</v>
      </c>
      <c r="AK629" s="2">
        <f>Cape!E636</f>
        <v>16.899999999999999</v>
      </c>
      <c r="AL629" s="76">
        <f t="shared" si="37"/>
        <v>4.2260355029585799E-2</v>
      </c>
      <c r="AM629" s="95">
        <v>9.1</v>
      </c>
      <c r="AN629">
        <f t="shared" si="38"/>
        <v>4.2260355029585799E-2</v>
      </c>
      <c r="AO629">
        <f t="shared" si="36"/>
        <v>0.66422561366655697</v>
      </c>
    </row>
    <row r="630" spans="1:41" ht="15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3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4">
        <v>1923.05</v>
      </c>
      <c r="AJ630" s="2">
        <f>Cape!D635</f>
        <v>0.76249999999999996</v>
      </c>
      <c r="AK630" s="2">
        <f>Cape!E637</f>
        <v>16.899999999999999</v>
      </c>
      <c r="AL630" s="76">
        <f t="shared" si="37"/>
        <v>4.3686390532544382E-2</v>
      </c>
      <c r="AM630" s="95">
        <v>8.67</v>
      </c>
      <c r="AN630">
        <f t="shared" si="38"/>
        <v>4.3686390532544382E-2</v>
      </c>
      <c r="AO630">
        <f t="shared" si="36"/>
        <v>0.68921895441009573</v>
      </c>
    </row>
    <row r="631" spans="1:41" ht="15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3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4">
        <v>1923.06</v>
      </c>
      <c r="AJ631" s="2">
        <f>Cape!D636</f>
        <v>0.78669999999999995</v>
      </c>
      <c r="AK631" s="2">
        <f>Cape!E638</f>
        <v>17</v>
      </c>
      <c r="AL631" s="76">
        <f t="shared" si="37"/>
        <v>4.4852941176470588E-2</v>
      </c>
      <c r="AM631" s="95">
        <v>8.34</v>
      </c>
      <c r="AN631">
        <f t="shared" si="38"/>
        <v>4.4852941176470588E-2</v>
      </c>
      <c r="AO631">
        <f t="shared" si="36"/>
        <v>0.71016938693319698</v>
      </c>
    </row>
    <row r="632" spans="1:41" ht="15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3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4">
        <v>1923.07</v>
      </c>
      <c r="AJ632" s="2">
        <f>Cape!D637</f>
        <v>0.81079999999999997</v>
      </c>
      <c r="AK632" s="2">
        <f>Cape!E639</f>
        <v>17.2</v>
      </c>
      <c r="AL632" s="76">
        <f t="shared" si="37"/>
        <v>4.5738372093023255E-2</v>
      </c>
      <c r="AM632" s="95">
        <v>8.06</v>
      </c>
      <c r="AN632">
        <f t="shared" si="38"/>
        <v>4.5738372093023255E-2</v>
      </c>
      <c r="AO632">
        <f t="shared" si="36"/>
        <v>0.7265651754039868</v>
      </c>
    </row>
    <row r="633" spans="1:41" ht="15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3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4">
        <v>1923.08</v>
      </c>
      <c r="AJ633" s="2">
        <f>Cape!D638</f>
        <v>0.83499999999999996</v>
      </c>
      <c r="AK633" s="2">
        <f>Cape!E640</f>
        <v>17.100000000000001</v>
      </c>
      <c r="AL633" s="76">
        <f t="shared" si="37"/>
        <v>4.741520467836257E-2</v>
      </c>
      <c r="AM633" s="95">
        <v>8.1</v>
      </c>
      <c r="AN633">
        <f t="shared" si="38"/>
        <v>4.741520467836257E-2</v>
      </c>
      <c r="AO633">
        <f t="shared" si="36"/>
        <v>0.75546372222172886</v>
      </c>
    </row>
    <row r="634" spans="1:41" ht="15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3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4">
        <v>1923.09</v>
      </c>
      <c r="AJ634" s="2">
        <f>Cape!D639</f>
        <v>0.85919999999999996</v>
      </c>
      <c r="AK634" s="2">
        <f>Cape!E641</f>
        <v>17.2</v>
      </c>
      <c r="AL634" s="76">
        <f t="shared" si="37"/>
        <v>4.8546511627906977E-2</v>
      </c>
      <c r="AM634" s="95">
        <v>8.15</v>
      </c>
      <c r="AN634">
        <f t="shared" si="38"/>
        <v>4.8546511627906977E-2</v>
      </c>
      <c r="AO634">
        <f t="shared" si="36"/>
        <v>0.77558358196643373</v>
      </c>
    </row>
    <row r="635" spans="1:41" ht="15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3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4">
        <v>1923.1</v>
      </c>
      <c r="AJ635" s="2">
        <f>Cape!D640</f>
        <v>0.88329999999999997</v>
      </c>
      <c r="AK635" s="2">
        <f>Cape!E642</f>
        <v>17.3</v>
      </c>
      <c r="AL635" s="76">
        <f t="shared" si="37"/>
        <v>4.9664739884393058E-2</v>
      </c>
      <c r="AM635" s="95">
        <v>8.0299999999999994</v>
      </c>
      <c r="AN635">
        <f t="shared" si="38"/>
        <v>4.9664739884393058E-2</v>
      </c>
      <c r="AO635">
        <f t="shared" ref="AO635:AO698" si="40">AN635/(AVERAGE(AL515:AL634))</f>
        <v>0.79534956227605325</v>
      </c>
    </row>
    <row r="636" spans="1:41" ht="15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3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4">
        <v>1923.11</v>
      </c>
      <c r="AJ636" s="2">
        <f>Cape!D641</f>
        <v>0.90749999999999997</v>
      </c>
      <c r="AK636" s="2">
        <f>Cape!E643</f>
        <v>17.3</v>
      </c>
      <c r="AL636" s="76">
        <f t="shared" si="37"/>
        <v>5.1057803468208089E-2</v>
      </c>
      <c r="AM636" s="95">
        <v>8.27</v>
      </c>
      <c r="AN636">
        <f t="shared" si="38"/>
        <v>5.1057803468208089E-2</v>
      </c>
      <c r="AO636">
        <f t="shared" si="40"/>
        <v>0.81943621413610268</v>
      </c>
    </row>
    <row r="637" spans="1:41" ht="15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3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4">
        <v>1923.12</v>
      </c>
      <c r="AJ637" s="2">
        <f>Cape!D642</f>
        <v>0.93169999999999997</v>
      </c>
      <c r="AK637" s="2">
        <f>Cape!E644</f>
        <v>17.3</v>
      </c>
      <c r="AL637" s="76">
        <f t="shared" si="37"/>
        <v>5.2456647398843925E-2</v>
      </c>
      <c r="AM637" s="95">
        <v>8.5500000000000007</v>
      </c>
      <c r="AN637">
        <f t="shared" si="38"/>
        <v>5.2456647398843925E-2</v>
      </c>
      <c r="AO637">
        <f t="shared" si="40"/>
        <v>0.84342349216168522</v>
      </c>
    </row>
    <row r="638" spans="1:41" ht="15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3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4">
        <v>1924.01</v>
      </c>
      <c r="AJ638" s="2">
        <f>Cape!D643</f>
        <v>0.95579999999999998</v>
      </c>
      <c r="AK638" s="2">
        <f>Cape!E645</f>
        <v>17.3</v>
      </c>
      <c r="AL638" s="76">
        <f t="shared" si="37"/>
        <v>5.3855491329479768E-2</v>
      </c>
      <c r="AM638" s="95">
        <v>8.83</v>
      </c>
      <c r="AN638">
        <f t="shared" si="38"/>
        <v>5.3855491329479768E-2</v>
      </c>
      <c r="AO638">
        <f t="shared" si="40"/>
        <v>0.86734343365615185</v>
      </c>
    </row>
    <row r="639" spans="1:41" ht="15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3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4">
        <v>1924.02</v>
      </c>
      <c r="AJ639" s="2">
        <f>Cape!D644</f>
        <v>0.98</v>
      </c>
      <c r="AK639" s="2">
        <f>Cape!E646</f>
        <v>17.2</v>
      </c>
      <c r="AL639" s="76">
        <f t="shared" si="37"/>
        <v>5.5569767441860464E-2</v>
      </c>
      <c r="AM639" s="95">
        <v>8.8699999999999992</v>
      </c>
      <c r="AN639">
        <f t="shared" si="38"/>
        <v>5.5569767441860464E-2</v>
      </c>
      <c r="AO639">
        <f t="shared" si="40"/>
        <v>0.89619246822859988</v>
      </c>
    </row>
    <row r="640" spans="1:41" ht="15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3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4">
        <v>1924.03</v>
      </c>
      <c r="AJ640" s="2">
        <f>Cape!D645</f>
        <v>0.9758</v>
      </c>
      <c r="AK640" s="2">
        <f>Cape!E647</f>
        <v>17.100000000000001</v>
      </c>
      <c r="AL640" s="76">
        <f t="shared" si="37"/>
        <v>5.7309941520467832E-2</v>
      </c>
      <c r="AM640" s="95">
        <v>8.6999999999999993</v>
      </c>
      <c r="AN640">
        <f t="shared" si="38"/>
        <v>5.7309941520467832E-2</v>
      </c>
      <c r="AO640">
        <f t="shared" si="40"/>
        <v>0.92533286136329274</v>
      </c>
    </row>
    <row r="641" spans="1:41" ht="15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3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4">
        <v>1924.04</v>
      </c>
      <c r="AJ641" s="2">
        <f>Cape!D646</f>
        <v>0.97170000000000001</v>
      </c>
      <c r="AK641" s="2">
        <f>Cape!E648</f>
        <v>17</v>
      </c>
      <c r="AL641" s="76">
        <f t="shared" si="37"/>
        <v>5.74E-2</v>
      </c>
      <c r="AM641" s="95">
        <v>8.5</v>
      </c>
      <c r="AN641">
        <f t="shared" si="38"/>
        <v>5.74E-2</v>
      </c>
      <c r="AO641">
        <f t="shared" si="40"/>
        <v>0.92757653323037381</v>
      </c>
    </row>
    <row r="642" spans="1:41" ht="15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3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4">
        <v>1924.05</v>
      </c>
      <c r="AJ642" s="2">
        <f>Cape!D647</f>
        <v>0.96750000000000003</v>
      </c>
      <c r="AK642" s="2">
        <f>Cape!E649</f>
        <v>17</v>
      </c>
      <c r="AL642" s="76">
        <f t="shared" si="37"/>
        <v>5.7158823529411762E-2</v>
      </c>
      <c r="AM642" s="95">
        <v>8.4700000000000006</v>
      </c>
      <c r="AN642">
        <f t="shared" si="38"/>
        <v>5.7158823529411762E-2</v>
      </c>
      <c r="AO642">
        <f t="shared" si="40"/>
        <v>0.92441947230121613</v>
      </c>
    </row>
    <row r="643" spans="1:41" ht="15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3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4">
        <v>1924.06</v>
      </c>
      <c r="AJ643" s="2">
        <f>Cape!D648</f>
        <v>0.96330000000000005</v>
      </c>
      <c r="AK643" s="2">
        <f>Cape!E650</f>
        <v>17</v>
      </c>
      <c r="AL643" s="76">
        <f t="shared" si="37"/>
        <v>5.6911764705882356E-2</v>
      </c>
      <c r="AM643" s="95">
        <v>8.6300000000000008</v>
      </c>
      <c r="AN643">
        <f t="shared" si="38"/>
        <v>5.6911764705882356E-2</v>
      </c>
      <c r="AO643">
        <f t="shared" si="40"/>
        <v>0.92099842096880202</v>
      </c>
    </row>
    <row r="644" spans="1:41" ht="15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3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4">
        <v>1924.07</v>
      </c>
      <c r="AJ644" s="2">
        <f>Cape!D649</f>
        <v>0.95920000000000005</v>
      </c>
      <c r="AK644" s="2">
        <f>Cape!E651</f>
        <v>17.100000000000001</v>
      </c>
      <c r="AL644" s="76">
        <f t="shared" si="37"/>
        <v>5.6333333333333332E-2</v>
      </c>
      <c r="AM644" s="95">
        <v>9.0299999999999994</v>
      </c>
      <c r="AN644">
        <f t="shared" si="38"/>
        <v>5.6333333333333332E-2</v>
      </c>
      <c r="AO644">
        <f t="shared" si="40"/>
        <v>0.91212319930836205</v>
      </c>
    </row>
    <row r="645" spans="1:41" ht="15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3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4">
        <v>1924.08</v>
      </c>
      <c r="AJ645" s="2">
        <f>Cape!D650</f>
        <v>0.95499999999999996</v>
      </c>
      <c r="AK645" s="2">
        <f>Cape!E652</f>
        <v>17</v>
      </c>
      <c r="AL645" s="76">
        <f t="shared" ref="AL645:AL708" si="41">AJ644/AK645</f>
        <v>5.6423529411764706E-2</v>
      </c>
      <c r="AM645" s="95">
        <v>9.34</v>
      </c>
      <c r="AN645">
        <f t="shared" ref="AN645:AN708" si="42">AJ644/AK645</f>
        <v>5.6423529411764706E-2</v>
      </c>
      <c r="AO645">
        <f t="shared" si="40"/>
        <v>0.91395315894149676</v>
      </c>
    </row>
    <row r="646" spans="1:41" ht="15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3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4">
        <v>1924.09</v>
      </c>
      <c r="AJ646" s="2">
        <f>Cape!D651</f>
        <v>0.95079999999999998</v>
      </c>
      <c r="AK646" s="2">
        <f>Cape!E653</f>
        <v>17.100000000000001</v>
      </c>
      <c r="AL646" s="76">
        <f t="shared" si="41"/>
        <v>5.5847953216374265E-2</v>
      </c>
      <c r="AM646" s="95">
        <v>9.25</v>
      </c>
      <c r="AN646">
        <f t="shared" si="42"/>
        <v>5.5847953216374265E-2</v>
      </c>
      <c r="AO646">
        <f t="shared" si="40"/>
        <v>0.90473385213358803</v>
      </c>
    </row>
    <row r="647" spans="1:41" ht="15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3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4">
        <v>1924.1</v>
      </c>
      <c r="AJ647" s="2">
        <f>Cape!D652</f>
        <v>0.94669999999999999</v>
      </c>
      <c r="AK647" s="2">
        <f>Cape!E654</f>
        <v>17.2</v>
      </c>
      <c r="AL647" s="76">
        <f t="shared" si="41"/>
        <v>5.527906976744186E-2</v>
      </c>
      <c r="AM647" s="95">
        <v>9.1300000000000008</v>
      </c>
      <c r="AN647">
        <f t="shared" si="42"/>
        <v>5.527906976744186E-2</v>
      </c>
      <c r="AO647">
        <f t="shared" si="40"/>
        <v>0.89558139597063358</v>
      </c>
    </row>
    <row r="648" spans="1:41" ht="15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3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4">
        <v>1924.11</v>
      </c>
      <c r="AJ648" s="2">
        <f>Cape!D653</f>
        <v>0.9425</v>
      </c>
      <c r="AK648" s="2">
        <f>Cape!E655</f>
        <v>17.2</v>
      </c>
      <c r="AL648" s="76">
        <f t="shared" si="41"/>
        <v>5.5040697674418604E-2</v>
      </c>
      <c r="AM648" s="95">
        <v>9.64</v>
      </c>
      <c r="AN648">
        <f t="shared" si="42"/>
        <v>5.5040697674418604E-2</v>
      </c>
      <c r="AO648">
        <f t="shared" si="40"/>
        <v>0.89180869318986844</v>
      </c>
    </row>
    <row r="649" spans="1:41" ht="15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3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4">
        <v>1924.12</v>
      </c>
      <c r="AJ649" s="2">
        <f>Cape!D654</f>
        <v>0.93830000000000002</v>
      </c>
      <c r="AK649" s="2">
        <f>Cape!E656</f>
        <v>17.3</v>
      </c>
      <c r="AL649" s="76">
        <f t="shared" si="41"/>
        <v>5.4479768786127168E-2</v>
      </c>
      <c r="AM649" s="95">
        <v>10.16</v>
      </c>
      <c r="AN649">
        <f t="shared" si="42"/>
        <v>5.4479768786127168E-2</v>
      </c>
      <c r="AO649">
        <f t="shared" si="40"/>
        <v>0.88266502995321816</v>
      </c>
    </row>
    <row r="650" spans="1:41" ht="15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3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4">
        <v>1925.01</v>
      </c>
      <c r="AJ650" s="2">
        <f>Cape!D655</f>
        <v>0.93420000000000003</v>
      </c>
      <c r="AK650" s="2">
        <f>Cape!E657</f>
        <v>17.3</v>
      </c>
      <c r="AL650" s="76">
        <f t="shared" si="41"/>
        <v>5.4236994219653181E-2</v>
      </c>
      <c r="AM650" s="95">
        <v>10.58</v>
      </c>
      <c r="AN650">
        <f t="shared" si="42"/>
        <v>5.4236994219653181E-2</v>
      </c>
      <c r="AO650">
        <f t="shared" si="40"/>
        <v>0.87869941734566714</v>
      </c>
    </row>
    <row r="651" spans="1:41" ht="15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3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4">
        <v>1925.02</v>
      </c>
      <c r="AJ651" s="2">
        <f>Cape!D656</f>
        <v>0.93</v>
      </c>
      <c r="AK651" s="2">
        <f>Cape!E658</f>
        <v>17.2</v>
      </c>
      <c r="AL651" s="76">
        <f t="shared" si="41"/>
        <v>5.4313953488372098E-2</v>
      </c>
      <c r="AM651" s="95">
        <v>10.67</v>
      </c>
      <c r="AN651">
        <f t="shared" si="42"/>
        <v>5.4313953488372098E-2</v>
      </c>
      <c r="AO651">
        <f t="shared" si="40"/>
        <v>0.87983458836024064</v>
      </c>
    </row>
    <row r="652" spans="1:41" ht="15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3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4">
        <v>1925.03</v>
      </c>
      <c r="AJ652" s="2">
        <f>Cape!D657</f>
        <v>0.95669999999999999</v>
      </c>
      <c r="AK652" s="2">
        <f>Cape!E659</f>
        <v>17.3</v>
      </c>
      <c r="AL652" s="76">
        <f t="shared" si="41"/>
        <v>5.3757225433526012E-2</v>
      </c>
      <c r="AM652" s="95">
        <v>10.39</v>
      </c>
      <c r="AN652">
        <f t="shared" si="42"/>
        <v>5.3757225433526012E-2</v>
      </c>
      <c r="AO652">
        <f t="shared" si="40"/>
        <v>0.87065228832200114</v>
      </c>
    </row>
    <row r="653" spans="1:41" ht="15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3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4">
        <v>1925.04</v>
      </c>
      <c r="AJ653" s="2">
        <f>Cape!D658</f>
        <v>0.98329999999999995</v>
      </c>
      <c r="AK653" s="2">
        <f>Cape!E660</f>
        <v>17.2</v>
      </c>
      <c r="AL653" s="76">
        <f t="shared" si="41"/>
        <v>5.5622093023255818E-2</v>
      </c>
      <c r="AM653" s="95">
        <v>10.28</v>
      </c>
      <c r="AN653">
        <f t="shared" si="42"/>
        <v>5.5622093023255818E-2</v>
      </c>
      <c r="AO653">
        <f t="shared" si="40"/>
        <v>0.90070592783208758</v>
      </c>
    </row>
    <row r="654" spans="1:41" ht="15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3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4">
        <v>1925.05</v>
      </c>
      <c r="AJ654" s="2">
        <f>Cape!D659</f>
        <v>1.01</v>
      </c>
      <c r="AK654" s="2">
        <f>Cape!E661</f>
        <v>17.3</v>
      </c>
      <c r="AL654" s="76">
        <f t="shared" si="41"/>
        <v>5.6838150289017335E-2</v>
      </c>
      <c r="AM654" s="95">
        <v>10.61</v>
      </c>
      <c r="AN654">
        <f t="shared" si="42"/>
        <v>5.6838150289017335E-2</v>
      </c>
      <c r="AO654">
        <f t="shared" si="40"/>
        <v>0.92032066403780932</v>
      </c>
    </row>
    <row r="655" spans="1:41" ht="15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3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4">
        <v>1925.06</v>
      </c>
      <c r="AJ655" s="2">
        <f>Cape!D660</f>
        <v>1.0369999999999999</v>
      </c>
      <c r="AK655" s="2">
        <f>Cape!E662</f>
        <v>17.5</v>
      </c>
      <c r="AL655" s="76">
        <f t="shared" si="41"/>
        <v>5.7714285714285718E-2</v>
      </c>
      <c r="AM655" s="95">
        <v>10.8</v>
      </c>
      <c r="AN655">
        <f t="shared" si="42"/>
        <v>5.7714285714285718E-2</v>
      </c>
      <c r="AO655">
        <f t="shared" si="40"/>
        <v>0.93458110653983961</v>
      </c>
    </row>
    <row r="656" spans="1:41" ht="15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3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4">
        <v>1925.07</v>
      </c>
      <c r="AJ656" s="2">
        <f>Cape!D661</f>
        <v>1.0629999999999999</v>
      </c>
      <c r="AK656" s="2">
        <f>Cape!E663</f>
        <v>17.7</v>
      </c>
      <c r="AL656" s="76">
        <f t="shared" si="41"/>
        <v>5.8587570621468923E-2</v>
      </c>
      <c r="AM656" s="95">
        <v>11.1</v>
      </c>
      <c r="AN656">
        <f t="shared" si="42"/>
        <v>5.8587570621468923E-2</v>
      </c>
      <c r="AO656">
        <f t="shared" si="40"/>
        <v>0.94906586931111425</v>
      </c>
    </row>
    <row r="657" spans="1:41" ht="15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3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4">
        <v>1925.08</v>
      </c>
      <c r="AJ657" s="2">
        <f>Cape!D662</f>
        <v>1.0900000000000001</v>
      </c>
      <c r="AK657" s="2">
        <f>Cape!E664</f>
        <v>17.7</v>
      </c>
      <c r="AL657" s="76">
        <f t="shared" si="41"/>
        <v>6.0056497175141242E-2</v>
      </c>
      <c r="AM657" s="95">
        <v>11.25</v>
      </c>
      <c r="AN657">
        <f t="shared" si="42"/>
        <v>6.0056497175141242E-2</v>
      </c>
      <c r="AO657">
        <f t="shared" si="40"/>
        <v>0.97348915175149953</v>
      </c>
    </row>
    <row r="658" spans="1:41" ht="15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3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4">
        <v>1925.09</v>
      </c>
      <c r="AJ658" s="2">
        <f>Cape!D663</f>
        <v>1.117</v>
      </c>
      <c r="AK658" s="2">
        <f>Cape!E665</f>
        <v>17.7</v>
      </c>
      <c r="AL658" s="76">
        <f t="shared" si="41"/>
        <v>6.1581920903954812E-2</v>
      </c>
      <c r="AM658" s="95">
        <v>11.51</v>
      </c>
      <c r="AN658">
        <f t="shared" si="42"/>
        <v>6.1581920903954812E-2</v>
      </c>
      <c r="AO658">
        <f t="shared" si="40"/>
        <v>0.99906311680383075</v>
      </c>
    </row>
    <row r="659" spans="1:41" ht="15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3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4">
        <v>1925.1</v>
      </c>
      <c r="AJ659" s="2">
        <f>Cape!D664</f>
        <v>1.143</v>
      </c>
      <c r="AK659" s="2">
        <f>Cape!E666</f>
        <v>17.7</v>
      </c>
      <c r="AL659" s="76">
        <f t="shared" si="41"/>
        <v>6.3107344632768361E-2</v>
      </c>
      <c r="AM659" s="95">
        <v>11.89</v>
      </c>
      <c r="AN659">
        <f t="shared" si="42"/>
        <v>6.3107344632768361E-2</v>
      </c>
      <c r="AO659">
        <f t="shared" si="40"/>
        <v>1.0248809143251485</v>
      </c>
    </row>
    <row r="660" spans="1:41" ht="15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3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4">
        <v>1925.11</v>
      </c>
      <c r="AJ660" s="2">
        <f>Cape!D665</f>
        <v>1.17</v>
      </c>
      <c r="AK660" s="2">
        <f>Cape!E667</f>
        <v>18</v>
      </c>
      <c r="AL660" s="76">
        <f t="shared" si="41"/>
        <v>6.3500000000000001E-2</v>
      </c>
      <c r="AM660" s="95">
        <v>12.26</v>
      </c>
      <c r="AN660">
        <f t="shared" si="42"/>
        <v>6.3500000000000001E-2</v>
      </c>
      <c r="AO660">
        <f t="shared" si="40"/>
        <v>1.0324400080296499</v>
      </c>
    </row>
    <row r="661" spans="1:41" ht="15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3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4">
        <v>1925.12</v>
      </c>
      <c r="AJ661" s="2">
        <f>Cape!D666</f>
        <v>1.1970000000000001</v>
      </c>
      <c r="AK661" s="2">
        <f>Cape!E668</f>
        <v>17.899999999999999</v>
      </c>
      <c r="AL661" s="76">
        <f t="shared" si="41"/>
        <v>6.5363128491620112E-2</v>
      </c>
      <c r="AM661" s="95">
        <v>12.46</v>
      </c>
      <c r="AN661">
        <f t="shared" si="42"/>
        <v>6.5363128491620112E-2</v>
      </c>
      <c r="AO661">
        <f t="shared" si="40"/>
        <v>1.0642156356808778</v>
      </c>
    </row>
    <row r="662" spans="1:41" ht="15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43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4">
        <v>1926.01</v>
      </c>
      <c r="AJ662" s="2">
        <f>Cape!D667</f>
        <v>1.2230000000000001</v>
      </c>
      <c r="AK662" s="2">
        <f>Cape!E669</f>
        <v>17.899999999999999</v>
      </c>
      <c r="AL662" s="76">
        <f t="shared" si="41"/>
        <v>6.6871508379888284E-2</v>
      </c>
      <c r="AM662" s="95">
        <v>12.65</v>
      </c>
      <c r="AN662">
        <f t="shared" si="42"/>
        <v>6.6871508379888284E-2</v>
      </c>
      <c r="AO662">
        <f t="shared" si="40"/>
        <v>1.0904516315576518</v>
      </c>
    </row>
    <row r="663" spans="1:41" ht="15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43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4">
        <v>1926.02</v>
      </c>
      <c r="AJ663" s="2">
        <f>Cape!D668</f>
        <v>1.25</v>
      </c>
      <c r="AK663" s="2">
        <f>Cape!E670</f>
        <v>17.899999999999999</v>
      </c>
      <c r="AL663" s="76">
        <f t="shared" si="41"/>
        <v>6.8324022346368724E-2</v>
      </c>
      <c r="AM663" s="95">
        <v>12.67</v>
      </c>
      <c r="AN663">
        <f t="shared" si="42"/>
        <v>6.8324022346368724E-2</v>
      </c>
      <c r="AO663">
        <f t="shared" si="40"/>
        <v>1.1159532009131605</v>
      </c>
    </row>
    <row r="664" spans="1:41" ht="15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43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4">
        <v>1926.03</v>
      </c>
      <c r="AJ664" s="2">
        <f>Cape!D669</f>
        <v>1.2490000000000001</v>
      </c>
      <c r="AK664" s="2">
        <f>Cape!E671</f>
        <v>17.8</v>
      </c>
      <c r="AL664" s="76">
        <f t="shared" si="41"/>
        <v>7.0224719101123587E-2</v>
      </c>
      <c r="AM664" s="95">
        <v>11.81</v>
      </c>
      <c r="AN664">
        <f t="shared" si="42"/>
        <v>7.0224719101123587E-2</v>
      </c>
      <c r="AO664">
        <f t="shared" si="40"/>
        <v>1.149094617562199</v>
      </c>
    </row>
    <row r="665" spans="1:41" ht="15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43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4">
        <v>1926.04</v>
      </c>
      <c r="AJ665" s="2">
        <f>Cape!D670</f>
        <v>1.248</v>
      </c>
      <c r="AK665" s="2">
        <f>Cape!E672</f>
        <v>17.899999999999999</v>
      </c>
      <c r="AL665" s="76">
        <f t="shared" si="41"/>
        <v>6.9776536312849177E-2</v>
      </c>
      <c r="AM665" s="95">
        <v>11.48</v>
      </c>
      <c r="AN665">
        <f t="shared" si="42"/>
        <v>6.9776536312849177E-2</v>
      </c>
      <c r="AO665">
        <f t="shared" si="40"/>
        <v>1.1438798930189125</v>
      </c>
    </row>
    <row r="666" spans="1:41" ht="15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43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4">
        <v>1926.05</v>
      </c>
      <c r="AJ666" s="2">
        <f>Cape!D671</f>
        <v>1.248</v>
      </c>
      <c r="AK666" s="2">
        <f>Cape!E673</f>
        <v>17.8</v>
      </c>
      <c r="AL666" s="76">
        <f t="shared" si="41"/>
        <v>7.011235955056179E-2</v>
      </c>
      <c r="AM666" s="95">
        <v>11.56</v>
      </c>
      <c r="AN666">
        <f t="shared" si="42"/>
        <v>7.011235955056179E-2</v>
      </c>
      <c r="AO666">
        <f t="shared" si="40"/>
        <v>1.1522746377666273</v>
      </c>
    </row>
    <row r="667" spans="1:41" ht="15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43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4">
        <v>1926.06</v>
      </c>
      <c r="AJ667" s="2">
        <f>Cape!D672</f>
        <v>1.2470000000000001</v>
      </c>
      <c r="AK667" s="2">
        <f>Cape!E674</f>
        <v>17.7</v>
      </c>
      <c r="AL667" s="76">
        <f t="shared" si="41"/>
        <v>7.0508474576271185E-2</v>
      </c>
      <c r="AM667" s="95">
        <v>12.11</v>
      </c>
      <c r="AN667">
        <f t="shared" si="42"/>
        <v>7.0508474576271185E-2</v>
      </c>
      <c r="AO667">
        <f t="shared" si="40"/>
        <v>1.1623269203321169</v>
      </c>
    </row>
    <row r="668" spans="1:41" ht="15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43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4">
        <v>1926.07</v>
      </c>
      <c r="AJ668" s="2">
        <f>Cape!D673</f>
        <v>1.246</v>
      </c>
      <c r="AK668" s="2">
        <f>Cape!E675</f>
        <v>17.5</v>
      </c>
      <c r="AL668" s="76">
        <f t="shared" si="41"/>
        <v>7.1257142857142866E-2</v>
      </c>
      <c r="AM668" s="95">
        <v>12.62</v>
      </c>
      <c r="AN668">
        <f t="shared" si="42"/>
        <v>7.1257142857142866E-2</v>
      </c>
      <c r="AO668">
        <f t="shared" si="40"/>
        <v>1.1788749167353385</v>
      </c>
    </row>
    <row r="669" spans="1:41" ht="15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43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4">
        <v>1926.08</v>
      </c>
      <c r="AJ669" s="2">
        <f>Cape!D674</f>
        <v>1.2450000000000001</v>
      </c>
      <c r="AK669" s="2">
        <f>Cape!E676</f>
        <v>17.399999999999999</v>
      </c>
      <c r="AL669" s="76">
        <f t="shared" si="41"/>
        <v>7.1609195402298861E-2</v>
      </c>
      <c r="AM669" s="95">
        <v>13.12</v>
      </c>
      <c r="AN669">
        <f t="shared" si="42"/>
        <v>7.1609195402298861E-2</v>
      </c>
      <c r="AO669">
        <f t="shared" si="40"/>
        <v>1.1896717082329236</v>
      </c>
    </row>
    <row r="670" spans="1:41" ht="15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43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4">
        <v>1926.09</v>
      </c>
      <c r="AJ670" s="2">
        <f>Cape!D675</f>
        <v>1.244</v>
      </c>
      <c r="AK670" s="2">
        <f>Cape!E677</f>
        <v>17.5</v>
      </c>
      <c r="AL670" s="76">
        <f t="shared" si="41"/>
        <v>7.1142857142857147E-2</v>
      </c>
      <c r="AM670" s="95">
        <v>13.32</v>
      </c>
      <c r="AN670">
        <f t="shared" si="42"/>
        <v>7.1142857142857147E-2</v>
      </c>
      <c r="AO670">
        <f t="shared" si="40"/>
        <v>1.1875119029100505</v>
      </c>
    </row>
    <row r="671" spans="1:41" ht="15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43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4">
        <v>1926.1</v>
      </c>
      <c r="AJ671" s="2">
        <f>Cape!D676</f>
        <v>1.2430000000000001</v>
      </c>
      <c r="AK671" s="2">
        <f>Cape!E678</f>
        <v>17.600000000000001</v>
      </c>
      <c r="AL671" s="76">
        <f t="shared" si="41"/>
        <v>7.0681818181818179E-2</v>
      </c>
      <c r="AM671" s="95">
        <v>13.02</v>
      </c>
      <c r="AN671">
        <f t="shared" si="42"/>
        <v>7.0681818181818179E-2</v>
      </c>
      <c r="AO671">
        <f t="shared" si="40"/>
        <v>1.1859887535714773</v>
      </c>
    </row>
    <row r="672" spans="1:41" ht="15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43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4">
        <v>1926.11</v>
      </c>
      <c r="AJ672" s="2">
        <f>Cape!D677</f>
        <v>1.242</v>
      </c>
      <c r="AK672" s="2">
        <f>Cape!E679</f>
        <v>17.7</v>
      </c>
      <c r="AL672" s="76">
        <f t="shared" si="41"/>
        <v>7.0225988700564984E-2</v>
      </c>
      <c r="AM672" s="95">
        <v>13.19</v>
      </c>
      <c r="AN672">
        <f t="shared" si="42"/>
        <v>7.0225988700564984E-2</v>
      </c>
      <c r="AO672">
        <f t="shared" si="40"/>
        <v>1.1850902323837977</v>
      </c>
    </row>
    <row r="673" spans="1:41" ht="15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43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4">
        <v>1926.12</v>
      </c>
      <c r="AJ673" s="2">
        <f>Cape!D678</f>
        <v>1.242</v>
      </c>
      <c r="AK673" s="2">
        <f>Cape!E680</f>
        <v>17.7</v>
      </c>
      <c r="AL673" s="76">
        <f t="shared" si="41"/>
        <v>7.0169491525423733E-2</v>
      </c>
      <c r="AM673" s="95">
        <v>13.49</v>
      </c>
      <c r="AN673">
        <f t="shared" si="42"/>
        <v>7.0169491525423733E-2</v>
      </c>
      <c r="AO673">
        <f t="shared" si="40"/>
        <v>1.1915006717151924</v>
      </c>
    </row>
    <row r="674" spans="1:41" ht="15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43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4">
        <v>1927.01</v>
      </c>
      <c r="AJ674" s="2">
        <f>Cape!D679</f>
        <v>1.2410000000000001</v>
      </c>
      <c r="AK674" s="2">
        <f>Cape!E681</f>
        <v>17.5</v>
      </c>
      <c r="AL674" s="76">
        <f t="shared" si="41"/>
        <v>7.0971428571428574E-2</v>
      </c>
      <c r="AM674" s="95">
        <v>13.4</v>
      </c>
      <c r="AN674">
        <f t="shared" si="42"/>
        <v>7.0971428571428574E-2</v>
      </c>
      <c r="AO674">
        <f t="shared" si="40"/>
        <v>1.2133178942763114</v>
      </c>
    </row>
    <row r="675" spans="1:41" ht="15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43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4">
        <v>1927.02</v>
      </c>
      <c r="AJ675" s="2">
        <f>Cape!D680</f>
        <v>1.24</v>
      </c>
      <c r="AK675" s="2">
        <f>Cape!E682</f>
        <v>17.399999999999999</v>
      </c>
      <c r="AL675" s="76">
        <f t="shared" si="41"/>
        <v>7.1321839080459776E-2</v>
      </c>
      <c r="AM675" s="95">
        <v>13.66</v>
      </c>
      <c r="AN675">
        <f t="shared" si="42"/>
        <v>7.1321839080459776E-2</v>
      </c>
      <c r="AO675">
        <f t="shared" si="40"/>
        <v>1.2281561746634917</v>
      </c>
    </row>
    <row r="676" spans="1:41" ht="15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43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4">
        <v>1927.03</v>
      </c>
      <c r="AJ676" s="2">
        <f>Cape!D681</f>
        <v>1.2290000000000001</v>
      </c>
      <c r="AK676" s="2">
        <f>Cape!E683</f>
        <v>17.3</v>
      </c>
      <c r="AL676" s="76">
        <f t="shared" si="41"/>
        <v>7.1676300578034674E-2</v>
      </c>
      <c r="AM676" s="95">
        <v>13.87</v>
      </c>
      <c r="AN676">
        <f t="shared" si="42"/>
        <v>7.1676300578034674E-2</v>
      </c>
      <c r="AO676">
        <f t="shared" si="40"/>
        <v>1.2434813571599035</v>
      </c>
    </row>
    <row r="677" spans="1:41" ht="15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43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4">
        <v>1927.04</v>
      </c>
      <c r="AJ677" s="2">
        <f>Cape!D682</f>
        <v>1.218</v>
      </c>
      <c r="AK677" s="2">
        <f>Cape!E684</f>
        <v>17.3</v>
      </c>
      <c r="AL677" s="76">
        <f t="shared" si="41"/>
        <v>7.1040462427745671E-2</v>
      </c>
      <c r="AM677" s="95">
        <v>14.21</v>
      </c>
      <c r="AN677">
        <f t="shared" si="42"/>
        <v>7.1040462427745671E-2</v>
      </c>
      <c r="AO677">
        <f t="shared" si="40"/>
        <v>1.2424779064645928</v>
      </c>
    </row>
    <row r="678" spans="1:41" ht="15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43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4">
        <v>1927.05</v>
      </c>
      <c r="AJ678" s="2">
        <f>Cape!D683</f>
        <v>1.208</v>
      </c>
      <c r="AK678" s="2">
        <f>Cape!E685</f>
        <v>17.399999999999999</v>
      </c>
      <c r="AL678" s="76">
        <f t="shared" si="41"/>
        <v>7.0000000000000007E-2</v>
      </c>
      <c r="AM678" s="95">
        <v>14.7</v>
      </c>
      <c r="AN678">
        <f t="shared" si="42"/>
        <v>7.0000000000000007E-2</v>
      </c>
      <c r="AO678">
        <f t="shared" si="40"/>
        <v>1.2330363452361959</v>
      </c>
    </row>
    <row r="679" spans="1:41" ht="15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43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4">
        <v>1927.06</v>
      </c>
      <c r="AJ679" s="2">
        <f>Cape!D684</f>
        <v>1.1970000000000001</v>
      </c>
      <c r="AK679" s="2">
        <f>Cape!E686</f>
        <v>17.600000000000001</v>
      </c>
      <c r="AL679" s="76">
        <f t="shared" si="41"/>
        <v>6.8636363636363634E-2</v>
      </c>
      <c r="AM679" s="95">
        <v>14.89</v>
      </c>
      <c r="AN679">
        <f t="shared" si="42"/>
        <v>6.8636363636363634E-2</v>
      </c>
      <c r="AO679">
        <f t="shared" si="40"/>
        <v>1.2172803207521035</v>
      </c>
    </row>
    <row r="680" spans="1:41" ht="15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43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4">
        <v>1927.07</v>
      </c>
      <c r="AJ680" s="2">
        <f>Cape!D685</f>
        <v>1.1859999999999999</v>
      </c>
      <c r="AK680" s="2">
        <f>Cape!E687</f>
        <v>17.3</v>
      </c>
      <c r="AL680" s="76">
        <f t="shared" si="41"/>
        <v>6.9190751445086712E-2</v>
      </c>
      <c r="AM680" s="95">
        <v>15.22</v>
      </c>
      <c r="AN680">
        <f t="shared" si="42"/>
        <v>6.9190751445086712E-2</v>
      </c>
      <c r="AO680">
        <f t="shared" si="40"/>
        <v>1.2351972223756988</v>
      </c>
    </row>
    <row r="681" spans="1:41" ht="15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43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4">
        <v>1927.08</v>
      </c>
      <c r="AJ681" s="2">
        <f>Cape!D686</f>
        <v>1.175</v>
      </c>
      <c r="AK681" s="2">
        <f>Cape!E688</f>
        <v>17.2</v>
      </c>
      <c r="AL681" s="76">
        <f t="shared" si="41"/>
        <v>6.8953488372093016E-2</v>
      </c>
      <c r="AM681" s="95">
        <v>16.03</v>
      </c>
      <c r="AN681">
        <f t="shared" si="42"/>
        <v>6.8953488372093016E-2</v>
      </c>
      <c r="AO681">
        <f t="shared" si="40"/>
        <v>1.2390455554724074</v>
      </c>
    </row>
    <row r="682" spans="1:41" ht="15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43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4">
        <v>1927.09</v>
      </c>
      <c r="AJ682" s="2">
        <f>Cape!D687</f>
        <v>1.1639999999999999</v>
      </c>
      <c r="AK682" s="2">
        <f>Cape!E689</f>
        <v>17.3</v>
      </c>
      <c r="AL682" s="76">
        <f t="shared" si="41"/>
        <v>6.7919075144508664E-2</v>
      </c>
      <c r="AM682" s="95">
        <v>16.940000000000001</v>
      </c>
      <c r="AN682">
        <f t="shared" si="42"/>
        <v>6.7919075144508664E-2</v>
      </c>
      <c r="AO682">
        <f t="shared" si="40"/>
        <v>1.2279488569968366</v>
      </c>
    </row>
    <row r="683" spans="1:41" ht="15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43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4">
        <v>1927.1</v>
      </c>
      <c r="AJ683" s="2">
        <f>Cape!D688</f>
        <v>1.153</v>
      </c>
      <c r="AK683" s="2">
        <f>Cape!E690</f>
        <v>17.399999999999999</v>
      </c>
      <c r="AL683" s="76">
        <f t="shared" si="41"/>
        <v>6.6896551724137929E-2</v>
      </c>
      <c r="AM683" s="95">
        <v>16.68</v>
      </c>
      <c r="AN683">
        <f t="shared" si="42"/>
        <v>6.6896551724137929E-2</v>
      </c>
      <c r="AO683">
        <f t="shared" si="40"/>
        <v>1.2163747378549319</v>
      </c>
    </row>
    <row r="684" spans="1:41" ht="15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43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4">
        <v>1927.11</v>
      </c>
      <c r="AJ684" s="2">
        <f>Cape!D689</f>
        <v>1.143</v>
      </c>
      <c r="AK684" s="2">
        <f>Cape!E691</f>
        <v>17.3</v>
      </c>
      <c r="AL684" s="76">
        <f t="shared" si="41"/>
        <v>6.664739884393063E-2</v>
      </c>
      <c r="AM684" s="95">
        <v>17.059999999999999</v>
      </c>
      <c r="AN684">
        <f t="shared" si="42"/>
        <v>6.664739884393063E-2</v>
      </c>
      <c r="AO684">
        <f t="shared" si="40"/>
        <v>1.2184209536849722</v>
      </c>
    </row>
    <row r="685" spans="1:41" ht="15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43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4">
        <v>1927.12</v>
      </c>
      <c r="AJ685" s="2">
        <f>Cape!D690</f>
        <v>1.1319999999999999</v>
      </c>
      <c r="AK685" s="2">
        <f>Cape!E692</f>
        <v>17.3</v>
      </c>
      <c r="AL685" s="76">
        <f t="shared" si="41"/>
        <v>6.6069364161849706E-2</v>
      </c>
      <c r="AM685" s="95">
        <v>17.46</v>
      </c>
      <c r="AN685">
        <f t="shared" si="42"/>
        <v>6.6069364161849706E-2</v>
      </c>
      <c r="AO685">
        <f t="shared" si="40"/>
        <v>1.2142012315477513</v>
      </c>
    </row>
    <row r="686" spans="1:41" ht="15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43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4">
        <v>1928.01</v>
      </c>
      <c r="AJ686" s="2">
        <f>Cape!D691</f>
        <v>1.121</v>
      </c>
      <c r="AK686" s="2">
        <f>Cape!E693</f>
        <v>17.3</v>
      </c>
      <c r="AL686" s="76">
        <f t="shared" si="41"/>
        <v>6.5433526011560689E-2</v>
      </c>
      <c r="AM686" s="95">
        <v>17.53</v>
      </c>
      <c r="AN686">
        <f t="shared" si="42"/>
        <v>6.5433526011560689E-2</v>
      </c>
      <c r="AO686">
        <f t="shared" si="40"/>
        <v>1.2084307440264761</v>
      </c>
    </row>
    <row r="687" spans="1:41" ht="15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43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4">
        <v>1928.02</v>
      </c>
      <c r="AJ687" s="2">
        <f>Cape!D692</f>
        <v>1.1100000000000001</v>
      </c>
      <c r="AK687" s="2">
        <f>Cape!E694</f>
        <v>17.100000000000001</v>
      </c>
      <c r="AL687" s="76">
        <f t="shared" si="41"/>
        <v>6.5555555555555547E-2</v>
      </c>
      <c r="AM687" s="95">
        <v>17.32</v>
      </c>
      <c r="AN687">
        <f t="shared" si="42"/>
        <v>6.5555555555555547E-2</v>
      </c>
      <c r="AO687">
        <f t="shared" si="40"/>
        <v>1.2161111117240753</v>
      </c>
    </row>
    <row r="688" spans="1:41" ht="15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43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4">
        <v>1928.03</v>
      </c>
      <c r="AJ688" s="2">
        <f>Cape!D693</f>
        <v>1.133</v>
      </c>
      <c r="AK688" s="2">
        <f>Cape!E695</f>
        <v>17.100000000000001</v>
      </c>
      <c r="AL688" s="76">
        <f t="shared" si="41"/>
        <v>6.491228070175438E-2</v>
      </c>
      <c r="AM688" s="95">
        <v>18.25</v>
      </c>
      <c r="AN688">
        <f t="shared" si="42"/>
        <v>6.491228070175438E-2</v>
      </c>
      <c r="AO688">
        <f t="shared" si="40"/>
        <v>1.2091713569101046</v>
      </c>
    </row>
    <row r="689" spans="1:41" ht="15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43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4">
        <v>1928.04</v>
      </c>
      <c r="AJ689" s="2">
        <f>Cape!D694</f>
        <v>1.155</v>
      </c>
      <c r="AK689" s="2">
        <f>Cape!E696</f>
        <v>17.100000000000001</v>
      </c>
      <c r="AL689" s="76">
        <f t="shared" si="41"/>
        <v>6.6257309941520459E-2</v>
      </c>
      <c r="AM689" s="95">
        <v>19.399999999999999</v>
      </c>
      <c r="AN689">
        <f t="shared" si="42"/>
        <v>6.6257309941520459E-2</v>
      </c>
      <c r="AO689">
        <f t="shared" si="40"/>
        <v>1.2393275323766806</v>
      </c>
    </row>
    <row r="690" spans="1:41" ht="15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43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4">
        <v>1928.05</v>
      </c>
      <c r="AJ690" s="2">
        <f>Cape!D695</f>
        <v>1.177</v>
      </c>
      <c r="AK690" s="2">
        <f>Cape!E697</f>
        <v>17.2</v>
      </c>
      <c r="AL690" s="76">
        <f t="shared" si="41"/>
        <v>6.7151162790697674E-2</v>
      </c>
      <c r="AM690" s="95">
        <v>20</v>
      </c>
      <c r="AN690">
        <f t="shared" si="42"/>
        <v>6.7151162790697674E-2</v>
      </c>
      <c r="AO690">
        <f t="shared" si="40"/>
        <v>1.2604070333429718</v>
      </c>
    </row>
    <row r="691" spans="1:41" ht="15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43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4">
        <v>1928.06</v>
      </c>
      <c r="AJ691" s="2">
        <f>Cape!D696</f>
        <v>1.2</v>
      </c>
      <c r="AK691" s="2">
        <f>Cape!E698</f>
        <v>17.100000000000001</v>
      </c>
      <c r="AL691" s="76">
        <f t="shared" si="41"/>
        <v>6.8830409356725145E-2</v>
      </c>
      <c r="AM691" s="95">
        <v>19.02</v>
      </c>
      <c r="AN691">
        <f t="shared" si="42"/>
        <v>6.8830409356725145E-2</v>
      </c>
      <c r="AO691">
        <f t="shared" si="40"/>
        <v>1.2955358872658875</v>
      </c>
    </row>
    <row r="692" spans="1:41" ht="15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43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4">
        <v>1928.07</v>
      </c>
      <c r="AJ692" s="2">
        <f>Cape!D697</f>
        <v>1.222</v>
      </c>
      <c r="AK692" s="2">
        <f>Cape!E699</f>
        <v>17.100000000000001</v>
      </c>
      <c r="AL692" s="76">
        <f t="shared" si="41"/>
        <v>7.0175438596491224E-2</v>
      </c>
      <c r="AM692" s="95">
        <v>19.16</v>
      </c>
      <c r="AN692">
        <f t="shared" si="42"/>
        <v>7.0175438596491224E-2</v>
      </c>
      <c r="AO692">
        <f t="shared" si="40"/>
        <v>1.3236231053743317</v>
      </c>
    </row>
    <row r="693" spans="1:41" ht="15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43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4">
        <v>1928.08</v>
      </c>
      <c r="AJ693" s="2">
        <f>Cape!D698</f>
        <v>1.2450000000000001</v>
      </c>
      <c r="AK693" s="2">
        <f>Cape!E700</f>
        <v>17.100000000000001</v>
      </c>
      <c r="AL693" s="76">
        <f t="shared" si="41"/>
        <v>7.146198830409356E-2</v>
      </c>
      <c r="AM693" s="95">
        <v>19.78</v>
      </c>
      <c r="AN693">
        <f t="shared" si="42"/>
        <v>7.146198830409356E-2</v>
      </c>
      <c r="AO693">
        <f t="shared" si="40"/>
        <v>1.3496224371163175</v>
      </c>
    </row>
    <row r="694" spans="1:41" ht="15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43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4">
        <v>1928.09</v>
      </c>
      <c r="AJ694" s="2">
        <f>Cape!D699</f>
        <v>1.268</v>
      </c>
      <c r="AK694" s="2">
        <f>Cape!E701</f>
        <v>17.3</v>
      </c>
      <c r="AL694" s="76">
        <f t="shared" si="41"/>
        <v>7.196531791907515E-2</v>
      </c>
      <c r="AM694" s="95">
        <v>21.17</v>
      </c>
      <c r="AN694">
        <f t="shared" si="42"/>
        <v>7.196531791907515E-2</v>
      </c>
      <c r="AO694">
        <f t="shared" si="40"/>
        <v>1.3599410945913912</v>
      </c>
    </row>
    <row r="695" spans="1:41" ht="15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43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4">
        <v>1928.1</v>
      </c>
      <c r="AJ695" s="2">
        <f>Cape!D700</f>
        <v>1.29</v>
      </c>
      <c r="AK695" s="2">
        <f>Cape!E702</f>
        <v>17.2</v>
      </c>
      <c r="AL695" s="76">
        <f t="shared" si="41"/>
        <v>7.3720930232558143E-2</v>
      </c>
      <c r="AM695" s="95">
        <v>21.6</v>
      </c>
      <c r="AN695">
        <f t="shared" si="42"/>
        <v>7.3720930232558143E-2</v>
      </c>
      <c r="AO695">
        <f t="shared" si="40"/>
        <v>1.393189095215684</v>
      </c>
    </row>
    <row r="696" spans="1:41" ht="15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43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4">
        <v>1928.11</v>
      </c>
      <c r="AJ696" s="2">
        <f>Cape!D701</f>
        <v>1.3120000000000001</v>
      </c>
      <c r="AK696" s="2">
        <f>Cape!E703</f>
        <v>17.2</v>
      </c>
      <c r="AL696" s="76">
        <f t="shared" si="41"/>
        <v>7.5000000000000011E-2</v>
      </c>
      <c r="AM696" s="95">
        <v>23.06</v>
      </c>
      <c r="AN696">
        <f t="shared" si="42"/>
        <v>7.5000000000000011E-2</v>
      </c>
      <c r="AO696">
        <f t="shared" si="40"/>
        <v>1.4164056750727274</v>
      </c>
    </row>
    <row r="697" spans="1:41" ht="15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43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4">
        <v>1928.12</v>
      </c>
      <c r="AJ697" s="2">
        <f>Cape!D702</f>
        <v>1.335</v>
      </c>
      <c r="AK697" s="2">
        <f>Cape!E704</f>
        <v>17.100000000000001</v>
      </c>
      <c r="AL697" s="76">
        <f t="shared" si="41"/>
        <v>7.6725146198830405E-2</v>
      </c>
      <c r="AM697" s="95">
        <v>23.15</v>
      </c>
      <c r="AN697">
        <f t="shared" si="42"/>
        <v>7.6725146198830405E-2</v>
      </c>
      <c r="AO697">
        <f t="shared" si="40"/>
        <v>1.4470925811806303</v>
      </c>
    </row>
    <row r="698" spans="1:41" ht="15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43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4">
        <v>1929.01</v>
      </c>
      <c r="AJ698" s="2">
        <f>Cape!D703</f>
        <v>1.357</v>
      </c>
      <c r="AK698" s="2">
        <f>Cape!E705</f>
        <v>17.100000000000001</v>
      </c>
      <c r="AL698" s="76">
        <f t="shared" si="41"/>
        <v>7.8070175438596484E-2</v>
      </c>
      <c r="AM698" s="95">
        <v>24.86</v>
      </c>
      <c r="AN698">
        <f t="shared" si="42"/>
        <v>7.8070175438596484E-2</v>
      </c>
      <c r="AO698">
        <f t="shared" si="40"/>
        <v>1.469619505740613</v>
      </c>
    </row>
    <row r="699" spans="1:41" ht="15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43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4">
        <v>1929.02</v>
      </c>
      <c r="AJ699" s="2">
        <f>Cape!D704</f>
        <v>1.38</v>
      </c>
      <c r="AK699" s="2">
        <f>Cape!E706</f>
        <v>17.100000000000001</v>
      </c>
      <c r="AL699" s="76">
        <f t="shared" si="41"/>
        <v>7.935672514619882E-2</v>
      </c>
      <c r="AM699" s="95">
        <v>24.99</v>
      </c>
      <c r="AN699">
        <f t="shared" si="42"/>
        <v>7.935672514619882E-2</v>
      </c>
      <c r="AO699">
        <f t="shared" ref="AO699:AO762" si="44">AN699/(AVERAGE(AL579:AL698))</f>
        <v>1.4902935718616621</v>
      </c>
    </row>
    <row r="700" spans="1:41" ht="15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43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4">
        <v>1929.03</v>
      </c>
      <c r="AJ700" s="2">
        <f>Cape!D705</f>
        <v>1.399</v>
      </c>
      <c r="AK700" s="2">
        <f>Cape!E707</f>
        <v>17</v>
      </c>
      <c r="AL700" s="76">
        <f t="shared" si="41"/>
        <v>8.1176470588235294E-2</v>
      </c>
      <c r="AM700" s="95">
        <v>25.43</v>
      </c>
      <c r="AN700">
        <f t="shared" si="42"/>
        <v>8.1176470588235294E-2</v>
      </c>
      <c r="AO700">
        <f t="shared" si="44"/>
        <v>1.5204787622612115</v>
      </c>
    </row>
    <row r="701" spans="1:41" ht="15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4">
        <v>1929.04</v>
      </c>
      <c r="AJ701" s="2">
        <f>Cape!D706</f>
        <v>1.4179999999999999</v>
      </c>
      <c r="AK701" s="2">
        <f>Cape!E708</f>
        <v>16.899999999999999</v>
      </c>
      <c r="AL701" s="76">
        <f t="shared" si="41"/>
        <v>8.2781065088757405E-2</v>
      </c>
      <c r="AM701" s="95">
        <v>25.28</v>
      </c>
      <c r="AN701">
        <f t="shared" si="42"/>
        <v>8.2781065088757405E-2</v>
      </c>
      <c r="AO701">
        <f t="shared" si="44"/>
        <v>1.5455134110418278</v>
      </c>
    </row>
    <row r="702" spans="1:41" ht="15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4">
        <v>1929.05</v>
      </c>
      <c r="AJ702" s="2">
        <f>Cape!D707</f>
        <v>1.4379999999999999</v>
      </c>
      <c r="AK702" s="2">
        <f>Cape!E709</f>
        <v>17</v>
      </c>
      <c r="AL702" s="76">
        <f t="shared" si="41"/>
        <v>8.3411764705882352E-2</v>
      </c>
      <c r="AM702" s="95">
        <v>25.66</v>
      </c>
      <c r="AN702">
        <f t="shared" si="42"/>
        <v>8.3411764705882352E-2</v>
      </c>
      <c r="AO702">
        <f t="shared" si="44"/>
        <v>1.5515435869546506</v>
      </c>
    </row>
    <row r="703" spans="1:41" ht="15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4">
        <v>1929.06</v>
      </c>
      <c r="AJ703" s="2">
        <f>Cape!D708</f>
        <v>1.4570000000000001</v>
      </c>
      <c r="AK703" s="2">
        <f>Cape!E710</f>
        <v>17.100000000000001</v>
      </c>
      <c r="AL703" s="76">
        <f t="shared" si="41"/>
        <v>8.4093567251461984E-2</v>
      </c>
      <c r="AM703" s="95">
        <v>26.15</v>
      </c>
      <c r="AN703">
        <f t="shared" si="42"/>
        <v>8.4093567251461984E-2</v>
      </c>
      <c r="AO703">
        <f t="shared" si="44"/>
        <v>1.5580855894954262</v>
      </c>
    </row>
    <row r="704" spans="1:41" ht="15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4">
        <v>1929.07</v>
      </c>
      <c r="AJ704" s="2">
        <f>Cape!D709</f>
        <v>1.476</v>
      </c>
      <c r="AK704" s="2">
        <f>Cape!E711</f>
        <v>17.3</v>
      </c>
      <c r="AL704" s="76">
        <f t="shared" si="41"/>
        <v>8.4219653179190751E-2</v>
      </c>
      <c r="AM704" s="95">
        <v>28.48</v>
      </c>
      <c r="AN704">
        <f t="shared" si="42"/>
        <v>8.4219653179190751E-2</v>
      </c>
      <c r="AO704">
        <f t="shared" si="44"/>
        <v>1.5540867013463453</v>
      </c>
    </row>
    <row r="705" spans="1:41" ht="15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4">
        <v>1929.08</v>
      </c>
      <c r="AJ705" s="2">
        <f>Cape!D710</f>
        <v>1.4950000000000001</v>
      </c>
      <c r="AK705" s="2">
        <f>Cape!E712</f>
        <v>17.3</v>
      </c>
      <c r="AL705" s="76">
        <f t="shared" si="41"/>
        <v>8.5317919075144508E-2</v>
      </c>
      <c r="AM705" s="95">
        <v>30.1</v>
      </c>
      <c r="AN705">
        <f t="shared" si="42"/>
        <v>8.5317919075144508E-2</v>
      </c>
      <c r="AO705">
        <f t="shared" si="44"/>
        <v>1.5674898028239272</v>
      </c>
    </row>
    <row r="706" spans="1:41" ht="15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4">
        <v>1929.09</v>
      </c>
      <c r="AJ706" s="2">
        <f>Cape!D711</f>
        <v>1.514</v>
      </c>
      <c r="AK706" s="2">
        <f>Cape!E713</f>
        <v>17.3</v>
      </c>
      <c r="AL706" s="76">
        <f t="shared" si="41"/>
        <v>8.6416184971098264E-2</v>
      </c>
      <c r="AM706" s="95">
        <v>31.3</v>
      </c>
      <c r="AN706">
        <f t="shared" si="42"/>
        <v>8.6416184971098264E-2</v>
      </c>
      <c r="AO706">
        <f t="shared" si="44"/>
        <v>1.5802163494403487</v>
      </c>
    </row>
    <row r="707" spans="1:41" ht="15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4">
        <v>1929.1</v>
      </c>
      <c r="AJ707" s="2">
        <f>Cape!D712</f>
        <v>1.5329999999999999</v>
      </c>
      <c r="AK707" s="2">
        <f>Cape!E714</f>
        <v>17.3</v>
      </c>
      <c r="AL707" s="76">
        <f t="shared" si="41"/>
        <v>8.7514450867052021E-2</v>
      </c>
      <c r="AM707" s="95">
        <v>27.99</v>
      </c>
      <c r="AN707">
        <f t="shared" si="42"/>
        <v>8.7514450867052021E-2</v>
      </c>
      <c r="AO707">
        <f t="shared" si="44"/>
        <v>1.5924169177362348</v>
      </c>
    </row>
    <row r="708" spans="1:41" ht="15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4">
        <v>1929.11</v>
      </c>
      <c r="AJ708" s="2">
        <f>Cape!D713</f>
        <v>1.552</v>
      </c>
      <c r="AK708" s="2">
        <f>Cape!E715</f>
        <v>17.3</v>
      </c>
      <c r="AL708" s="76">
        <f t="shared" si="41"/>
        <v>8.8612716763005778E-2</v>
      </c>
      <c r="AM708" s="95">
        <v>20.58</v>
      </c>
      <c r="AN708">
        <f t="shared" si="42"/>
        <v>8.8612716763005778E-2</v>
      </c>
      <c r="AO708">
        <f t="shared" si="44"/>
        <v>1.6039488804517272</v>
      </c>
    </row>
    <row r="709" spans="1:41" ht="15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4">
        <v>1929.12</v>
      </c>
      <c r="AJ709" s="2">
        <f>Cape!D714</f>
        <v>1.5720000000000001</v>
      </c>
      <c r="AK709" s="2">
        <f>Cape!E716</f>
        <v>17.2</v>
      </c>
      <c r="AL709" s="76">
        <f t="shared" ref="AL709:AL772" si="45">AJ708/AK709</f>
        <v>9.0232558139534888E-2</v>
      </c>
      <c r="AM709" s="95">
        <v>21.4</v>
      </c>
      <c r="AN709">
        <f t="shared" ref="AN709:AN772" si="46">AJ708/AK709</f>
        <v>9.0232558139534888E-2</v>
      </c>
      <c r="AO709">
        <f t="shared" si="44"/>
        <v>1.6241406621980512</v>
      </c>
    </row>
    <row r="710" spans="1:41" ht="15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4">
        <v>1930.01</v>
      </c>
      <c r="AJ710" s="2">
        <f>Cape!D715</f>
        <v>1.591</v>
      </c>
      <c r="AK710" s="2">
        <f>Cape!E717</f>
        <v>17.100000000000001</v>
      </c>
      <c r="AL710" s="76">
        <f t="shared" si="45"/>
        <v>9.19298245614035E-2</v>
      </c>
      <c r="AM710" s="95">
        <v>21.71</v>
      </c>
      <c r="AN710">
        <f t="shared" si="46"/>
        <v>9.19298245614035E-2</v>
      </c>
      <c r="AO710">
        <f t="shared" si="44"/>
        <v>1.6447649164569889</v>
      </c>
    </row>
    <row r="711" spans="1:41" ht="15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4">
        <v>1930.02</v>
      </c>
      <c r="AJ711" s="2">
        <f>Cape!D716</f>
        <v>1.61</v>
      </c>
      <c r="AK711" s="2">
        <f>Cape!E718</f>
        <v>17</v>
      </c>
      <c r="AL711" s="76">
        <f t="shared" si="45"/>
        <v>9.3588235294117639E-2</v>
      </c>
      <c r="AM711" s="95">
        <v>23.07</v>
      </c>
      <c r="AN711">
        <f t="shared" si="46"/>
        <v>9.3588235294117639E-2</v>
      </c>
      <c r="AO711">
        <f t="shared" si="44"/>
        <v>1.6637142752578744</v>
      </c>
    </row>
    <row r="712" spans="1:41" ht="15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4">
        <v>1930.03</v>
      </c>
      <c r="AJ712" s="2">
        <f>Cape!D717</f>
        <v>1.5569999999999999</v>
      </c>
      <c r="AK712" s="2">
        <f>Cape!E719</f>
        <v>16.899999999999999</v>
      </c>
      <c r="AL712" s="76">
        <f t="shared" si="45"/>
        <v>9.5266272189349133E-2</v>
      </c>
      <c r="AM712" s="95">
        <v>23.94</v>
      </c>
      <c r="AN712">
        <f t="shared" si="46"/>
        <v>9.5266272189349133E-2</v>
      </c>
      <c r="AO712">
        <f t="shared" si="44"/>
        <v>1.6821713426763185</v>
      </c>
    </row>
    <row r="713" spans="1:41" ht="15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4">
        <v>1930.04</v>
      </c>
      <c r="AJ713" s="2">
        <f>Cape!D718</f>
        <v>1.5029999999999999</v>
      </c>
      <c r="AK713" s="2">
        <f>Cape!E720</f>
        <v>17</v>
      </c>
      <c r="AL713" s="76">
        <f t="shared" si="45"/>
        <v>9.1588235294117637E-2</v>
      </c>
      <c r="AM713" s="95">
        <v>25.46</v>
      </c>
      <c r="AN713">
        <f t="shared" si="46"/>
        <v>9.1588235294117637E-2</v>
      </c>
      <c r="AO713">
        <f t="shared" si="44"/>
        <v>1.6058700811249014</v>
      </c>
    </row>
    <row r="714" spans="1:41" ht="15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4">
        <v>1930.05</v>
      </c>
      <c r="AJ714" s="2">
        <f>Cape!D719</f>
        <v>1.45</v>
      </c>
      <c r="AK714" s="2">
        <f>Cape!E721</f>
        <v>16.899999999999999</v>
      </c>
      <c r="AL714" s="76">
        <f t="shared" si="45"/>
        <v>8.8934911242603554E-2</v>
      </c>
      <c r="AM714" s="95">
        <v>23.94</v>
      </c>
      <c r="AN714">
        <f t="shared" si="46"/>
        <v>8.8934911242603554E-2</v>
      </c>
      <c r="AO714">
        <f t="shared" si="44"/>
        <v>1.5488679578664177</v>
      </c>
    </row>
    <row r="715" spans="1:41" ht="15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4">
        <v>1930.06</v>
      </c>
      <c r="AJ715" s="2">
        <f>Cape!D720</f>
        <v>1.397</v>
      </c>
      <c r="AK715" s="2">
        <f>Cape!E722</f>
        <v>16.8</v>
      </c>
      <c r="AL715" s="76">
        <f t="shared" si="45"/>
        <v>8.6309523809523808E-2</v>
      </c>
      <c r="AM715" s="95">
        <v>21.52</v>
      </c>
      <c r="AN715">
        <f t="shared" si="46"/>
        <v>8.6309523809523808E-2</v>
      </c>
      <c r="AO715">
        <f t="shared" si="44"/>
        <v>1.4934255507311323</v>
      </c>
    </row>
    <row r="716" spans="1:41" ht="15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4">
        <v>1930.07</v>
      </c>
      <c r="AJ716" s="2">
        <f>Cape!D721</f>
        <v>1.343</v>
      </c>
      <c r="AK716" s="2">
        <f>Cape!E723</f>
        <v>16.600000000000001</v>
      </c>
      <c r="AL716" s="76">
        <f t="shared" si="45"/>
        <v>8.4156626506024096E-2</v>
      </c>
      <c r="AM716" s="95">
        <v>21.06</v>
      </c>
      <c r="AN716">
        <f t="shared" si="46"/>
        <v>8.4156626506024096E-2</v>
      </c>
      <c r="AO716">
        <f t="shared" si="44"/>
        <v>1.4471245123581626</v>
      </c>
    </row>
    <row r="717" spans="1:41" ht="15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4">
        <v>1930.08</v>
      </c>
      <c r="AJ717" s="2">
        <f>Cape!D722</f>
        <v>1.29</v>
      </c>
      <c r="AK717" s="2">
        <f>Cape!E724</f>
        <v>16.5</v>
      </c>
      <c r="AL717" s="76">
        <f t="shared" si="45"/>
        <v>8.1393939393939393E-2</v>
      </c>
      <c r="AM717" s="95">
        <v>20.79</v>
      </c>
      <c r="AN717">
        <f t="shared" si="46"/>
        <v>8.1393939393939393E-2</v>
      </c>
      <c r="AO717">
        <f t="shared" si="44"/>
        <v>1.3913390398119376</v>
      </c>
    </row>
    <row r="718" spans="1:41" ht="15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4">
        <v>1930.09</v>
      </c>
      <c r="AJ718" s="2">
        <f>Cape!D723</f>
        <v>1.2370000000000001</v>
      </c>
      <c r="AK718" s="2">
        <f>Cape!E725</f>
        <v>16.600000000000001</v>
      </c>
      <c r="AL718" s="76">
        <f t="shared" si="45"/>
        <v>7.7710843373493974E-2</v>
      </c>
      <c r="AM718" s="95">
        <v>20.78</v>
      </c>
      <c r="AN718">
        <f t="shared" si="46"/>
        <v>7.7710843373493974E-2</v>
      </c>
      <c r="AO718">
        <f t="shared" si="44"/>
        <v>1.3211817052953019</v>
      </c>
    </row>
    <row r="719" spans="1:41" ht="15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4">
        <v>1930.1</v>
      </c>
      <c r="AJ719" s="2">
        <f>Cape!D724</f>
        <v>1.1830000000000001</v>
      </c>
      <c r="AK719" s="2">
        <f>Cape!E726</f>
        <v>16.5</v>
      </c>
      <c r="AL719" s="76">
        <f t="shared" si="45"/>
        <v>7.4969696969696978E-2</v>
      </c>
      <c r="AM719" s="95">
        <v>17.920000000000002</v>
      </c>
      <c r="AN719">
        <f t="shared" si="46"/>
        <v>7.4969696969696978E-2</v>
      </c>
      <c r="AO719">
        <f t="shared" si="44"/>
        <v>1.26838612431679</v>
      </c>
    </row>
    <row r="720" spans="1:41" ht="15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4">
        <v>1930.11</v>
      </c>
      <c r="AJ720" s="2">
        <f>Cape!D725</f>
        <v>1.1299999999999999</v>
      </c>
      <c r="AK720" s="2">
        <f>Cape!E727</f>
        <v>16.399999999999999</v>
      </c>
      <c r="AL720" s="76">
        <f t="shared" si="45"/>
        <v>7.2134146341463423E-2</v>
      </c>
      <c r="AM720" s="95">
        <v>16.62</v>
      </c>
      <c r="AN720">
        <f t="shared" si="46"/>
        <v>7.2134146341463423E-2</v>
      </c>
      <c r="AO720">
        <f t="shared" si="44"/>
        <v>1.2149234153207111</v>
      </c>
    </row>
    <row r="721" spans="1:41" ht="15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4">
        <v>1930.12</v>
      </c>
      <c r="AJ721" s="2">
        <f>Cape!D726</f>
        <v>1.077</v>
      </c>
      <c r="AK721" s="2">
        <f>Cape!E728</f>
        <v>16.100000000000001</v>
      </c>
      <c r="AL721" s="76">
        <f t="shared" si="45"/>
        <v>7.0186335403726693E-2</v>
      </c>
      <c r="AM721" s="95">
        <v>15.51</v>
      </c>
      <c r="AN721">
        <f t="shared" si="46"/>
        <v>7.0186335403726693E-2</v>
      </c>
      <c r="AO721">
        <f t="shared" si="44"/>
        <v>1.177235855959839</v>
      </c>
    </row>
    <row r="722" spans="1:41" ht="15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4">
        <v>1931.01</v>
      </c>
      <c r="AJ722" s="2">
        <f>Cape!D727</f>
        <v>1.0229999999999999</v>
      </c>
      <c r="AK722" s="2">
        <f>Cape!E729</f>
        <v>15.9</v>
      </c>
      <c r="AL722" s="76">
        <f t="shared" si="45"/>
        <v>6.7735849056603764E-2</v>
      </c>
      <c r="AM722" s="95">
        <v>15.98</v>
      </c>
      <c r="AN722">
        <f t="shared" si="46"/>
        <v>6.7735849056603764E-2</v>
      </c>
      <c r="AO722">
        <f t="shared" si="44"/>
        <v>1.1318190895043223</v>
      </c>
    </row>
    <row r="723" spans="1:41" ht="15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4">
        <v>1931.02</v>
      </c>
      <c r="AJ723" s="2">
        <f>Cape!D728</f>
        <v>0.97</v>
      </c>
      <c r="AK723" s="2">
        <f>Cape!E730</f>
        <v>15.7</v>
      </c>
      <c r="AL723" s="76">
        <f t="shared" si="45"/>
        <v>6.5159235668789811E-2</v>
      </c>
      <c r="AM723" s="95">
        <v>17.2</v>
      </c>
      <c r="AN723">
        <f t="shared" si="46"/>
        <v>6.5159235668789811E-2</v>
      </c>
      <c r="AO723">
        <f t="shared" si="44"/>
        <v>1.0850657223172406</v>
      </c>
    </row>
    <row r="724" spans="1:41" ht="15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4">
        <v>1931.03</v>
      </c>
      <c r="AJ724" s="2">
        <f>Cape!D729</f>
        <v>0.94</v>
      </c>
      <c r="AK724" s="2">
        <f>Cape!E731</f>
        <v>15.6</v>
      </c>
      <c r="AL724" s="76">
        <f t="shared" si="45"/>
        <v>6.2179487179487181E-2</v>
      </c>
      <c r="AM724" s="95">
        <v>17.53</v>
      </c>
      <c r="AN724">
        <f t="shared" si="46"/>
        <v>6.2179487179487181E-2</v>
      </c>
      <c r="AO724">
        <f t="shared" si="44"/>
        <v>1.0324232404608884</v>
      </c>
    </row>
    <row r="725" spans="1:41" ht="15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4">
        <v>1931.04</v>
      </c>
      <c r="AJ725" s="2">
        <f>Cape!D730</f>
        <v>0.91</v>
      </c>
      <c r="AK725" s="2">
        <f>Cape!E732</f>
        <v>15.5</v>
      </c>
      <c r="AL725" s="76">
        <f t="shared" si="45"/>
        <v>6.0645161290322575E-2</v>
      </c>
      <c r="AM725" s="95">
        <v>15.86</v>
      </c>
      <c r="AN725">
        <f t="shared" si="46"/>
        <v>6.0645161290322575E-2</v>
      </c>
      <c r="AO725">
        <f t="shared" si="44"/>
        <v>1.0043814822939618</v>
      </c>
    </row>
    <row r="726" spans="1:41" ht="15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4">
        <v>1931.05</v>
      </c>
      <c r="AJ726" s="2">
        <f>Cape!D731</f>
        <v>0.88</v>
      </c>
      <c r="AK726" s="2">
        <f>Cape!E733</f>
        <v>15.3</v>
      </c>
      <c r="AL726" s="76">
        <f t="shared" si="45"/>
        <v>5.9477124183006533E-2</v>
      </c>
      <c r="AM726" s="95">
        <v>14.33</v>
      </c>
      <c r="AN726">
        <f t="shared" si="46"/>
        <v>5.9477124183006533E-2</v>
      </c>
      <c r="AO726">
        <f t="shared" si="44"/>
        <v>0.98248846046118965</v>
      </c>
    </row>
    <row r="727" spans="1:41" ht="15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4">
        <v>1931.06</v>
      </c>
      <c r="AJ727" s="2">
        <f>Cape!D732</f>
        <v>0.85</v>
      </c>
      <c r="AK727" s="2">
        <f>Cape!E734</f>
        <v>15.1</v>
      </c>
      <c r="AL727" s="76">
        <f t="shared" si="45"/>
        <v>5.8278145695364242E-2</v>
      </c>
      <c r="AM727" s="95">
        <v>13.87</v>
      </c>
      <c r="AN727">
        <f t="shared" si="46"/>
        <v>5.8278145695364242E-2</v>
      </c>
      <c r="AO727">
        <f t="shared" si="44"/>
        <v>0.96016075680132151</v>
      </c>
    </row>
    <row r="728" spans="1:41" ht="15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4">
        <v>1931.07</v>
      </c>
      <c r="AJ728" s="2">
        <f>Cape!D733</f>
        <v>0.82</v>
      </c>
      <c r="AK728" s="2">
        <f>Cape!E735</f>
        <v>15.1</v>
      </c>
      <c r="AL728" s="76">
        <f t="shared" si="45"/>
        <v>5.6291390728476824E-2</v>
      </c>
      <c r="AM728" s="95">
        <v>14.33</v>
      </c>
      <c r="AN728">
        <f t="shared" si="46"/>
        <v>5.6291390728476824E-2</v>
      </c>
      <c r="AO728">
        <f t="shared" si="44"/>
        <v>0.92487973882250329</v>
      </c>
    </row>
    <row r="729" spans="1:41" ht="15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4">
        <v>1931.08</v>
      </c>
      <c r="AJ729" s="2">
        <f>Cape!D734</f>
        <v>0.79</v>
      </c>
      <c r="AK729" s="2">
        <f>Cape!E736</f>
        <v>15.1</v>
      </c>
      <c r="AL729" s="76">
        <f t="shared" si="45"/>
        <v>5.43046357615894E-2</v>
      </c>
      <c r="AM729" s="95">
        <v>13.9</v>
      </c>
      <c r="AN729">
        <f t="shared" si="46"/>
        <v>5.43046357615894E-2</v>
      </c>
      <c r="AO729">
        <f t="shared" si="44"/>
        <v>0.88971550471774585</v>
      </c>
    </row>
    <row r="730" spans="1:41" ht="15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4">
        <v>1931.09</v>
      </c>
      <c r="AJ730" s="2">
        <f>Cape!D735</f>
        <v>0.76</v>
      </c>
      <c r="AK730" s="2">
        <f>Cape!E737</f>
        <v>15</v>
      </c>
      <c r="AL730" s="76">
        <f t="shared" si="45"/>
        <v>5.2666666666666667E-2</v>
      </c>
      <c r="AM730" s="95">
        <v>11.83</v>
      </c>
      <c r="AN730">
        <f t="shared" si="46"/>
        <v>5.2666666666666667E-2</v>
      </c>
      <c r="AO730">
        <f t="shared" si="44"/>
        <v>0.86039924507950993</v>
      </c>
    </row>
    <row r="731" spans="1:41" ht="15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4">
        <v>1931.1</v>
      </c>
      <c r="AJ731" s="2">
        <f>Cape!D736</f>
        <v>0.73</v>
      </c>
      <c r="AK731" s="2">
        <f>Cape!E738</f>
        <v>14.9</v>
      </c>
      <c r="AL731" s="76">
        <f t="shared" si="45"/>
        <v>5.1006711409395972E-2</v>
      </c>
      <c r="AM731" s="95">
        <v>10.25</v>
      </c>
      <c r="AN731">
        <f t="shared" si="46"/>
        <v>5.1006711409395972E-2</v>
      </c>
      <c r="AO731">
        <f t="shared" si="44"/>
        <v>0.83084648971798325</v>
      </c>
    </row>
    <row r="732" spans="1:41" ht="15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4">
        <v>1931.11</v>
      </c>
      <c r="AJ732" s="2">
        <f>Cape!D737</f>
        <v>0.7</v>
      </c>
      <c r="AK732" s="2">
        <f>Cape!E739</f>
        <v>14.7</v>
      </c>
      <c r="AL732" s="76">
        <f t="shared" si="45"/>
        <v>4.9659863945578232E-2</v>
      </c>
      <c r="AM732" s="95">
        <v>10.39</v>
      </c>
      <c r="AN732">
        <f t="shared" si="46"/>
        <v>4.9659863945578232E-2</v>
      </c>
      <c r="AO732">
        <f t="shared" si="44"/>
        <v>0.80646736601281765</v>
      </c>
    </row>
    <row r="733" spans="1:41" ht="15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4">
        <v>1931.12</v>
      </c>
      <c r="AJ733" s="2">
        <f>Cape!D738</f>
        <v>0.67</v>
      </c>
      <c r="AK733" s="2">
        <f>Cape!E740</f>
        <v>14.6</v>
      </c>
      <c r="AL733" s="76">
        <f t="shared" si="45"/>
        <v>4.7945205479452052E-2</v>
      </c>
      <c r="AM733" s="95">
        <v>8.44</v>
      </c>
      <c r="AN733">
        <f t="shared" si="46"/>
        <v>4.7945205479452052E-2</v>
      </c>
      <c r="AO733">
        <f t="shared" si="44"/>
        <v>0.77618221409100585</v>
      </c>
    </row>
    <row r="734" spans="1:41" ht="15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4">
        <v>1932.01</v>
      </c>
      <c r="AJ734" s="2">
        <f>Cape!D739</f>
        <v>0.64</v>
      </c>
      <c r="AK734" s="2">
        <f>Cape!E741</f>
        <v>14.3</v>
      </c>
      <c r="AL734" s="76">
        <f t="shared" si="45"/>
        <v>4.6853146853146857E-2</v>
      </c>
      <c r="AM734" s="95">
        <v>8.3000000000000007</v>
      </c>
      <c r="AN734">
        <f t="shared" si="46"/>
        <v>4.6853146853146857E-2</v>
      </c>
      <c r="AO734">
        <f t="shared" si="44"/>
        <v>0.75607408059527215</v>
      </c>
    </row>
    <row r="735" spans="1:41" ht="15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4">
        <v>1932.02</v>
      </c>
      <c r="AJ735" s="2">
        <f>Cape!D740</f>
        <v>0.61</v>
      </c>
      <c r="AK735" s="2">
        <f>Cape!E742</f>
        <v>14.1</v>
      </c>
      <c r="AL735" s="76">
        <f t="shared" si="45"/>
        <v>4.5390070921985819E-2</v>
      </c>
      <c r="AM735" s="95">
        <v>8.23</v>
      </c>
      <c r="AN735">
        <f t="shared" si="46"/>
        <v>4.5390070921985819E-2</v>
      </c>
      <c r="AO735">
        <f t="shared" si="44"/>
        <v>0.73004295000023112</v>
      </c>
    </row>
    <row r="736" spans="1:41" ht="15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4">
        <v>1932.03</v>
      </c>
      <c r="AJ736" s="2">
        <f>Cape!D741</f>
        <v>0.59330000000000005</v>
      </c>
      <c r="AK736" s="2">
        <f>Cape!E743</f>
        <v>14</v>
      </c>
      <c r="AL736" s="76">
        <f t="shared" si="45"/>
        <v>4.3571428571428573E-2</v>
      </c>
      <c r="AM736" s="95">
        <v>8.26</v>
      </c>
      <c r="AN736">
        <f t="shared" si="46"/>
        <v>4.3571428571428573E-2</v>
      </c>
      <c r="AO736">
        <f t="shared" si="44"/>
        <v>0.69838523167444222</v>
      </c>
    </row>
    <row r="737" spans="1:41" ht="15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4">
        <v>1932.04</v>
      </c>
      <c r="AJ737" s="2">
        <f>Cape!D742</f>
        <v>0.57669999999999999</v>
      </c>
      <c r="AK737" s="2">
        <f>Cape!E744</f>
        <v>13.9</v>
      </c>
      <c r="AL737" s="76">
        <f t="shared" si="45"/>
        <v>4.2683453237410074E-2</v>
      </c>
      <c r="AM737" s="95">
        <v>6.28</v>
      </c>
      <c r="AN737">
        <f t="shared" si="46"/>
        <v>4.2683453237410074E-2</v>
      </c>
      <c r="AO737">
        <f t="shared" si="44"/>
        <v>0.68176586643285009</v>
      </c>
    </row>
    <row r="738" spans="1:41" ht="15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4">
        <v>1932.05</v>
      </c>
      <c r="AJ738" s="2">
        <f>Cape!D743</f>
        <v>0.56000000000000005</v>
      </c>
      <c r="AK738" s="2">
        <f>Cape!E745</f>
        <v>13.7</v>
      </c>
      <c r="AL738" s="76">
        <f t="shared" si="45"/>
        <v>4.2094890510948904E-2</v>
      </c>
      <c r="AM738" s="95">
        <v>5.51</v>
      </c>
      <c r="AN738">
        <f t="shared" si="46"/>
        <v>4.2094890510948904E-2</v>
      </c>
      <c r="AO738">
        <f t="shared" si="44"/>
        <v>0.67028404740137915</v>
      </c>
    </row>
    <row r="739" spans="1:41" ht="15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4">
        <v>1932.06</v>
      </c>
      <c r="AJ739" s="2">
        <f>Cape!D744</f>
        <v>0.54330000000000001</v>
      </c>
      <c r="AK739" s="2">
        <f>Cape!E746</f>
        <v>13.6</v>
      </c>
      <c r="AL739" s="76">
        <f t="shared" si="45"/>
        <v>4.11764705882353E-2</v>
      </c>
      <c r="AM739" s="95">
        <v>4.7699999999999996</v>
      </c>
      <c r="AN739">
        <f t="shared" si="46"/>
        <v>4.11764705882353E-2</v>
      </c>
      <c r="AO739">
        <f t="shared" si="44"/>
        <v>0.65386081242023109</v>
      </c>
    </row>
    <row r="740" spans="1:41" ht="15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4">
        <v>1932.07</v>
      </c>
      <c r="AJ740" s="2">
        <f>Cape!D745</f>
        <v>0.52669999999999995</v>
      </c>
      <c r="AK740" s="2">
        <f>Cape!E747</f>
        <v>13.6</v>
      </c>
      <c r="AL740" s="76">
        <f t="shared" si="45"/>
        <v>3.9948529411764709E-2</v>
      </c>
      <c r="AM740" s="95">
        <v>5.01</v>
      </c>
      <c r="AN740">
        <f t="shared" si="46"/>
        <v>3.9948529411764709E-2</v>
      </c>
      <c r="AO740">
        <f t="shared" si="44"/>
        <v>0.63286911270817792</v>
      </c>
    </row>
    <row r="741" spans="1:41" ht="15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4">
        <v>1932.08</v>
      </c>
      <c r="AJ741" s="2">
        <f>Cape!D746</f>
        <v>0.51</v>
      </c>
      <c r="AK741" s="2">
        <f>Cape!E748</f>
        <v>13.5</v>
      </c>
      <c r="AL741" s="76">
        <f t="shared" si="45"/>
        <v>3.9014814814814808E-2</v>
      </c>
      <c r="AM741" s="95">
        <v>7.53</v>
      </c>
      <c r="AN741">
        <f t="shared" si="46"/>
        <v>3.9014814814814808E-2</v>
      </c>
      <c r="AO741">
        <f t="shared" si="44"/>
        <v>0.61687571234727367</v>
      </c>
    </row>
    <row r="742" spans="1:41" ht="15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4">
        <v>1932.09</v>
      </c>
      <c r="AJ742" s="2">
        <f>Cape!D747</f>
        <v>0.49330000000000002</v>
      </c>
      <c r="AK742" s="2">
        <f>Cape!E749</f>
        <v>13.4</v>
      </c>
      <c r="AL742" s="76">
        <f t="shared" si="45"/>
        <v>3.8059701492537311E-2</v>
      </c>
      <c r="AM742" s="95">
        <v>8.26</v>
      </c>
      <c r="AN742">
        <f t="shared" si="46"/>
        <v>3.8059701492537311E-2</v>
      </c>
      <c r="AO742">
        <f t="shared" si="44"/>
        <v>0.60086343196620551</v>
      </c>
    </row>
    <row r="743" spans="1:41" ht="15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4">
        <v>1932.1</v>
      </c>
      <c r="AJ743" s="2">
        <f>Cape!D748</f>
        <v>0.47670000000000001</v>
      </c>
      <c r="AK743" s="2">
        <f>Cape!E750</f>
        <v>13.3</v>
      </c>
      <c r="AL743" s="76">
        <f t="shared" si="45"/>
        <v>3.7090225563909771E-2</v>
      </c>
      <c r="AM743" s="95">
        <v>7.12</v>
      </c>
      <c r="AN743">
        <f t="shared" si="46"/>
        <v>3.7090225563909771E-2</v>
      </c>
      <c r="AO743">
        <f t="shared" si="44"/>
        <v>0.584900652965473</v>
      </c>
    </row>
    <row r="744" spans="1:41" ht="15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4">
        <v>1932.11</v>
      </c>
      <c r="AJ744" s="2">
        <f>Cape!D749</f>
        <v>0.46</v>
      </c>
      <c r="AK744" s="2">
        <f>Cape!E751</f>
        <v>13.2</v>
      </c>
      <c r="AL744" s="76">
        <f t="shared" si="45"/>
        <v>3.6113636363636369E-2</v>
      </c>
      <c r="AM744" s="95">
        <v>7.05</v>
      </c>
      <c r="AN744">
        <f t="shared" si="46"/>
        <v>3.6113636363636369E-2</v>
      </c>
      <c r="AO744">
        <f t="shared" si="44"/>
        <v>0.56906979021310444</v>
      </c>
    </row>
    <row r="745" spans="1:41" ht="15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4">
        <v>1932.12</v>
      </c>
      <c r="AJ745" s="2">
        <f>Cape!D750</f>
        <v>0.44330000000000003</v>
      </c>
      <c r="AK745" s="2">
        <f>Cape!E752</f>
        <v>13.1</v>
      </c>
      <c r="AL745" s="76">
        <f t="shared" si="45"/>
        <v>3.5114503816793895E-2</v>
      </c>
      <c r="AM745" s="95">
        <v>6.82</v>
      </c>
      <c r="AN745">
        <f t="shared" si="46"/>
        <v>3.5114503816793895E-2</v>
      </c>
      <c r="AO745">
        <f t="shared" si="44"/>
        <v>0.55310950147011695</v>
      </c>
    </row>
    <row r="746" spans="1:41" ht="15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4">
        <v>1933.01</v>
      </c>
      <c r="AJ746" s="2">
        <f>Cape!D751</f>
        <v>0.42670000000000002</v>
      </c>
      <c r="AK746" s="2">
        <f>Cape!E753</f>
        <v>12.9</v>
      </c>
      <c r="AL746" s="76">
        <f t="shared" si="45"/>
        <v>3.4364341085271317E-2</v>
      </c>
      <c r="AM746" s="95">
        <v>7.09</v>
      </c>
      <c r="AN746">
        <f t="shared" si="46"/>
        <v>3.4364341085271317E-2</v>
      </c>
      <c r="AO746">
        <f t="shared" si="44"/>
        <v>0.54127879896635478</v>
      </c>
    </row>
    <row r="747" spans="1:41" ht="15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4">
        <v>1933.02</v>
      </c>
      <c r="AJ747" s="2">
        <f>Cape!D752</f>
        <v>0.41</v>
      </c>
      <c r="AK747" s="2">
        <f>Cape!E754</f>
        <v>12.7</v>
      </c>
      <c r="AL747" s="76">
        <f t="shared" si="45"/>
        <v>3.3598425196850398E-2</v>
      </c>
      <c r="AM747" s="95">
        <v>6.25</v>
      </c>
      <c r="AN747">
        <f t="shared" si="46"/>
        <v>3.3598425196850398E-2</v>
      </c>
      <c r="AO747">
        <f t="shared" si="44"/>
        <v>0.52940490521068029</v>
      </c>
    </row>
    <row r="748" spans="1:41" ht="15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4">
        <v>1933.03</v>
      </c>
      <c r="AJ748" s="2">
        <f>Cape!D753</f>
        <v>0.41249999999999998</v>
      </c>
      <c r="AK748" s="2">
        <f>Cape!E755</f>
        <v>12.6</v>
      </c>
      <c r="AL748" s="76">
        <f t="shared" si="45"/>
        <v>3.2539682539682542E-2</v>
      </c>
      <c r="AM748" s="95">
        <v>6.23</v>
      </c>
      <c r="AN748">
        <f t="shared" si="46"/>
        <v>3.2539682539682542E-2</v>
      </c>
      <c r="AO748">
        <f t="shared" si="44"/>
        <v>0.51309240347410257</v>
      </c>
    </row>
    <row r="749" spans="1:41" ht="15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4">
        <v>1933.04</v>
      </c>
      <c r="AJ749" s="2">
        <f>Cape!D754</f>
        <v>0.41499999999999998</v>
      </c>
      <c r="AK749" s="2">
        <f>Cape!E756</f>
        <v>12.6</v>
      </c>
      <c r="AL749" s="76">
        <f t="shared" si="45"/>
        <v>3.273809523809524E-2</v>
      </c>
      <c r="AM749" s="95">
        <v>6.89</v>
      </c>
      <c r="AN749">
        <f t="shared" si="46"/>
        <v>3.273809523809524E-2</v>
      </c>
      <c r="AO749">
        <f t="shared" si="44"/>
        <v>0.51680039339907269</v>
      </c>
    </row>
    <row r="750" spans="1:41" ht="15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4">
        <v>1933.05</v>
      </c>
      <c r="AJ750" s="2">
        <f>Cape!D755</f>
        <v>0.41749999999999998</v>
      </c>
      <c r="AK750" s="2">
        <f>Cape!E757</f>
        <v>12.6</v>
      </c>
      <c r="AL750" s="76">
        <f t="shared" si="45"/>
        <v>3.2936507936507937E-2</v>
      </c>
      <c r="AM750" s="95">
        <v>8.8699999999999992</v>
      </c>
      <c r="AN750">
        <f t="shared" si="46"/>
        <v>3.2936507936507937E-2</v>
      </c>
      <c r="AO750">
        <f t="shared" si="44"/>
        <v>0.52058462502108027</v>
      </c>
    </row>
    <row r="751" spans="1:41" ht="15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4">
        <v>1933.06</v>
      </c>
      <c r="AJ751" s="2">
        <f>Cape!D756</f>
        <v>0.42</v>
      </c>
      <c r="AK751" s="2">
        <f>Cape!E758</f>
        <v>12.7</v>
      </c>
      <c r="AL751" s="76">
        <f t="shared" si="45"/>
        <v>3.2874015748031497E-2</v>
      </c>
      <c r="AM751" s="95">
        <v>10.39</v>
      </c>
      <c r="AN751">
        <f t="shared" si="46"/>
        <v>3.2874015748031497E-2</v>
      </c>
      <c r="AO751">
        <f t="shared" si="44"/>
        <v>0.52033363876159111</v>
      </c>
    </row>
    <row r="752" spans="1:41" ht="15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4">
        <v>1933.07</v>
      </c>
      <c r="AJ752" s="2">
        <f>Cape!D757</f>
        <v>0.42249999999999999</v>
      </c>
      <c r="AK752" s="2">
        <f>Cape!E759</f>
        <v>13.1</v>
      </c>
      <c r="AL752" s="76">
        <f t="shared" si="45"/>
        <v>3.2061068702290078E-2</v>
      </c>
      <c r="AM752" s="95">
        <v>11.23</v>
      </c>
      <c r="AN752">
        <f t="shared" si="46"/>
        <v>3.2061068702290078E-2</v>
      </c>
      <c r="AO752">
        <f t="shared" si="44"/>
        <v>0.50826930252602009</v>
      </c>
    </row>
    <row r="753" spans="1:41" ht="15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4">
        <v>1933.08</v>
      </c>
      <c r="AJ753" s="2">
        <f>Cape!D758</f>
        <v>0.42499999999999999</v>
      </c>
      <c r="AK753" s="2">
        <f>Cape!E760</f>
        <v>13.2</v>
      </c>
      <c r="AL753" s="76">
        <f t="shared" si="45"/>
        <v>3.2007575757575756E-2</v>
      </c>
      <c r="AM753" s="95">
        <v>10.67</v>
      </c>
      <c r="AN753">
        <f t="shared" si="46"/>
        <v>3.2007575757575756E-2</v>
      </c>
      <c r="AO753">
        <f t="shared" si="44"/>
        <v>0.50833979152012598</v>
      </c>
    </row>
    <row r="754" spans="1:41" ht="15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4">
        <v>1933.09</v>
      </c>
      <c r="AJ754" s="2">
        <f>Cape!D759</f>
        <v>0.42749999999999999</v>
      </c>
      <c r="AK754" s="2">
        <f>Cape!E761</f>
        <v>13.2</v>
      </c>
      <c r="AL754" s="76">
        <f t="shared" si="45"/>
        <v>3.2196969696969696E-2</v>
      </c>
      <c r="AM754" s="95">
        <v>10.58</v>
      </c>
      <c r="AN754">
        <f t="shared" si="46"/>
        <v>3.2196969696969696E-2</v>
      </c>
      <c r="AO754">
        <f t="shared" si="44"/>
        <v>0.51239258076698502</v>
      </c>
    </row>
    <row r="755" spans="1:41" ht="15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4">
        <v>1933.1</v>
      </c>
      <c r="AJ755" s="2">
        <f>Cape!D760</f>
        <v>0.43</v>
      </c>
      <c r="AK755" s="2">
        <f>Cape!E762</f>
        <v>13.2</v>
      </c>
      <c r="AL755" s="76">
        <f t="shared" si="45"/>
        <v>3.2386363636363637E-2</v>
      </c>
      <c r="AM755" s="95">
        <v>9.5500000000000007</v>
      </c>
      <c r="AN755">
        <f t="shared" si="46"/>
        <v>3.2386363636363637E-2</v>
      </c>
      <c r="AO755">
        <f t="shared" si="44"/>
        <v>0.51652662089514756</v>
      </c>
    </row>
    <row r="756" spans="1:41" ht="15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4">
        <v>1933.11</v>
      </c>
      <c r="AJ756" s="2">
        <f>Cape!D761</f>
        <v>0.4325</v>
      </c>
      <c r="AK756" s="2">
        <f>Cape!E763</f>
        <v>13.2</v>
      </c>
      <c r="AL756" s="76">
        <f t="shared" si="45"/>
        <v>3.2575757575757577E-2</v>
      </c>
      <c r="AM756" s="95">
        <v>9.7799999999999994</v>
      </c>
      <c r="AN756">
        <f t="shared" si="46"/>
        <v>3.2575757575757577E-2</v>
      </c>
      <c r="AO756">
        <f t="shared" si="44"/>
        <v>0.52074309168719002</v>
      </c>
    </row>
    <row r="757" spans="1:41" ht="15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4">
        <v>1933.12</v>
      </c>
      <c r="AJ757" s="2">
        <f>Cape!D762</f>
        <v>0.435</v>
      </c>
      <c r="AK757" s="2">
        <f>Cape!E764</f>
        <v>13.2</v>
      </c>
      <c r="AL757" s="76">
        <f t="shared" si="45"/>
        <v>3.2765151515151518E-2</v>
      </c>
      <c r="AM757" s="95">
        <v>9.9700000000000006</v>
      </c>
      <c r="AN757">
        <f t="shared" si="46"/>
        <v>3.2765151515151518E-2</v>
      </c>
      <c r="AO757">
        <f t="shared" si="44"/>
        <v>0.52506340289903675</v>
      </c>
    </row>
    <row r="758" spans="1:41" ht="15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4">
        <v>1934.01</v>
      </c>
      <c r="AJ758" s="2">
        <f>Cape!D763</f>
        <v>0.4375</v>
      </c>
      <c r="AK758" s="2">
        <f>Cape!E765</f>
        <v>13.2</v>
      </c>
      <c r="AL758" s="76">
        <f t="shared" si="45"/>
        <v>3.2954545454545459E-2</v>
      </c>
      <c r="AM758" s="95">
        <v>10.54</v>
      </c>
      <c r="AN758">
        <f t="shared" si="46"/>
        <v>3.2954545454545459E-2</v>
      </c>
      <c r="AO758">
        <f t="shared" si="44"/>
        <v>0.52949082407441428</v>
      </c>
    </row>
    <row r="759" spans="1:41" ht="15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4">
        <v>1934.02</v>
      </c>
      <c r="AJ759" s="2">
        <f>Cape!D764</f>
        <v>0.44</v>
      </c>
      <c r="AK759" s="2">
        <f>Cape!E766</f>
        <v>13.3</v>
      </c>
      <c r="AL759" s="76">
        <f t="shared" si="45"/>
        <v>3.2894736842105261E-2</v>
      </c>
      <c r="AM759" s="95">
        <v>11.32</v>
      </c>
      <c r="AN759">
        <f t="shared" si="46"/>
        <v>3.2894736842105261E-2</v>
      </c>
      <c r="AO759">
        <f t="shared" si="44"/>
        <v>0.53001311090637848</v>
      </c>
    </row>
    <row r="760" spans="1:41" ht="15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4">
        <v>1934.03</v>
      </c>
      <c r="AJ760" s="2">
        <f>Cape!D765</f>
        <v>0.44419999999999998</v>
      </c>
      <c r="AK760" s="2">
        <f>Cape!E767</f>
        <v>13.3</v>
      </c>
      <c r="AL760" s="76">
        <f t="shared" si="45"/>
        <v>3.308270676691729E-2</v>
      </c>
      <c r="AM760" s="95">
        <v>10.74</v>
      </c>
      <c r="AN760">
        <f t="shared" si="46"/>
        <v>3.308270676691729E-2</v>
      </c>
      <c r="AO760">
        <f t="shared" si="44"/>
        <v>0.5346695995325127</v>
      </c>
    </row>
    <row r="761" spans="1:41" ht="15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4">
        <v>1934.04</v>
      </c>
      <c r="AJ761" s="2">
        <f>Cape!D766</f>
        <v>0.44829999999999998</v>
      </c>
      <c r="AK761" s="2">
        <f>Cape!E768</f>
        <v>13.3</v>
      </c>
      <c r="AL761" s="76">
        <f t="shared" si="45"/>
        <v>3.3398496240601504E-2</v>
      </c>
      <c r="AM761" s="95">
        <v>10.92</v>
      </c>
      <c r="AN761">
        <f t="shared" si="46"/>
        <v>3.3398496240601504E-2</v>
      </c>
      <c r="AO761">
        <f t="shared" si="44"/>
        <v>0.54154026903573271</v>
      </c>
    </row>
    <row r="762" spans="1:41" ht="15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4">
        <v>1934.05</v>
      </c>
      <c r="AJ762" s="2">
        <f>Cape!D767</f>
        <v>0.45250000000000001</v>
      </c>
      <c r="AK762" s="2">
        <f>Cape!E769</f>
        <v>13.3</v>
      </c>
      <c r="AL762" s="76">
        <f t="shared" si="45"/>
        <v>3.3706766917293227E-2</v>
      </c>
      <c r="AM762" s="95">
        <v>9.81</v>
      </c>
      <c r="AN762">
        <f t="shared" si="46"/>
        <v>3.3706766917293227E-2</v>
      </c>
      <c r="AO762">
        <f t="shared" si="44"/>
        <v>0.5483169768609365</v>
      </c>
    </row>
    <row r="763" spans="1:41" ht="15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4">
        <v>1934.06</v>
      </c>
      <c r="AJ763" s="2">
        <f>Cape!D768</f>
        <v>0.45669999999999999</v>
      </c>
      <c r="AK763" s="2">
        <f>Cape!E770</f>
        <v>13.4</v>
      </c>
      <c r="AL763" s="76">
        <f t="shared" si="45"/>
        <v>3.3768656716417912E-2</v>
      </c>
      <c r="AM763" s="95">
        <v>9.94</v>
      </c>
      <c r="AN763">
        <f t="shared" si="46"/>
        <v>3.3768656716417912E-2</v>
      </c>
      <c r="AO763">
        <f t="shared" ref="AO763:AO826" si="47">AN763/(AVERAGE(AL643:AL762))</f>
        <v>0.55107572028688723</v>
      </c>
    </row>
    <row r="764" spans="1:41" ht="15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4">
        <v>1934.07</v>
      </c>
      <c r="AJ764" s="2">
        <f>Cape!D769</f>
        <v>0.46079999999999999</v>
      </c>
      <c r="AK764" s="2">
        <f>Cape!E771</f>
        <v>13.4</v>
      </c>
      <c r="AL764" s="76">
        <f t="shared" si="45"/>
        <v>3.4082089552238806E-2</v>
      </c>
      <c r="AM764" s="95">
        <v>9.4700000000000006</v>
      </c>
      <c r="AN764">
        <f t="shared" si="46"/>
        <v>3.4082089552238806E-2</v>
      </c>
      <c r="AO764">
        <f t="shared" si="47"/>
        <v>0.55794670203805929</v>
      </c>
    </row>
    <row r="765" spans="1:41" ht="15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4">
        <v>1934.08</v>
      </c>
      <c r="AJ765" s="2">
        <f>Cape!D770</f>
        <v>0.46500000000000002</v>
      </c>
      <c r="AK765" s="2">
        <f>Cape!E772</f>
        <v>13.4</v>
      </c>
      <c r="AL765" s="76">
        <f t="shared" si="45"/>
        <v>3.4388059701492536E-2</v>
      </c>
      <c r="AM765" s="95">
        <v>9.1</v>
      </c>
      <c r="AN765">
        <f t="shared" si="46"/>
        <v>3.4388059701492536E-2</v>
      </c>
      <c r="AO765">
        <f t="shared" si="47"/>
        <v>0.56466973064235104</v>
      </c>
    </row>
    <row r="766" spans="1:41" ht="15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4">
        <v>1934.09</v>
      </c>
      <c r="AJ766" s="2">
        <f>Cape!D771</f>
        <v>0.46920000000000001</v>
      </c>
      <c r="AK766" s="2">
        <f>Cape!E773</f>
        <v>13.6</v>
      </c>
      <c r="AL766" s="76">
        <f t="shared" si="45"/>
        <v>3.4191176470588239E-2</v>
      </c>
      <c r="AM766" s="95">
        <v>8.8800000000000008</v>
      </c>
      <c r="AN766">
        <f t="shared" si="46"/>
        <v>3.4191176470588239E-2</v>
      </c>
      <c r="AO766">
        <f t="shared" si="47"/>
        <v>0.56313481628118922</v>
      </c>
    </row>
    <row r="767" spans="1:41" ht="15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4">
        <v>1934.1</v>
      </c>
      <c r="AJ767" s="2">
        <f>Cape!D772</f>
        <v>0.4733</v>
      </c>
      <c r="AK767" s="2">
        <f>Cape!E774</f>
        <v>13.5</v>
      </c>
      <c r="AL767" s="76">
        <f t="shared" si="45"/>
        <v>3.4755555555555553E-2</v>
      </c>
      <c r="AM767" s="95">
        <v>8.9499999999999993</v>
      </c>
      <c r="AN767">
        <f t="shared" si="46"/>
        <v>3.4755555555555553E-2</v>
      </c>
      <c r="AO767">
        <f t="shared" si="47"/>
        <v>0.57413681980387343</v>
      </c>
    </row>
    <row r="768" spans="1:41" ht="15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4">
        <v>1934.11</v>
      </c>
      <c r="AJ768" s="2">
        <f>Cape!D773</f>
        <v>0.47749999999999998</v>
      </c>
      <c r="AK768" s="2">
        <f>Cape!E775</f>
        <v>13.5</v>
      </c>
      <c r="AL768" s="76">
        <f t="shared" si="45"/>
        <v>3.5059259259259262E-2</v>
      </c>
      <c r="AM768" s="95">
        <v>9.1999999999999993</v>
      </c>
      <c r="AN768">
        <f t="shared" si="46"/>
        <v>3.5059259259259262E-2</v>
      </c>
      <c r="AO768">
        <f t="shared" si="47"/>
        <v>0.58079469510101811</v>
      </c>
    </row>
    <row r="769" spans="7:41" ht="15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4">
        <v>1934.12</v>
      </c>
      <c r="AJ769" s="2">
        <f>Cape!D774</f>
        <v>0.48170000000000002</v>
      </c>
      <c r="AK769" s="2">
        <f>Cape!E776</f>
        <v>13.4</v>
      </c>
      <c r="AL769" s="76">
        <f t="shared" si="45"/>
        <v>3.5634328358208955E-2</v>
      </c>
      <c r="AM769" s="95">
        <v>9.26</v>
      </c>
      <c r="AN769">
        <f t="shared" si="46"/>
        <v>3.5634328358208955E-2</v>
      </c>
      <c r="AO769">
        <f t="shared" si="47"/>
        <v>0.5919542163081476</v>
      </c>
    </row>
    <row r="770" spans="7:41" ht="15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4">
        <v>1935.01</v>
      </c>
      <c r="AJ770" s="2">
        <f>Cape!D775</f>
        <v>0.48580000000000001</v>
      </c>
      <c r="AK770" s="2">
        <f>Cape!E777</f>
        <v>13.6</v>
      </c>
      <c r="AL770" s="76">
        <f t="shared" si="45"/>
        <v>3.5419117647058823E-2</v>
      </c>
      <c r="AM770" s="95">
        <v>9.26</v>
      </c>
      <c r="AN770">
        <f t="shared" si="46"/>
        <v>3.5419117647058823E-2</v>
      </c>
      <c r="AO770">
        <f t="shared" si="47"/>
        <v>0.58991814751143723</v>
      </c>
    </row>
    <row r="771" spans="7:41" ht="15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4">
        <v>1935.02</v>
      </c>
      <c r="AJ771" s="2">
        <f>Cape!D776</f>
        <v>0.49</v>
      </c>
      <c r="AK771" s="2">
        <f>Cape!E778</f>
        <v>13.7</v>
      </c>
      <c r="AL771" s="76">
        <f t="shared" si="45"/>
        <v>3.5459854014598544E-2</v>
      </c>
      <c r="AM771" s="95">
        <v>8.98</v>
      </c>
      <c r="AN771">
        <f t="shared" si="46"/>
        <v>3.5459854014598544E-2</v>
      </c>
      <c r="AO771">
        <f t="shared" si="47"/>
        <v>0.59214319833346041</v>
      </c>
    </row>
    <row r="772" spans="7:41" ht="15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4">
        <v>1935.03</v>
      </c>
      <c r="AJ772" s="2">
        <f>Cape!D777</f>
        <v>0.56999999999999995</v>
      </c>
      <c r="AK772" s="2">
        <f>Cape!E779</f>
        <v>13.7</v>
      </c>
      <c r="AL772" s="76">
        <f t="shared" si="45"/>
        <v>3.5766423357664237E-2</v>
      </c>
      <c r="AM772" s="95">
        <v>8.41</v>
      </c>
      <c r="AN772">
        <f t="shared" si="46"/>
        <v>3.5766423357664237E-2</v>
      </c>
      <c r="AO772">
        <f t="shared" si="47"/>
        <v>0.59883375272744443</v>
      </c>
    </row>
    <row r="773" spans="7:41" ht="15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4">
        <v>1935.04</v>
      </c>
      <c r="AJ773" s="2">
        <f>Cape!D778</f>
        <v>0.65</v>
      </c>
      <c r="AK773" s="2">
        <f>Cape!E780</f>
        <v>13.8</v>
      </c>
      <c r="AL773" s="76">
        <f t="shared" ref="AL773:AL836" si="48">AJ772/AK773</f>
        <v>4.1304347826086954E-2</v>
      </c>
      <c r="AM773" s="95">
        <v>9.0399999999999991</v>
      </c>
      <c r="AN773">
        <f t="shared" ref="AN773:AN836" si="49">AJ772/AK773</f>
        <v>4.1304347826086954E-2</v>
      </c>
      <c r="AO773">
        <f t="shared" si="47"/>
        <v>0.69329496007175184</v>
      </c>
    </row>
    <row r="774" spans="7:41" ht="15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4">
        <v>1935.05</v>
      </c>
      <c r="AJ774" s="2">
        <f>Cape!D779</f>
        <v>0.73</v>
      </c>
      <c r="AK774" s="2">
        <f>Cape!E781</f>
        <v>13.8</v>
      </c>
      <c r="AL774" s="76">
        <f t="shared" si="48"/>
        <v>4.710144927536232E-2</v>
      </c>
      <c r="AM774" s="95">
        <v>9.75</v>
      </c>
      <c r="AN774">
        <f t="shared" si="49"/>
        <v>4.710144927536232E-2</v>
      </c>
      <c r="AO774">
        <f t="shared" si="47"/>
        <v>0.79218602594606313</v>
      </c>
    </row>
    <row r="775" spans="7:41" ht="15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4">
        <v>1935.06</v>
      </c>
      <c r="AJ775" s="2">
        <f>Cape!D780</f>
        <v>0.75666699999999998</v>
      </c>
      <c r="AK775" s="2">
        <f>Cape!E782</f>
        <v>13.7</v>
      </c>
      <c r="AL775" s="76">
        <f t="shared" si="48"/>
        <v>5.3284671532846717E-2</v>
      </c>
      <c r="AM775" s="95">
        <v>10.119999999999999</v>
      </c>
      <c r="AN775">
        <f t="shared" si="49"/>
        <v>5.3284671532846717E-2</v>
      </c>
      <c r="AO775">
        <f t="shared" si="47"/>
        <v>0.89740455115195261</v>
      </c>
    </row>
    <row r="776" spans="7:41" ht="15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4">
        <v>1935.07</v>
      </c>
      <c r="AJ776" s="2">
        <f>Cape!D781</f>
        <v>0.78333299999999995</v>
      </c>
      <c r="AK776" s="2">
        <f>Cape!E783</f>
        <v>13.7</v>
      </c>
      <c r="AL776" s="76">
        <f t="shared" si="48"/>
        <v>5.5231167883211682E-2</v>
      </c>
      <c r="AM776" s="95">
        <v>10.65</v>
      </c>
      <c r="AN776">
        <f t="shared" si="49"/>
        <v>5.5231167883211682E-2</v>
      </c>
      <c r="AO776">
        <f t="shared" si="47"/>
        <v>0.93076550561179305</v>
      </c>
    </row>
    <row r="777" spans="7:41" ht="15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4">
        <v>1935.08</v>
      </c>
      <c r="AJ777" s="2">
        <f>Cape!D782</f>
        <v>0.81</v>
      </c>
      <c r="AK777" s="2">
        <f>Cape!E784</f>
        <v>13.7</v>
      </c>
      <c r="AL777" s="76">
        <f t="shared" si="48"/>
        <v>5.7177591240875909E-2</v>
      </c>
      <c r="AM777" s="95">
        <v>11.37</v>
      </c>
      <c r="AN777">
        <f t="shared" si="49"/>
        <v>5.7177591240875909E-2</v>
      </c>
      <c r="AO777">
        <f t="shared" si="47"/>
        <v>0.96402137675851229</v>
      </c>
    </row>
    <row r="778" spans="7:41" ht="15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4">
        <v>1935.09</v>
      </c>
      <c r="AJ778" s="2">
        <f>Cape!D783</f>
        <v>0.79333299999999995</v>
      </c>
      <c r="AK778" s="2">
        <f>Cape!E785</f>
        <v>13.7</v>
      </c>
      <c r="AL778" s="76">
        <f t="shared" si="48"/>
        <v>5.9124087591240881E-2</v>
      </c>
      <c r="AM778" s="95">
        <v>11.61</v>
      </c>
      <c r="AN778">
        <f t="shared" si="49"/>
        <v>5.9124087591240881E-2</v>
      </c>
      <c r="AO778">
        <f t="shared" si="47"/>
        <v>0.99724292403378956</v>
      </c>
    </row>
    <row r="779" spans="7:41" ht="15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4">
        <v>1935.1</v>
      </c>
      <c r="AJ779" s="2">
        <f>Cape!D784</f>
        <v>0.776667</v>
      </c>
      <c r="AK779" s="2">
        <f>Cape!E786</f>
        <v>13.7</v>
      </c>
      <c r="AL779" s="76">
        <f t="shared" si="48"/>
        <v>5.790751824817518E-2</v>
      </c>
      <c r="AM779" s="95">
        <v>11.92</v>
      </c>
      <c r="AN779">
        <f t="shared" si="49"/>
        <v>5.790751824817518E-2</v>
      </c>
      <c r="AO779">
        <f t="shared" si="47"/>
        <v>0.97706065500298778</v>
      </c>
    </row>
    <row r="780" spans="7:41" ht="15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4">
        <v>1935.11</v>
      </c>
      <c r="AJ780" s="2">
        <f>Cape!D785</f>
        <v>0.76</v>
      </c>
      <c r="AK780" s="2">
        <f>Cape!E787</f>
        <v>13.8</v>
      </c>
      <c r="AL780" s="76">
        <f t="shared" si="48"/>
        <v>5.6280217391304344E-2</v>
      </c>
      <c r="AM780" s="95">
        <v>13.04</v>
      </c>
      <c r="AN780">
        <f t="shared" si="49"/>
        <v>5.6280217391304344E-2</v>
      </c>
      <c r="AO780">
        <f t="shared" si="47"/>
        <v>0.95029836111378119</v>
      </c>
    </row>
    <row r="781" spans="7:41" ht="15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4">
        <v>1935.12</v>
      </c>
      <c r="AJ781" s="2">
        <f>Cape!D786</f>
        <v>0.76</v>
      </c>
      <c r="AK781" s="2">
        <f>Cape!E788</f>
        <v>13.8</v>
      </c>
      <c r="AL781" s="76">
        <f t="shared" si="48"/>
        <v>5.5072463768115941E-2</v>
      </c>
      <c r="AM781" s="95">
        <v>13.04</v>
      </c>
      <c r="AN781">
        <f t="shared" si="49"/>
        <v>5.5072463768115941E-2</v>
      </c>
      <c r="AO781">
        <f t="shared" si="47"/>
        <v>0.93085093635579019</v>
      </c>
    </row>
    <row r="782" spans="7:41" ht="15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4">
        <v>1936.01</v>
      </c>
      <c r="AJ782" s="2">
        <f>Cape!D787</f>
        <v>0.76</v>
      </c>
      <c r="AK782" s="2">
        <f>Cape!E789</f>
        <v>13.8</v>
      </c>
      <c r="AL782" s="76">
        <f t="shared" si="48"/>
        <v>5.5072463768115941E-2</v>
      </c>
      <c r="AM782" s="95">
        <v>13.76</v>
      </c>
      <c r="AN782">
        <f t="shared" si="49"/>
        <v>5.5072463768115941E-2</v>
      </c>
      <c r="AO782">
        <f t="shared" si="47"/>
        <v>0.93220213097854088</v>
      </c>
    </row>
    <row r="783" spans="7:41" ht="15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4">
        <v>1936.02</v>
      </c>
      <c r="AJ783" s="2">
        <f>Cape!D788</f>
        <v>0.76</v>
      </c>
      <c r="AK783" s="2">
        <f>Cape!E790</f>
        <v>13.8</v>
      </c>
      <c r="AL783" s="76">
        <f t="shared" si="48"/>
        <v>5.5072463768115941E-2</v>
      </c>
      <c r="AM783" s="95">
        <v>14.55</v>
      </c>
      <c r="AN783">
        <f t="shared" si="49"/>
        <v>5.5072463768115941E-2</v>
      </c>
      <c r="AO783">
        <f t="shared" si="47"/>
        <v>0.93375621569139189</v>
      </c>
    </row>
    <row r="784" spans="7:41" ht="15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4">
        <v>1936.03</v>
      </c>
      <c r="AJ784" s="2">
        <f>Cape!D789</f>
        <v>0.77</v>
      </c>
      <c r="AK784" s="2">
        <f>Cape!E791</f>
        <v>13.7</v>
      </c>
      <c r="AL784" s="76">
        <f t="shared" si="48"/>
        <v>5.5474452554744529E-2</v>
      </c>
      <c r="AM784" s="95">
        <v>14.86</v>
      </c>
      <c r="AN784">
        <f t="shared" si="49"/>
        <v>5.5474452554744529E-2</v>
      </c>
      <c r="AO784">
        <f t="shared" si="47"/>
        <v>0.94233632848944326</v>
      </c>
    </row>
    <row r="785" spans="7:41" ht="15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4">
        <v>1936.04</v>
      </c>
      <c r="AJ785" s="2">
        <f>Cape!D790</f>
        <v>0.78</v>
      </c>
      <c r="AK785" s="2">
        <f>Cape!E792</f>
        <v>13.7</v>
      </c>
      <c r="AL785" s="76">
        <f t="shared" si="48"/>
        <v>5.6204379562043799E-2</v>
      </c>
      <c r="AM785" s="95">
        <v>14.88</v>
      </c>
      <c r="AN785">
        <f t="shared" si="49"/>
        <v>5.6204379562043799E-2</v>
      </c>
      <c r="AO785">
        <f t="shared" si="47"/>
        <v>0.95673315430257255</v>
      </c>
    </row>
    <row r="786" spans="7:41" ht="15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4">
        <v>1936.05</v>
      </c>
      <c r="AJ786" s="2">
        <f>Cape!D791</f>
        <v>0.79</v>
      </c>
      <c r="AK786" s="2">
        <f>Cape!E793</f>
        <v>13.7</v>
      </c>
      <c r="AL786" s="76">
        <f t="shared" si="48"/>
        <v>5.693430656934307E-2</v>
      </c>
      <c r="AM786" s="95">
        <v>14.09</v>
      </c>
      <c r="AN786">
        <f t="shared" si="49"/>
        <v>5.693430656934307E-2</v>
      </c>
      <c r="AO786">
        <f t="shared" si="47"/>
        <v>0.97102773632314865</v>
      </c>
    </row>
    <row r="787" spans="7:41" ht="15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4">
        <v>1936.06</v>
      </c>
      <c r="AJ787" s="2">
        <f>Cape!D792</f>
        <v>0.82</v>
      </c>
      <c r="AK787" s="2">
        <f>Cape!E794</f>
        <v>13.8</v>
      </c>
      <c r="AL787" s="76">
        <f t="shared" si="48"/>
        <v>5.7246376811594203E-2</v>
      </c>
      <c r="AM787" s="95">
        <v>14.69</v>
      </c>
      <c r="AN787">
        <f t="shared" si="49"/>
        <v>5.7246376811594203E-2</v>
      </c>
      <c r="AO787">
        <f t="shared" si="47"/>
        <v>0.97818225876463949</v>
      </c>
    </row>
    <row r="788" spans="7:41" ht="15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4">
        <v>1936.07</v>
      </c>
      <c r="AJ788" s="2">
        <f>Cape!D793</f>
        <v>0.85</v>
      </c>
      <c r="AK788" s="2">
        <f>Cape!E795</f>
        <v>13.9</v>
      </c>
      <c r="AL788" s="76">
        <f t="shared" si="48"/>
        <v>5.8992805755395679E-2</v>
      </c>
      <c r="AM788" s="95">
        <v>15.56</v>
      </c>
      <c r="AN788">
        <f t="shared" si="49"/>
        <v>5.8992805755395679E-2</v>
      </c>
      <c r="AO788">
        <f t="shared" si="47"/>
        <v>1.0099310918402535</v>
      </c>
    </row>
    <row r="789" spans="7:41" ht="15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4">
        <v>1936.08</v>
      </c>
      <c r="AJ789" s="2">
        <f>Cape!D794</f>
        <v>0.88</v>
      </c>
      <c r="AK789" s="2">
        <f>Cape!E796</f>
        <v>14</v>
      </c>
      <c r="AL789" s="76">
        <f t="shared" si="48"/>
        <v>6.0714285714285714E-2</v>
      </c>
      <c r="AM789" s="95">
        <v>15.87</v>
      </c>
      <c r="AN789">
        <f t="shared" si="49"/>
        <v>6.0714285714285714E-2</v>
      </c>
      <c r="AO789">
        <f t="shared" si="47"/>
        <v>1.0412238730999168</v>
      </c>
    </row>
    <row r="790" spans="7:41" ht="15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4">
        <v>1936.09</v>
      </c>
      <c r="AJ790" s="2">
        <f>Cape!D795</f>
        <v>0.9</v>
      </c>
      <c r="AK790" s="2">
        <f>Cape!E797</f>
        <v>14</v>
      </c>
      <c r="AL790" s="76">
        <f t="shared" si="48"/>
        <v>6.2857142857142861E-2</v>
      </c>
      <c r="AM790" s="95">
        <v>16.05</v>
      </c>
      <c r="AN790">
        <f t="shared" si="49"/>
        <v>6.2857142857142861E-2</v>
      </c>
      <c r="AO790">
        <f t="shared" si="47"/>
        <v>1.0796539993574805</v>
      </c>
    </row>
    <row r="791" spans="7:41" ht="15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4">
        <v>1936.1</v>
      </c>
      <c r="AJ791" s="2">
        <f>Cape!D796</f>
        <v>0.92</v>
      </c>
      <c r="AK791" s="2">
        <f>Cape!E798</f>
        <v>14</v>
      </c>
      <c r="AL791" s="76">
        <f t="shared" si="48"/>
        <v>6.4285714285714293E-2</v>
      </c>
      <c r="AM791" s="95">
        <v>16.89</v>
      </c>
      <c r="AN791">
        <f t="shared" si="49"/>
        <v>6.4285714285714293E-2</v>
      </c>
      <c r="AO791">
        <f t="shared" si="47"/>
        <v>1.1055026982775515</v>
      </c>
    </row>
    <row r="792" spans="7:41" ht="15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4">
        <v>1936.11</v>
      </c>
      <c r="AJ792" s="2">
        <f>Cape!D797</f>
        <v>0.94</v>
      </c>
      <c r="AK792" s="2">
        <f>Cape!E799</f>
        <v>14</v>
      </c>
      <c r="AL792" s="76">
        <f t="shared" si="48"/>
        <v>6.5714285714285711E-2</v>
      </c>
      <c r="AM792" s="95">
        <v>17.36</v>
      </c>
      <c r="AN792">
        <f t="shared" si="49"/>
        <v>6.5714285714285711E-2</v>
      </c>
      <c r="AO792">
        <f t="shared" si="47"/>
        <v>1.1311061962339677</v>
      </c>
    </row>
    <row r="793" spans="7:41" ht="15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4">
        <v>1936.12</v>
      </c>
      <c r="AJ793" s="2">
        <f>Cape!D798</f>
        <v>0.96666700000000005</v>
      </c>
      <c r="AK793" s="2">
        <f>Cape!E800</f>
        <v>14</v>
      </c>
      <c r="AL793" s="76">
        <f t="shared" si="48"/>
        <v>6.7142857142857143E-2</v>
      </c>
      <c r="AM793" s="95">
        <v>17.059999999999999</v>
      </c>
      <c r="AN793">
        <f t="shared" si="49"/>
        <v>6.7142857142857143E-2</v>
      </c>
      <c r="AO793">
        <f t="shared" si="47"/>
        <v>1.1564438503708154</v>
      </c>
    </row>
    <row r="794" spans="7:41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4">
        <v>1937.01</v>
      </c>
      <c r="AJ794" s="2">
        <f>Cape!D799</f>
        <v>0.99333300000000002</v>
      </c>
      <c r="AK794" s="2">
        <f>Cape!E801</f>
        <v>14.1</v>
      </c>
      <c r="AL794" s="76">
        <f t="shared" si="48"/>
        <v>6.8557943262411353E-2</v>
      </c>
      <c r="AM794" s="95">
        <v>17.59</v>
      </c>
      <c r="AN794">
        <f t="shared" si="49"/>
        <v>6.8557943262411353E-2</v>
      </c>
      <c r="AO794">
        <f t="shared" si="47"/>
        <v>1.1813299585209855</v>
      </c>
    </row>
    <row r="795" spans="7:41">
      <c r="G795" s="6">
        <v>41334</v>
      </c>
      <c r="H795" s="5">
        <v>-0.28119</v>
      </c>
      <c r="AF795" s="6">
        <v>41334</v>
      </c>
      <c r="AG795" s="5">
        <v>-0.28119</v>
      </c>
      <c r="AI795" s="74">
        <v>1937.02</v>
      </c>
      <c r="AJ795" s="2">
        <f>Cape!D800</f>
        <v>1.02</v>
      </c>
      <c r="AK795" s="2">
        <f>Cape!E802</f>
        <v>14.1</v>
      </c>
      <c r="AL795" s="76">
        <f t="shared" si="48"/>
        <v>7.0449148936170214E-2</v>
      </c>
      <c r="AM795" s="95">
        <v>18.11</v>
      </c>
      <c r="AN795">
        <f t="shared" si="49"/>
        <v>7.0449148936170214E-2</v>
      </c>
      <c r="AO795">
        <f t="shared" si="47"/>
        <v>1.2143383847982581</v>
      </c>
    </row>
    <row r="796" spans="7:41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4">
        <v>1937.03</v>
      </c>
      <c r="AJ796" s="2">
        <f>Cape!D801</f>
        <v>1.05</v>
      </c>
      <c r="AK796" s="2">
        <f>Cape!E803</f>
        <v>14.2</v>
      </c>
      <c r="AL796" s="76">
        <f t="shared" si="48"/>
        <v>7.1830985915492959E-2</v>
      </c>
      <c r="AM796" s="95">
        <v>18.09</v>
      </c>
      <c r="AN796">
        <f t="shared" si="49"/>
        <v>7.1830985915492959E-2</v>
      </c>
      <c r="AO796">
        <f t="shared" si="47"/>
        <v>1.2383124634996578</v>
      </c>
    </row>
    <row r="797" spans="7:41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4">
        <v>1937.04</v>
      </c>
      <c r="AJ797" s="2">
        <f>Cape!D802</f>
        <v>1.08</v>
      </c>
      <c r="AK797" s="2">
        <f>Cape!E804</f>
        <v>14.3</v>
      </c>
      <c r="AL797" s="76">
        <f t="shared" si="48"/>
        <v>7.3426573426573424E-2</v>
      </c>
      <c r="AM797" s="95">
        <v>17.010000000000002</v>
      </c>
      <c r="AN797">
        <f t="shared" si="49"/>
        <v>7.3426573426573424E-2</v>
      </c>
      <c r="AO797">
        <f t="shared" si="47"/>
        <v>1.2657910699851267</v>
      </c>
    </row>
    <row r="798" spans="7:41">
      <c r="G798" s="6">
        <v>41426</v>
      </c>
      <c r="H798" s="5">
        <v>0.23804</v>
      </c>
      <c r="AF798" s="6">
        <v>41426</v>
      </c>
      <c r="AG798" s="5">
        <v>0.23804</v>
      </c>
      <c r="AI798" s="74">
        <v>1937.05</v>
      </c>
      <c r="AJ798" s="2">
        <f>Cape!D803</f>
        <v>1.1100000000000001</v>
      </c>
      <c r="AK798" s="2">
        <f>Cape!E805</f>
        <v>14.4</v>
      </c>
      <c r="AL798" s="76">
        <f t="shared" si="48"/>
        <v>7.4999999999999997E-2</v>
      </c>
      <c r="AM798" s="95">
        <v>16.25</v>
      </c>
      <c r="AN798">
        <f t="shared" si="49"/>
        <v>7.4999999999999997E-2</v>
      </c>
      <c r="AO798">
        <f t="shared" si="47"/>
        <v>1.2924721280038356</v>
      </c>
    </row>
    <row r="799" spans="7:41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4">
        <v>1937.06</v>
      </c>
      <c r="AJ799" s="2">
        <f>Cape!D804</f>
        <v>1.1299999999999999</v>
      </c>
      <c r="AK799" s="2">
        <f>Cape!E806</f>
        <v>14.4</v>
      </c>
      <c r="AL799" s="76">
        <f t="shared" si="48"/>
        <v>7.7083333333333337E-2</v>
      </c>
      <c r="AM799" s="95">
        <v>15.64</v>
      </c>
      <c r="AN799">
        <f t="shared" si="49"/>
        <v>7.7083333333333337E-2</v>
      </c>
      <c r="AO799">
        <f t="shared" si="47"/>
        <v>1.327420990097371</v>
      </c>
    </row>
    <row r="800" spans="7:41">
      <c r="G800" s="6">
        <v>41487</v>
      </c>
      <c r="H800" s="5">
        <v>0.23873</v>
      </c>
      <c r="AF800" s="6">
        <v>41487</v>
      </c>
      <c r="AG800" s="5">
        <v>0.23873</v>
      </c>
      <c r="AI800" s="74">
        <v>1937.07</v>
      </c>
      <c r="AJ800" s="2">
        <f>Cape!D805</f>
        <v>1.1499999999999999</v>
      </c>
      <c r="AK800" s="2">
        <f>Cape!E807</f>
        <v>14.5</v>
      </c>
      <c r="AL800" s="76">
        <f t="shared" si="48"/>
        <v>7.7931034482758607E-2</v>
      </c>
      <c r="AM800" s="95">
        <v>16.57</v>
      </c>
      <c r="AN800">
        <f t="shared" si="49"/>
        <v>7.7931034482758607E-2</v>
      </c>
      <c r="AO800">
        <f t="shared" si="47"/>
        <v>1.3403941078427772</v>
      </c>
    </row>
    <row r="801" spans="7:41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4">
        <v>1937.08</v>
      </c>
      <c r="AJ801" s="2">
        <f>Cape!D806</f>
        <v>1.17</v>
      </c>
      <c r="AK801" s="2">
        <f>Cape!E808</f>
        <v>14.5</v>
      </c>
      <c r="AL801" s="76">
        <f t="shared" si="48"/>
        <v>7.9310344827586199E-2</v>
      </c>
      <c r="AM801" s="95">
        <v>16.739999999999998</v>
      </c>
      <c r="AN801">
        <f t="shared" si="49"/>
        <v>7.9310344827586199E-2</v>
      </c>
      <c r="AO801">
        <f t="shared" si="47"/>
        <v>1.3624111293213119</v>
      </c>
    </row>
    <row r="802" spans="7:41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4">
        <v>1937.09</v>
      </c>
      <c r="AJ802" s="2">
        <f>Cape!D807</f>
        <v>1.1866699999999999</v>
      </c>
      <c r="AK802" s="2">
        <f>Cape!E809</f>
        <v>14.6</v>
      </c>
      <c r="AL802" s="76">
        <f t="shared" si="48"/>
        <v>8.0136986301369867E-2</v>
      </c>
      <c r="AM802" s="95">
        <v>14.37</v>
      </c>
      <c r="AN802">
        <f t="shared" si="49"/>
        <v>8.0136986301369867E-2</v>
      </c>
      <c r="AO802">
        <f t="shared" si="47"/>
        <v>1.3745734169185577</v>
      </c>
    </row>
    <row r="803" spans="7:41">
      <c r="G803" s="6">
        <v>41579</v>
      </c>
      <c r="H803" s="5">
        <v>0.18445</v>
      </c>
      <c r="AF803" s="6">
        <v>41579</v>
      </c>
      <c r="AG803" s="5">
        <v>0.18445</v>
      </c>
      <c r="AI803" s="74">
        <v>1937.1</v>
      </c>
      <c r="AJ803" s="2">
        <f>Cape!D808</f>
        <v>1.20333</v>
      </c>
      <c r="AK803" s="2">
        <f>Cape!E810</f>
        <v>14.6</v>
      </c>
      <c r="AL803" s="76">
        <f t="shared" si="48"/>
        <v>8.127876712328766E-2</v>
      </c>
      <c r="AM803" s="95">
        <v>12.28</v>
      </c>
      <c r="AN803">
        <f t="shared" si="49"/>
        <v>8.127876712328766E-2</v>
      </c>
      <c r="AO803">
        <f t="shared" si="47"/>
        <v>1.3917275991303557</v>
      </c>
    </row>
    <row r="804" spans="7:41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4">
        <v>1937.11</v>
      </c>
      <c r="AJ804" s="2">
        <f>Cape!D809</f>
        <v>1.22</v>
      </c>
      <c r="AK804" s="2">
        <f>Cape!E811</f>
        <v>14.5</v>
      </c>
      <c r="AL804" s="76">
        <f t="shared" si="48"/>
        <v>8.2988275862068972E-2</v>
      </c>
      <c r="AM804" s="95">
        <v>11.2</v>
      </c>
      <c r="AN804">
        <f t="shared" si="49"/>
        <v>8.2988275862068972E-2</v>
      </c>
      <c r="AO804">
        <f t="shared" si="47"/>
        <v>1.418089117807805</v>
      </c>
    </row>
    <row r="805" spans="7:41">
      <c r="G805" s="6">
        <v>41640</v>
      </c>
      <c r="H805" s="5">
        <v>0.24242</v>
      </c>
      <c r="AF805" s="6">
        <v>41640</v>
      </c>
      <c r="AG805" s="5">
        <v>0.24242</v>
      </c>
      <c r="AI805" s="74">
        <v>1937.12</v>
      </c>
      <c r="AJ805" s="2">
        <f>Cape!D810</f>
        <v>1.19</v>
      </c>
      <c r="AK805" s="2">
        <f>Cape!E812</f>
        <v>14.4</v>
      </c>
      <c r="AL805" s="76">
        <f t="shared" si="48"/>
        <v>8.4722222222222213E-2</v>
      </c>
      <c r="AM805" s="95">
        <v>11.02</v>
      </c>
      <c r="AN805">
        <f t="shared" si="49"/>
        <v>8.4722222222222213E-2</v>
      </c>
      <c r="AO805">
        <f t="shared" si="47"/>
        <v>1.444357589140856</v>
      </c>
    </row>
    <row r="806" spans="7:41">
      <c r="G806" s="6">
        <v>41671</v>
      </c>
      <c r="H806" s="5">
        <v>0.11008</v>
      </c>
      <c r="AF806" s="6">
        <v>41671</v>
      </c>
      <c r="AG806" s="5">
        <v>0.11008</v>
      </c>
      <c r="AI806" s="74">
        <v>1938.01</v>
      </c>
      <c r="AJ806" s="2">
        <f>Cape!D811</f>
        <v>1.1599999999999999</v>
      </c>
      <c r="AK806" s="2">
        <f>Cape!E813</f>
        <v>14.2</v>
      </c>
      <c r="AL806" s="76">
        <f t="shared" si="48"/>
        <v>8.380281690140845E-2</v>
      </c>
      <c r="AM806" s="95">
        <v>11.31</v>
      </c>
      <c r="AN806">
        <f t="shared" si="49"/>
        <v>8.380281690140845E-2</v>
      </c>
      <c r="AO806">
        <f t="shared" si="47"/>
        <v>1.424907457604021</v>
      </c>
    </row>
    <row r="807" spans="7:41">
      <c r="G807" s="6">
        <v>41699</v>
      </c>
      <c r="H807" s="5">
        <v>0.20421</v>
      </c>
      <c r="AF807" s="6">
        <v>41699</v>
      </c>
      <c r="AG807" s="5">
        <v>0.20421</v>
      </c>
      <c r="AI807" s="74">
        <v>1938.02</v>
      </c>
      <c r="AJ807" s="2">
        <f>Cape!D812</f>
        <v>1.1299999999999999</v>
      </c>
      <c r="AK807" s="2">
        <f>Cape!E814</f>
        <v>14.1</v>
      </c>
      <c r="AL807" s="76">
        <f t="shared" si="48"/>
        <v>8.2269503546099285E-2</v>
      </c>
      <c r="AM807" s="95">
        <v>11.04</v>
      </c>
      <c r="AN807">
        <f t="shared" si="49"/>
        <v>8.2269503546099285E-2</v>
      </c>
      <c r="AO807">
        <f t="shared" si="47"/>
        <v>1.3952049552948773</v>
      </c>
    </row>
    <row r="808" spans="7:41">
      <c r="G808" s="6">
        <v>41730</v>
      </c>
      <c r="H808" s="5">
        <v>0.18642</v>
      </c>
      <c r="AF808" s="6">
        <v>41730</v>
      </c>
      <c r="AG808" s="5">
        <v>0.18642</v>
      </c>
      <c r="AI808" s="74">
        <v>1938.03</v>
      </c>
      <c r="AJ808" s="2">
        <f>Cape!D813</f>
        <v>1.07667</v>
      </c>
      <c r="AK808" s="2">
        <f>Cape!E815</f>
        <v>14.1</v>
      </c>
      <c r="AL808" s="76">
        <f t="shared" si="48"/>
        <v>8.0141843971631196E-2</v>
      </c>
      <c r="AM808" s="95">
        <v>10.31</v>
      </c>
      <c r="AN808">
        <f t="shared" si="49"/>
        <v>8.0141843971631196E-2</v>
      </c>
      <c r="AO808">
        <f t="shared" si="47"/>
        <v>1.3559192615568829</v>
      </c>
    </row>
    <row r="809" spans="7:41">
      <c r="G809" s="6">
        <v>41760</v>
      </c>
      <c r="H809" s="5">
        <v>0.1903</v>
      </c>
      <c r="AF809" s="6">
        <v>41760</v>
      </c>
      <c r="AG809" s="5">
        <v>0.1903</v>
      </c>
      <c r="AI809" s="74">
        <v>1938.04</v>
      </c>
      <c r="AJ809" s="2">
        <f>Cape!D814</f>
        <v>1.0233300000000001</v>
      </c>
      <c r="AK809" s="2">
        <f>Cape!E816</f>
        <v>14.2</v>
      </c>
      <c r="AL809" s="76">
        <f t="shared" si="48"/>
        <v>7.5821830985915495E-2</v>
      </c>
      <c r="AM809" s="95">
        <v>9.89</v>
      </c>
      <c r="AN809">
        <f t="shared" si="49"/>
        <v>7.5821830985915495E-2</v>
      </c>
      <c r="AO809">
        <f t="shared" si="47"/>
        <v>1.2800803535516265</v>
      </c>
    </row>
    <row r="810" spans="7:41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4">
        <v>1938.05</v>
      </c>
      <c r="AJ810" s="2">
        <f>Cape!D815</f>
        <v>0.97</v>
      </c>
      <c r="AK810" s="2">
        <f>Cape!E817</f>
        <v>14.1</v>
      </c>
      <c r="AL810" s="76">
        <f t="shared" si="48"/>
        <v>7.2576595744680852E-2</v>
      </c>
      <c r="AM810" s="95">
        <v>9.98</v>
      </c>
      <c r="AN810">
        <f t="shared" si="49"/>
        <v>7.2576595744680852E-2</v>
      </c>
      <c r="AO810">
        <f t="shared" si="47"/>
        <v>1.2236453155489502</v>
      </c>
    </row>
    <row r="811" spans="7:41">
      <c r="G811" s="6">
        <v>41821</v>
      </c>
      <c r="H811" s="5">
        <v>0.11255</v>
      </c>
      <c r="AF811" s="6">
        <v>41821</v>
      </c>
      <c r="AG811" s="5">
        <v>0.11255</v>
      </c>
      <c r="AI811" s="74">
        <v>1938.06</v>
      </c>
      <c r="AJ811" s="2">
        <f>Cape!D816</f>
        <v>0.90333300000000005</v>
      </c>
      <c r="AK811" s="2">
        <f>Cape!E818</f>
        <v>14.1</v>
      </c>
      <c r="AL811" s="76">
        <f t="shared" si="48"/>
        <v>6.8794326241134754E-2</v>
      </c>
      <c r="AM811" s="95">
        <v>10.210000000000001</v>
      </c>
      <c r="AN811">
        <f t="shared" si="49"/>
        <v>6.8794326241134754E-2</v>
      </c>
      <c r="AO811">
        <f t="shared" si="47"/>
        <v>1.1589925759310229</v>
      </c>
    </row>
    <row r="812" spans="7:41">
      <c r="G812" s="6">
        <v>41852</v>
      </c>
      <c r="H812" s="5">
        <v>-1.6E-2</v>
      </c>
      <c r="AF812" s="6">
        <v>41852</v>
      </c>
      <c r="AG812" s="5">
        <v>-1.6E-2</v>
      </c>
      <c r="AI812" s="74">
        <v>1938.07</v>
      </c>
      <c r="AJ812" s="2">
        <f>Cape!D817</f>
        <v>0.83666700000000005</v>
      </c>
      <c r="AK812" s="2">
        <f>Cape!E819</f>
        <v>14.1</v>
      </c>
      <c r="AL812" s="76">
        <f t="shared" si="48"/>
        <v>6.4066170212765963E-2</v>
      </c>
      <c r="AM812" s="95">
        <v>12.24</v>
      </c>
      <c r="AN812">
        <f t="shared" si="49"/>
        <v>6.4066170212765963E-2</v>
      </c>
      <c r="AO812">
        <f t="shared" si="47"/>
        <v>1.0793417982733966</v>
      </c>
    </row>
    <row r="813" spans="7:41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4">
        <v>1938.08</v>
      </c>
      <c r="AJ813" s="2">
        <f>Cape!D818</f>
        <v>0.77</v>
      </c>
      <c r="AK813" s="2">
        <f>Cape!E820</f>
        <v>14.1</v>
      </c>
      <c r="AL813" s="76">
        <f t="shared" si="48"/>
        <v>5.9338085106382985E-2</v>
      </c>
      <c r="AM813" s="95">
        <v>12.31</v>
      </c>
      <c r="AN813">
        <f t="shared" si="49"/>
        <v>5.9338085106382985E-2</v>
      </c>
      <c r="AO813">
        <f t="shared" si="47"/>
        <v>1.0005445166943987</v>
      </c>
    </row>
    <row r="814" spans="7:41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4">
        <v>1938.09</v>
      </c>
      <c r="AJ814" s="2">
        <f>Cape!D819</f>
        <v>0.72</v>
      </c>
      <c r="AK814" s="2">
        <f>Cape!E821</f>
        <v>14.1</v>
      </c>
      <c r="AL814" s="76">
        <f t="shared" si="48"/>
        <v>5.4609929078014187E-2</v>
      </c>
      <c r="AM814" s="95">
        <v>11.75</v>
      </c>
      <c r="AN814">
        <f t="shared" si="49"/>
        <v>5.4609929078014187E-2</v>
      </c>
      <c r="AO814">
        <f t="shared" si="47"/>
        <v>0.92239085945145616</v>
      </c>
    </row>
    <row r="815" spans="7:41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4">
        <v>1938.1</v>
      </c>
      <c r="AJ815" s="2">
        <f>Cape!D820</f>
        <v>0.67</v>
      </c>
      <c r="AK815" s="2">
        <f>Cape!E822</f>
        <v>14</v>
      </c>
      <c r="AL815" s="76">
        <f t="shared" si="48"/>
        <v>5.1428571428571428E-2</v>
      </c>
      <c r="AM815" s="95">
        <v>13.06</v>
      </c>
      <c r="AN815">
        <f t="shared" si="49"/>
        <v>5.1428571428571428E-2</v>
      </c>
      <c r="AO815">
        <f t="shared" si="47"/>
        <v>0.87078322138676134</v>
      </c>
    </row>
    <row r="816" spans="7:41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4">
        <v>1938.11</v>
      </c>
      <c r="AJ816" s="2">
        <f>Cape!D821</f>
        <v>0.62</v>
      </c>
      <c r="AK816" s="2">
        <f>Cape!E823</f>
        <v>14</v>
      </c>
      <c r="AL816" s="76">
        <f t="shared" si="48"/>
        <v>4.7857142857142862E-2</v>
      </c>
      <c r="AM816" s="95">
        <v>13.07</v>
      </c>
      <c r="AN816">
        <f t="shared" si="49"/>
        <v>4.7857142857142862E-2</v>
      </c>
      <c r="AO816">
        <f t="shared" si="47"/>
        <v>0.81286898888342407</v>
      </c>
    </row>
    <row r="817" spans="7:41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4">
        <v>1938.12</v>
      </c>
      <c r="AJ817" s="2">
        <f>Cape!D822</f>
        <v>0.62666699999999997</v>
      </c>
      <c r="AK817" s="2">
        <f>Cape!E824</f>
        <v>14</v>
      </c>
      <c r="AL817" s="76">
        <f t="shared" si="48"/>
        <v>4.4285714285714282E-2</v>
      </c>
      <c r="AM817" s="95">
        <v>12.69</v>
      </c>
      <c r="AN817">
        <f t="shared" si="49"/>
        <v>4.4285714285714282E-2</v>
      </c>
      <c r="AO817">
        <f t="shared" si="47"/>
        <v>0.75510818786080947</v>
      </c>
    </row>
    <row r="818" spans="7:41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4">
        <v>1939.01</v>
      </c>
      <c r="AJ818" s="2">
        <f>Cape!D823</f>
        <v>0.63333300000000003</v>
      </c>
      <c r="AK818" s="2">
        <f>Cape!E825</f>
        <v>14</v>
      </c>
      <c r="AL818" s="76">
        <f t="shared" si="48"/>
        <v>4.4761928571428571E-2</v>
      </c>
      <c r="AM818" s="95">
        <v>12.5</v>
      </c>
      <c r="AN818">
        <f t="shared" si="49"/>
        <v>4.4761928571428571E-2</v>
      </c>
      <c r="AO818">
        <f t="shared" si="47"/>
        <v>0.76676229486415659</v>
      </c>
    </row>
    <row r="819" spans="7:41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4">
        <v>1939.02</v>
      </c>
      <c r="AJ819" s="2">
        <f>Cape!D824</f>
        <v>0.64</v>
      </c>
      <c r="AK819" s="2">
        <f>Cape!E826</f>
        <v>13.9</v>
      </c>
      <c r="AL819" s="76">
        <f t="shared" si="48"/>
        <v>4.5563525179856117E-2</v>
      </c>
      <c r="AM819" s="95">
        <v>12.4</v>
      </c>
      <c r="AN819">
        <f t="shared" si="49"/>
        <v>4.5563525179856117E-2</v>
      </c>
      <c r="AO819">
        <f t="shared" si="47"/>
        <v>0.78422220980487489</v>
      </c>
    </row>
    <row r="820" spans="7:41">
      <c r="G820" s="6">
        <v>42095</v>
      </c>
      <c r="H820" s="5">
        <v>0.10425</v>
      </c>
      <c r="AF820" s="6">
        <v>42095</v>
      </c>
      <c r="AG820" s="5">
        <v>0.10425</v>
      </c>
      <c r="AI820" s="74">
        <v>1939.03</v>
      </c>
      <c r="AJ820" s="2">
        <f>Cape!D825</f>
        <v>0.66333299999999995</v>
      </c>
      <c r="AK820" s="2">
        <f>Cape!E827</f>
        <v>13.9</v>
      </c>
      <c r="AL820" s="76">
        <f t="shared" si="48"/>
        <v>4.60431654676259E-2</v>
      </c>
      <c r="AM820" s="95">
        <v>12.39</v>
      </c>
      <c r="AN820">
        <f t="shared" si="49"/>
        <v>4.60431654676259E-2</v>
      </c>
      <c r="AO820">
        <f t="shared" si="47"/>
        <v>0.79633741719515405</v>
      </c>
    </row>
    <row r="821" spans="7:41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4">
        <v>1939.04</v>
      </c>
      <c r="AJ821" s="2">
        <f>Cape!D826</f>
        <v>0.68666700000000003</v>
      </c>
      <c r="AK821" s="2">
        <f>Cape!E828</f>
        <v>13.8</v>
      </c>
      <c r="AL821" s="76">
        <f t="shared" si="48"/>
        <v>4.8067608695652166E-2</v>
      </c>
      <c r="AM821" s="95">
        <v>10.83</v>
      </c>
      <c r="AN821">
        <f t="shared" si="49"/>
        <v>4.8067608695652166E-2</v>
      </c>
      <c r="AO821">
        <f t="shared" si="47"/>
        <v>0.8355822351984753</v>
      </c>
    </row>
    <row r="822" spans="7:41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4">
        <v>1939.05</v>
      </c>
      <c r="AJ822" s="2">
        <f>Cape!D827</f>
        <v>0.71</v>
      </c>
      <c r="AK822" s="2">
        <f>Cape!E829</f>
        <v>13.8</v>
      </c>
      <c r="AL822" s="76">
        <f t="shared" si="48"/>
        <v>4.9758478260869564E-2</v>
      </c>
      <c r="AM822" s="95">
        <v>11.23</v>
      </c>
      <c r="AN822">
        <f t="shared" si="49"/>
        <v>4.9758478260869564E-2</v>
      </c>
      <c r="AO822">
        <f t="shared" si="47"/>
        <v>0.8693470908946439</v>
      </c>
    </row>
    <row r="823" spans="7:41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4">
        <v>1939.06</v>
      </c>
      <c r="AJ823" s="2">
        <f>Cape!D828</f>
        <v>0.72666699999999995</v>
      </c>
      <c r="AK823" s="2">
        <f>Cape!E830</f>
        <v>13.8</v>
      </c>
      <c r="AL823" s="76">
        <f t="shared" si="48"/>
        <v>5.1449275362318837E-2</v>
      </c>
      <c r="AM823" s="95">
        <v>11.43</v>
      </c>
      <c r="AN823">
        <f t="shared" si="49"/>
        <v>5.1449275362318837E-2</v>
      </c>
      <c r="AO823">
        <f t="shared" si="47"/>
        <v>0.90331356976459798</v>
      </c>
    </row>
    <row r="824" spans="7:41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4">
        <v>1939.07</v>
      </c>
      <c r="AJ824" s="2">
        <f>Cape!D829</f>
        <v>0.74333300000000002</v>
      </c>
      <c r="AK824" s="2">
        <f>Cape!E831</f>
        <v>13.8</v>
      </c>
      <c r="AL824" s="76">
        <f t="shared" si="48"/>
        <v>5.265702898550724E-2</v>
      </c>
      <c r="AM824" s="95">
        <v>11.71</v>
      </c>
      <c r="AN824">
        <f t="shared" si="49"/>
        <v>5.265702898550724E-2</v>
      </c>
      <c r="AO824">
        <f t="shared" si="47"/>
        <v>0.92895544307547939</v>
      </c>
    </row>
    <row r="825" spans="7:41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4">
        <v>1939.08</v>
      </c>
      <c r="AJ825" s="2">
        <f>Cape!D830</f>
        <v>0.76</v>
      </c>
      <c r="AK825" s="2">
        <f>Cape!E832</f>
        <v>13.8</v>
      </c>
      <c r="AL825" s="76">
        <f t="shared" si="48"/>
        <v>5.3864710144927538E-2</v>
      </c>
      <c r="AM825" s="95">
        <v>11.54</v>
      </c>
      <c r="AN825">
        <f t="shared" si="49"/>
        <v>5.3864710144927538E-2</v>
      </c>
      <c r="AO825">
        <f t="shared" si="47"/>
        <v>0.95469079039944027</v>
      </c>
    </row>
    <row r="826" spans="7:41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4">
        <v>1939.09</v>
      </c>
      <c r="AJ826" s="2">
        <f>Cape!D831</f>
        <v>0.776667</v>
      </c>
      <c r="AK826" s="2">
        <f>Cape!E833</f>
        <v>14.1</v>
      </c>
      <c r="AL826" s="76">
        <f t="shared" si="48"/>
        <v>5.3900709219858157E-2</v>
      </c>
      <c r="AM826" s="95">
        <v>12.77</v>
      </c>
      <c r="AN826">
        <f t="shared" si="49"/>
        <v>5.3900709219858157E-2</v>
      </c>
      <c r="AO826">
        <f t="shared" si="47"/>
        <v>0.95978762564488895</v>
      </c>
    </row>
    <row r="827" spans="7:41">
      <c r="G827" s="6">
        <v>42309</v>
      </c>
      <c r="H827" s="5">
        <v>0.11946</v>
      </c>
      <c r="AF827" s="6">
        <v>42309</v>
      </c>
      <c r="AG827" s="5">
        <v>0.11946</v>
      </c>
      <c r="AI827" s="74">
        <v>1939.1</v>
      </c>
      <c r="AJ827" s="2">
        <f>Cape!D832</f>
        <v>0.79333299999999995</v>
      </c>
      <c r="AK827" s="2">
        <f>Cape!E834</f>
        <v>14</v>
      </c>
      <c r="AL827" s="76">
        <f t="shared" si="48"/>
        <v>5.5476214285714288E-2</v>
      </c>
      <c r="AM827" s="95">
        <v>12.9</v>
      </c>
      <c r="AN827">
        <f t="shared" si="49"/>
        <v>5.5476214285714288E-2</v>
      </c>
      <c r="AO827">
        <f t="shared" ref="AO827:AO890" si="50">AN827/(AVERAGE(AL707:AL826))</f>
        <v>0.99263135286169668</v>
      </c>
    </row>
    <row r="828" spans="7:41">
      <c r="G828" s="6">
        <v>42339</v>
      </c>
      <c r="H828" s="5">
        <v>-0.10756</v>
      </c>
      <c r="AF828" s="6">
        <v>42339</v>
      </c>
      <c r="AG828" s="5">
        <v>-0.10756</v>
      </c>
      <c r="AI828" s="74">
        <v>1939.11</v>
      </c>
      <c r="AJ828" s="2">
        <f>Cape!D833</f>
        <v>0.81</v>
      </c>
      <c r="AK828" s="2">
        <f>Cape!E835</f>
        <v>14</v>
      </c>
      <c r="AL828" s="76">
        <f t="shared" si="48"/>
        <v>5.6666642857142853E-2</v>
      </c>
      <c r="AM828" s="95">
        <v>12.67</v>
      </c>
      <c r="AN828">
        <f t="shared" si="49"/>
        <v>5.6666642857142853E-2</v>
      </c>
      <c r="AO828">
        <f t="shared" si="50"/>
        <v>1.0187985432226216</v>
      </c>
    </row>
    <row r="829" spans="7:41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4">
        <v>1939.12</v>
      </c>
      <c r="AJ829" s="2">
        <f>Cape!D834</f>
        <v>0.84</v>
      </c>
      <c r="AK829" s="2">
        <f>Cape!E836</f>
        <v>14</v>
      </c>
      <c r="AL829" s="76">
        <f t="shared" si="48"/>
        <v>5.7857142857142864E-2</v>
      </c>
      <c r="AM829" s="95">
        <v>12.37</v>
      </c>
      <c r="AN829">
        <f t="shared" si="49"/>
        <v>5.7857142857142864E-2</v>
      </c>
      <c r="AO829">
        <f t="shared" si="50"/>
        <v>1.0452049427359613</v>
      </c>
    </row>
    <row r="830" spans="7:41">
      <c r="G830" s="6">
        <v>42401</v>
      </c>
      <c r="H830" s="5">
        <v>-0.13297</v>
      </c>
      <c r="AF830" s="6">
        <v>42401</v>
      </c>
      <c r="AG830" s="5">
        <v>-0.13297</v>
      </c>
      <c r="AI830" s="74">
        <v>1940.01</v>
      </c>
      <c r="AJ830" s="2">
        <f>Cape!D835</f>
        <v>0.87</v>
      </c>
      <c r="AK830" s="2">
        <f>Cape!E837</f>
        <v>13.9</v>
      </c>
      <c r="AL830" s="76">
        <f t="shared" si="48"/>
        <v>6.0431654676258988E-2</v>
      </c>
      <c r="AM830" s="95">
        <v>12.3</v>
      </c>
      <c r="AN830">
        <f t="shared" si="49"/>
        <v>6.0431654676258988E-2</v>
      </c>
      <c r="AO830">
        <f t="shared" si="50"/>
        <v>1.0970611860854718</v>
      </c>
    </row>
    <row r="831" spans="7:41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4">
        <v>1940.02</v>
      </c>
      <c r="AJ831" s="2">
        <f>Cape!D836</f>
        <v>0.9</v>
      </c>
      <c r="AK831" s="2">
        <f>Cape!E838</f>
        <v>14</v>
      </c>
      <c r="AL831" s="76">
        <f t="shared" si="48"/>
        <v>6.2142857142857146E-2</v>
      </c>
      <c r="AM831" s="95">
        <v>12.22</v>
      </c>
      <c r="AN831">
        <f t="shared" si="49"/>
        <v>6.2142857142857146E-2</v>
      </c>
      <c r="AO831">
        <f t="shared" si="50"/>
        <v>1.1335272800471716</v>
      </c>
    </row>
    <row r="832" spans="7:41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4">
        <v>1940.03</v>
      </c>
      <c r="AJ832" s="2">
        <f>Cape!D837</f>
        <v>0.93</v>
      </c>
      <c r="AK832" s="2">
        <f>Cape!E839</f>
        <v>14</v>
      </c>
      <c r="AL832" s="76">
        <f t="shared" si="48"/>
        <v>6.4285714285714293E-2</v>
      </c>
      <c r="AM832" s="95">
        <v>12.15</v>
      </c>
      <c r="AN832">
        <f t="shared" si="49"/>
        <v>6.4285714285714293E-2</v>
      </c>
      <c r="AO832">
        <f t="shared" si="50"/>
        <v>1.1782462949980166</v>
      </c>
    </row>
    <row r="833" spans="7:41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4">
        <v>1940.04</v>
      </c>
      <c r="AJ833" s="2">
        <f>Cape!D838</f>
        <v>0.96</v>
      </c>
      <c r="AK833" s="2">
        <f>Cape!E840</f>
        <v>14</v>
      </c>
      <c r="AL833" s="76">
        <f t="shared" si="48"/>
        <v>6.6428571428571434E-2</v>
      </c>
      <c r="AM833" s="95">
        <v>12.27</v>
      </c>
      <c r="AN833">
        <f t="shared" si="49"/>
        <v>6.6428571428571434E-2</v>
      </c>
      <c r="AO833">
        <f t="shared" si="50"/>
        <v>1.2233096710826661</v>
      </c>
    </row>
    <row r="834" spans="7:41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4">
        <v>1940.05</v>
      </c>
      <c r="AJ834" s="2">
        <f>Cape!D839</f>
        <v>0.99</v>
      </c>
      <c r="AK834" s="2">
        <f>Cape!E841</f>
        <v>14</v>
      </c>
      <c r="AL834" s="76">
        <f t="shared" si="48"/>
        <v>6.8571428571428575E-2</v>
      </c>
      <c r="AM834" s="95">
        <v>10.58</v>
      </c>
      <c r="AN834">
        <f t="shared" si="49"/>
        <v>6.8571428571428575E-2</v>
      </c>
      <c r="AO834">
        <f t="shared" si="50"/>
        <v>1.2676657905344755</v>
      </c>
    </row>
    <row r="835" spans="7:41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4">
        <v>1940.06</v>
      </c>
      <c r="AJ835" s="2">
        <f>Cape!D840</f>
        <v>1.00667</v>
      </c>
      <c r="AK835" s="2">
        <f>Cape!E842</f>
        <v>14.1</v>
      </c>
      <c r="AL835" s="76">
        <f t="shared" si="48"/>
        <v>7.0212765957446813E-2</v>
      </c>
      <c r="AM835" s="95">
        <v>9.67</v>
      </c>
      <c r="AN835">
        <f t="shared" si="49"/>
        <v>7.0212765957446813E-2</v>
      </c>
      <c r="AO835">
        <f t="shared" si="50"/>
        <v>1.3020936905947607</v>
      </c>
    </row>
    <row r="836" spans="7:41">
      <c r="G836" s="6">
        <v>42583</v>
      </c>
      <c r="H836" s="5">
        <v>0.18492</v>
      </c>
      <c r="AF836" s="6">
        <v>42583</v>
      </c>
      <c r="AG836" s="5">
        <v>0.18492</v>
      </c>
      <c r="AI836" s="74">
        <v>1940.07</v>
      </c>
      <c r="AJ836" s="2">
        <f>Cape!D841</f>
        <v>1.0233300000000001</v>
      </c>
      <c r="AK836" s="2">
        <f>Cape!E843</f>
        <v>14</v>
      </c>
      <c r="AL836" s="76">
        <f t="shared" si="48"/>
        <v>7.1904999999999997E-2</v>
      </c>
      <c r="AM836" s="95">
        <v>9.99</v>
      </c>
      <c r="AN836">
        <f t="shared" si="49"/>
        <v>7.1904999999999997E-2</v>
      </c>
      <c r="AO836">
        <f t="shared" si="50"/>
        <v>1.3368015701978428</v>
      </c>
    </row>
    <row r="837" spans="7:41">
      <c r="G837" s="6">
        <v>42614</v>
      </c>
      <c r="H837" s="5">
        <v>0.26232</v>
      </c>
      <c r="AF837" s="6">
        <v>42614</v>
      </c>
      <c r="AG837" s="5">
        <v>0.26232</v>
      </c>
      <c r="AI837" s="74">
        <v>1940.08</v>
      </c>
      <c r="AJ837" s="2">
        <f>Cape!D842</f>
        <v>1.04</v>
      </c>
      <c r="AK837" s="2">
        <f>Cape!E844</f>
        <v>14</v>
      </c>
      <c r="AL837" s="76">
        <f t="shared" ref="AL837:AL900" si="51">AJ836/AK837</f>
        <v>7.3095000000000007E-2</v>
      </c>
      <c r="AM837" s="95">
        <v>10.199999999999999</v>
      </c>
      <c r="AN837">
        <f t="shared" ref="AN837:AN900" si="52">AJ836/AK837</f>
        <v>7.3095000000000007E-2</v>
      </c>
      <c r="AO837">
        <f t="shared" si="50"/>
        <v>1.3615094088439224</v>
      </c>
    </row>
    <row r="838" spans="7:41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4">
        <v>1940.09</v>
      </c>
      <c r="AJ838" s="2">
        <f>Cape!D843</f>
        <v>1.0533300000000001</v>
      </c>
      <c r="AK838" s="2">
        <f>Cape!E845</f>
        <v>14</v>
      </c>
      <c r="AL838" s="76">
        <f t="shared" si="51"/>
        <v>7.4285714285714288E-2</v>
      </c>
      <c r="AM838" s="95">
        <v>10.63</v>
      </c>
      <c r="AN838">
        <f t="shared" si="52"/>
        <v>7.4285714285714288E-2</v>
      </c>
      <c r="AO838">
        <f t="shared" si="50"/>
        <v>1.3854730658467627</v>
      </c>
    </row>
    <row r="839" spans="7:41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4">
        <v>1940.1</v>
      </c>
      <c r="AJ839" s="2">
        <f>Cape!D844</f>
        <v>1.06667</v>
      </c>
      <c r="AK839" s="2">
        <f>Cape!E846</f>
        <v>14</v>
      </c>
      <c r="AL839" s="76">
        <f t="shared" si="51"/>
        <v>7.5237857142857148E-2</v>
      </c>
      <c r="AM839" s="95">
        <v>10.73</v>
      </c>
      <c r="AN839">
        <f t="shared" si="52"/>
        <v>7.5237857142857148E-2</v>
      </c>
      <c r="AO839">
        <f t="shared" si="50"/>
        <v>1.4039784932777144</v>
      </c>
    </row>
    <row r="840" spans="7:41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4">
        <v>1940.11</v>
      </c>
      <c r="AJ840" s="2">
        <f>Cape!D845</f>
        <v>1.08</v>
      </c>
      <c r="AK840" s="2">
        <f>Cape!E847</f>
        <v>14</v>
      </c>
      <c r="AL840" s="76">
        <f t="shared" si="51"/>
        <v>7.6190714285714292E-2</v>
      </c>
      <c r="AM840" s="95">
        <v>10.98</v>
      </c>
      <c r="AN840">
        <f t="shared" si="52"/>
        <v>7.6190714285714292E-2</v>
      </c>
      <c r="AO840">
        <f t="shared" si="50"/>
        <v>1.4217000301180853</v>
      </c>
    </row>
    <row r="841" spans="7:41">
      <c r="G841" s="6">
        <v>42736</v>
      </c>
      <c r="H841" s="5">
        <v>0.40431</v>
      </c>
      <c r="AF841" s="6">
        <v>42736</v>
      </c>
      <c r="AG841" s="5">
        <v>0.40431</v>
      </c>
      <c r="AI841" s="74">
        <v>1940.12</v>
      </c>
      <c r="AJ841" s="2">
        <f>Cape!D846</f>
        <v>1.07</v>
      </c>
      <c r="AK841" s="2">
        <f>Cape!E848</f>
        <v>14.1</v>
      </c>
      <c r="AL841" s="76">
        <f t="shared" si="51"/>
        <v>7.6595744680851077E-2</v>
      </c>
      <c r="AM841" s="95">
        <v>10.53</v>
      </c>
      <c r="AN841">
        <f t="shared" si="52"/>
        <v>7.6595744680851077E-2</v>
      </c>
      <c r="AO841">
        <f t="shared" si="50"/>
        <v>1.428356807529042</v>
      </c>
    </row>
    <row r="842" spans="7:41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4">
        <v>1941.01</v>
      </c>
      <c r="AJ842" s="2">
        <f>Cape!D847</f>
        <v>1.06</v>
      </c>
      <c r="AK842" s="2">
        <f>Cape!E849</f>
        <v>14.1</v>
      </c>
      <c r="AL842" s="76">
        <f t="shared" si="51"/>
        <v>7.5886524822695048E-2</v>
      </c>
      <c r="AM842" s="95">
        <v>10.55</v>
      </c>
      <c r="AN842">
        <f t="shared" si="52"/>
        <v>7.5886524822695048E-2</v>
      </c>
      <c r="AO842">
        <f t="shared" si="50"/>
        <v>1.4137231824868501</v>
      </c>
    </row>
    <row r="843" spans="7:41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4">
        <v>1941.02</v>
      </c>
      <c r="AJ843" s="2">
        <f>Cape!D848</f>
        <v>1.05</v>
      </c>
      <c r="AK843" s="2">
        <f>Cape!E850</f>
        <v>14.1</v>
      </c>
      <c r="AL843" s="76">
        <f t="shared" si="51"/>
        <v>7.5177304964539018E-2</v>
      </c>
      <c r="AM843" s="95">
        <v>9.89</v>
      </c>
      <c r="AN843">
        <f t="shared" si="52"/>
        <v>7.5177304964539018E-2</v>
      </c>
      <c r="AO843">
        <f t="shared" si="50"/>
        <v>1.3987409137077298</v>
      </c>
    </row>
    <row r="844" spans="7:41">
      <c r="G844" s="6">
        <v>42826</v>
      </c>
      <c r="H844" s="5">
        <v>0.12342</v>
      </c>
      <c r="AF844" s="6">
        <v>42826</v>
      </c>
      <c r="AG844" s="5">
        <v>0.12342</v>
      </c>
      <c r="AI844" s="74">
        <v>1941.03</v>
      </c>
      <c r="AJ844" s="2">
        <f>Cape!D849</f>
        <v>1.0533300000000001</v>
      </c>
      <c r="AK844" s="2">
        <f>Cape!E851</f>
        <v>14.2</v>
      </c>
      <c r="AL844" s="76">
        <f t="shared" si="51"/>
        <v>7.3943661971830998E-2</v>
      </c>
      <c r="AM844" s="95">
        <v>9.9499999999999993</v>
      </c>
      <c r="AN844">
        <f t="shared" si="52"/>
        <v>7.3943661971830998E-2</v>
      </c>
      <c r="AO844">
        <f t="shared" si="50"/>
        <v>1.3736541967474658</v>
      </c>
    </row>
    <row r="845" spans="7:41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4">
        <v>1941.04</v>
      </c>
      <c r="AJ845" s="2">
        <f>Cape!D850</f>
        <v>1.05667</v>
      </c>
      <c r="AK845" s="2">
        <f>Cape!E852</f>
        <v>14.3</v>
      </c>
      <c r="AL845" s="76">
        <f t="shared" si="51"/>
        <v>7.3659440559440556E-2</v>
      </c>
      <c r="AM845" s="95">
        <v>9.64</v>
      </c>
      <c r="AN845">
        <f t="shared" si="52"/>
        <v>7.3659440559440556E-2</v>
      </c>
      <c r="AO845">
        <f t="shared" si="50"/>
        <v>1.3658866575492805</v>
      </c>
    </row>
    <row r="846" spans="7:41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4">
        <v>1941.05</v>
      </c>
      <c r="AJ846" s="2">
        <f>Cape!D851</f>
        <v>1.06</v>
      </c>
      <c r="AK846" s="2">
        <f>Cape!E853</f>
        <v>14.4</v>
      </c>
      <c r="AL846" s="76">
        <f t="shared" si="51"/>
        <v>7.3379861111111111E-2</v>
      </c>
      <c r="AM846" s="95">
        <v>9.43</v>
      </c>
      <c r="AN846">
        <f t="shared" si="52"/>
        <v>7.3379861111111111E-2</v>
      </c>
      <c r="AO846">
        <f t="shared" si="50"/>
        <v>1.3579713787361252</v>
      </c>
    </row>
    <row r="847" spans="7:41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4">
        <v>1941.06</v>
      </c>
      <c r="AJ847" s="2">
        <f>Cape!D852</f>
        <v>1.07</v>
      </c>
      <c r="AK847" s="2">
        <f>Cape!E854</f>
        <v>14.7</v>
      </c>
      <c r="AL847" s="76">
        <f t="shared" si="51"/>
        <v>7.2108843537414979E-2</v>
      </c>
      <c r="AM847" s="95">
        <v>9.76</v>
      </c>
      <c r="AN847">
        <f t="shared" si="52"/>
        <v>7.2108843537414979E-2</v>
      </c>
      <c r="AO847">
        <f t="shared" si="50"/>
        <v>1.3315948719101793</v>
      </c>
    </row>
    <row r="848" spans="7:41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4">
        <v>1941.07</v>
      </c>
      <c r="AJ848" s="2">
        <f>Cape!D853</f>
        <v>1.08</v>
      </c>
      <c r="AK848" s="2">
        <f>Cape!E855</f>
        <v>14.7</v>
      </c>
      <c r="AL848" s="76">
        <f t="shared" si="51"/>
        <v>7.2789115646258506E-2</v>
      </c>
      <c r="AM848" s="95">
        <v>10.26</v>
      </c>
      <c r="AN848">
        <f t="shared" si="52"/>
        <v>7.2789115646258506E-2</v>
      </c>
      <c r="AO848">
        <f t="shared" si="50"/>
        <v>1.3413023046844894</v>
      </c>
    </row>
    <row r="849" spans="7:41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4">
        <v>1941.08</v>
      </c>
      <c r="AJ849" s="2">
        <f>Cape!D854</f>
        <v>1.0900000000000001</v>
      </c>
      <c r="AK849" s="2">
        <f>Cape!E856</f>
        <v>14.9</v>
      </c>
      <c r="AL849" s="76">
        <f t="shared" si="51"/>
        <v>7.2483221476510068E-2</v>
      </c>
      <c r="AM849" s="95">
        <v>10.210000000000001</v>
      </c>
      <c r="AN849">
        <f t="shared" si="52"/>
        <v>7.2483221476510068E-2</v>
      </c>
      <c r="AO849">
        <f t="shared" si="50"/>
        <v>1.3322903016347372</v>
      </c>
    </row>
    <row r="850" spans="7:41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4">
        <v>1941.09</v>
      </c>
      <c r="AJ850" s="2">
        <f>Cape!D855</f>
        <v>1.1233299999999999</v>
      </c>
      <c r="AK850" s="2">
        <f>Cape!E857</f>
        <v>15.1</v>
      </c>
      <c r="AL850" s="76">
        <f t="shared" si="51"/>
        <v>7.2185430463576172E-2</v>
      </c>
      <c r="AM850" s="95">
        <v>10.24</v>
      </c>
      <c r="AN850">
        <f t="shared" si="52"/>
        <v>7.2185430463576172E-2</v>
      </c>
      <c r="AO850">
        <f t="shared" si="50"/>
        <v>1.3231324996830853</v>
      </c>
    </row>
    <row r="851" spans="7:41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4">
        <v>1941.1</v>
      </c>
      <c r="AJ851" s="2">
        <f>Cape!D856</f>
        <v>1.1566700000000001</v>
      </c>
      <c r="AK851" s="2">
        <f>Cape!E858</f>
        <v>15.3</v>
      </c>
      <c r="AL851" s="76">
        <f t="shared" si="51"/>
        <v>7.3420261437908488E-2</v>
      </c>
      <c r="AM851" s="95">
        <v>9.83</v>
      </c>
      <c r="AN851">
        <f t="shared" si="52"/>
        <v>7.3420261437908488E-2</v>
      </c>
      <c r="AO851">
        <f t="shared" si="50"/>
        <v>1.3417661152543987</v>
      </c>
    </row>
    <row r="852" spans="7:41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4">
        <v>1941.11</v>
      </c>
      <c r="AJ852" s="2">
        <f>Cape!D857</f>
        <v>1.19</v>
      </c>
      <c r="AK852" s="2">
        <f>Cape!E859</f>
        <v>15.4</v>
      </c>
      <c r="AL852" s="76">
        <f t="shared" si="51"/>
        <v>7.5108441558441569E-2</v>
      </c>
      <c r="AM852" s="95">
        <v>9.3699999999999992</v>
      </c>
      <c r="AN852">
        <f t="shared" si="52"/>
        <v>7.5108441558441569E-2</v>
      </c>
      <c r="AO852">
        <f t="shared" si="50"/>
        <v>1.367948467388683</v>
      </c>
    </row>
    <row r="853" spans="7:41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4">
        <v>1941.12</v>
      </c>
      <c r="AJ853" s="2">
        <f>Cape!D858</f>
        <v>1.18</v>
      </c>
      <c r="AK853" s="2">
        <f>Cape!E860</f>
        <v>15.5</v>
      </c>
      <c r="AL853" s="76">
        <f t="shared" si="51"/>
        <v>7.677419354838709E-2</v>
      </c>
      <c r="AM853" s="95">
        <v>8.76</v>
      </c>
      <c r="AN853">
        <f t="shared" si="52"/>
        <v>7.677419354838709E-2</v>
      </c>
      <c r="AO853">
        <f t="shared" si="50"/>
        <v>1.3929067359971281</v>
      </c>
    </row>
    <row r="854" spans="7:41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4">
        <v>1942.01</v>
      </c>
      <c r="AJ854" s="2">
        <f>Cape!D859</f>
        <v>1.17</v>
      </c>
      <c r="AK854" s="2">
        <f>Cape!E861</f>
        <v>15.7</v>
      </c>
      <c r="AL854" s="76">
        <f t="shared" si="51"/>
        <v>7.5159235668789806E-2</v>
      </c>
      <c r="AM854" s="95">
        <v>8.93</v>
      </c>
      <c r="AN854">
        <f t="shared" si="52"/>
        <v>7.5159235668789806E-2</v>
      </c>
      <c r="AO854">
        <f t="shared" si="50"/>
        <v>1.3576889810402946</v>
      </c>
    </row>
    <row r="855" spans="7:41">
      <c r="G855" s="6">
        <v>43160</v>
      </c>
      <c r="H855" s="5">
        <v>1.924E-2</v>
      </c>
      <c r="AF855" s="6">
        <v>43160</v>
      </c>
      <c r="AG855" s="5">
        <v>1.924E-2</v>
      </c>
      <c r="AI855" s="74">
        <v>1942.02</v>
      </c>
      <c r="AJ855" s="2">
        <f>Cape!D860</f>
        <v>1.1599999999999999</v>
      </c>
      <c r="AK855" s="2">
        <f>Cape!E862</f>
        <v>15.8</v>
      </c>
      <c r="AL855" s="76">
        <f t="shared" si="51"/>
        <v>7.4050632911392397E-2</v>
      </c>
      <c r="AM855" s="95">
        <v>8.65</v>
      </c>
      <c r="AN855">
        <f t="shared" si="52"/>
        <v>7.4050632911392397E-2</v>
      </c>
      <c r="AO855">
        <f t="shared" si="50"/>
        <v>1.3319873320803135</v>
      </c>
    </row>
    <row r="856" spans="7:41">
      <c r="G856" s="6">
        <v>43191</v>
      </c>
      <c r="H856" s="5">
        <v>0.26044</v>
      </c>
      <c r="AF856" s="6">
        <v>43191</v>
      </c>
      <c r="AG856" s="5">
        <v>0.26044</v>
      </c>
      <c r="AI856" s="74">
        <v>1942.03</v>
      </c>
      <c r="AJ856" s="2">
        <f>Cape!D861</f>
        <v>1.1200000000000001</v>
      </c>
      <c r="AK856" s="2">
        <f>Cape!E863</f>
        <v>16</v>
      </c>
      <c r="AL856" s="76">
        <f t="shared" si="51"/>
        <v>7.2499999999999995E-2</v>
      </c>
      <c r="AM856" s="95">
        <v>8.18</v>
      </c>
      <c r="AN856">
        <f t="shared" si="52"/>
        <v>7.2499999999999995E-2</v>
      </c>
      <c r="AO856">
        <f t="shared" si="50"/>
        <v>1.2985167268878872</v>
      </c>
    </row>
    <row r="857" spans="7:41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4">
        <v>1942.04</v>
      </c>
      <c r="AJ857" s="2">
        <f>Cape!D862</f>
        <v>1.08</v>
      </c>
      <c r="AK857" s="2">
        <f>Cape!E864</f>
        <v>16.100000000000001</v>
      </c>
      <c r="AL857" s="76">
        <f t="shared" si="51"/>
        <v>6.9565217391304349E-2</v>
      </c>
      <c r="AM857" s="95">
        <v>7.84</v>
      </c>
      <c r="AN857">
        <f t="shared" si="52"/>
        <v>6.9565217391304349E-2</v>
      </c>
      <c r="AO857">
        <f t="shared" si="50"/>
        <v>1.240596522887526</v>
      </c>
    </row>
    <row r="858" spans="7:41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4">
        <v>1942.05</v>
      </c>
      <c r="AJ858" s="2">
        <f>Cape!D863</f>
        <v>1.04</v>
      </c>
      <c r="AK858" s="2">
        <f>Cape!E865</f>
        <v>16.3</v>
      </c>
      <c r="AL858" s="76">
        <f t="shared" si="51"/>
        <v>6.6257668711656448E-2</v>
      </c>
      <c r="AM858" s="95">
        <v>7.93</v>
      </c>
      <c r="AN858">
        <f t="shared" si="52"/>
        <v>6.6257668711656448E-2</v>
      </c>
      <c r="AO858">
        <f t="shared" si="50"/>
        <v>1.1769093724760855</v>
      </c>
    </row>
    <row r="859" spans="7:41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4">
        <v>1942.06</v>
      </c>
      <c r="AJ859" s="2">
        <f>Cape!D864</f>
        <v>1.02</v>
      </c>
      <c r="AK859" s="2">
        <f>Cape!E866</f>
        <v>16.3</v>
      </c>
      <c r="AL859" s="76">
        <f t="shared" si="51"/>
        <v>6.3803680981595084E-2</v>
      </c>
      <c r="AM859" s="95">
        <v>8.33</v>
      </c>
      <c r="AN859">
        <f t="shared" si="52"/>
        <v>6.3803680981595084E-2</v>
      </c>
      <c r="AO859">
        <f t="shared" si="50"/>
        <v>1.1292811298583005</v>
      </c>
    </row>
    <row r="860" spans="7:41">
      <c r="G860" s="6">
        <v>43313</v>
      </c>
      <c r="H860" s="5">
        <v>0.17873</v>
      </c>
      <c r="AF860" s="6">
        <v>43313</v>
      </c>
      <c r="AG860" s="5">
        <v>0.17873</v>
      </c>
      <c r="AI860" s="74">
        <v>1942.07</v>
      </c>
      <c r="AJ860" s="2">
        <f>Cape!D865</f>
        <v>1</v>
      </c>
      <c r="AK860" s="2">
        <f>Cape!E867</f>
        <v>16.399999999999999</v>
      </c>
      <c r="AL860" s="76">
        <f t="shared" si="51"/>
        <v>6.2195121951219519E-2</v>
      </c>
      <c r="AM860" s="95">
        <v>8.64</v>
      </c>
      <c r="AN860">
        <f t="shared" si="52"/>
        <v>6.2195121951219519E-2</v>
      </c>
      <c r="AO860">
        <f t="shared" si="50"/>
        <v>1.0971491375491274</v>
      </c>
    </row>
    <row r="861" spans="7:41">
      <c r="G861" s="6">
        <v>43344</v>
      </c>
      <c r="H861" s="5">
        <v>0.20623</v>
      </c>
      <c r="AF861" s="6">
        <v>43344</v>
      </c>
      <c r="AG861" s="5">
        <v>0.20623</v>
      </c>
      <c r="AI861" s="74">
        <v>1942.08</v>
      </c>
      <c r="AJ861" s="2">
        <f>Cape!D866</f>
        <v>0.98</v>
      </c>
      <c r="AK861" s="2">
        <f>Cape!E868</f>
        <v>16.5</v>
      </c>
      <c r="AL861" s="76">
        <f t="shared" si="51"/>
        <v>6.0606060606060608E-2</v>
      </c>
      <c r="AM861" s="95">
        <v>8.59</v>
      </c>
      <c r="AN861">
        <f t="shared" si="52"/>
        <v>6.0606060606060608E-2</v>
      </c>
      <c r="AO861">
        <f t="shared" si="50"/>
        <v>1.0656324309642005</v>
      </c>
    </row>
    <row r="862" spans="7:41">
      <c r="G862" s="6">
        <v>43374</v>
      </c>
      <c r="H862" s="5">
        <v>0.23396</v>
      </c>
      <c r="AF862" s="6">
        <v>43374</v>
      </c>
      <c r="AG862" s="5">
        <v>0.23396</v>
      </c>
      <c r="AI862" s="74">
        <v>1942.09</v>
      </c>
      <c r="AJ862" s="2">
        <f>Cape!D867</f>
        <v>0.96666700000000005</v>
      </c>
      <c r="AK862" s="2">
        <f>Cape!E869</f>
        <v>16.5</v>
      </c>
      <c r="AL862" s="76">
        <f t="shared" si="51"/>
        <v>5.9393939393939395E-2</v>
      </c>
      <c r="AM862" s="95">
        <v>8.68</v>
      </c>
      <c r="AN862">
        <f t="shared" si="52"/>
        <v>5.9393939393939395E-2</v>
      </c>
      <c r="AO862">
        <f t="shared" si="50"/>
        <v>1.0410263439176524</v>
      </c>
    </row>
    <row r="863" spans="7:41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4">
        <v>1942.1</v>
      </c>
      <c r="AJ863" s="2">
        <f>Cape!D868</f>
        <v>0.95333299999999999</v>
      </c>
      <c r="AK863" s="2">
        <f>Cape!E870</f>
        <v>16.7</v>
      </c>
      <c r="AL863" s="76">
        <f t="shared" si="51"/>
        <v>5.7884251497005997E-2</v>
      </c>
      <c r="AM863" s="95">
        <v>9.32</v>
      </c>
      <c r="AN863">
        <f t="shared" si="52"/>
        <v>5.7884251497005997E-2</v>
      </c>
      <c r="AO863">
        <f t="shared" si="50"/>
        <v>1.011413617261927</v>
      </c>
    </row>
    <row r="864" spans="7:41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4">
        <v>1942.11</v>
      </c>
      <c r="AJ864" s="2">
        <f>Cape!D869</f>
        <v>0.94</v>
      </c>
      <c r="AK864" s="2">
        <f>Cape!E871</f>
        <v>16.8</v>
      </c>
      <c r="AL864" s="76">
        <f t="shared" si="51"/>
        <v>5.6746011904761903E-2</v>
      </c>
      <c r="AM864" s="95">
        <v>9.4700000000000006</v>
      </c>
      <c r="AN864">
        <f t="shared" si="52"/>
        <v>5.6746011904761903E-2</v>
      </c>
      <c r="AO864">
        <f t="shared" si="50"/>
        <v>0.98853204857871668</v>
      </c>
    </row>
    <row r="865" spans="7:41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4">
        <v>1942.12</v>
      </c>
      <c r="AJ865" s="2">
        <f>Cape!D870</f>
        <v>0.97</v>
      </c>
      <c r="AK865" s="2">
        <f>Cape!E872</f>
        <v>16.899999999999999</v>
      </c>
      <c r="AL865" s="76">
        <f t="shared" si="51"/>
        <v>5.562130177514793E-2</v>
      </c>
      <c r="AM865" s="95">
        <v>9.52</v>
      </c>
      <c r="AN865">
        <f t="shared" si="52"/>
        <v>5.562130177514793E-2</v>
      </c>
      <c r="AO865">
        <f t="shared" si="50"/>
        <v>0.96604578651985817</v>
      </c>
    </row>
    <row r="866" spans="7:41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4">
        <v>1943.01</v>
      </c>
      <c r="AJ866" s="2">
        <f>Cape!D871</f>
        <v>1</v>
      </c>
      <c r="AK866" s="2">
        <f>Cape!E873</f>
        <v>16.899999999999999</v>
      </c>
      <c r="AL866" s="76">
        <f t="shared" si="51"/>
        <v>5.7396449704142018E-2</v>
      </c>
      <c r="AM866" s="95">
        <v>10.09</v>
      </c>
      <c r="AN866">
        <f t="shared" si="52"/>
        <v>5.7396449704142018E-2</v>
      </c>
      <c r="AO866">
        <f t="shared" si="50"/>
        <v>0.99392699672096885</v>
      </c>
    </row>
    <row r="867" spans="7:41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4">
        <v>1943.02</v>
      </c>
      <c r="AJ867" s="2">
        <f>Cape!D872</f>
        <v>1.03</v>
      </c>
      <c r="AK867" s="2">
        <f>Cape!E874</f>
        <v>16.899999999999999</v>
      </c>
      <c r="AL867" s="76">
        <f t="shared" si="51"/>
        <v>5.9171597633136098E-2</v>
      </c>
      <c r="AM867" s="95">
        <v>10.69</v>
      </c>
      <c r="AN867">
        <f t="shared" si="52"/>
        <v>5.9171597633136098E-2</v>
      </c>
      <c r="AO867">
        <f t="shared" si="50"/>
        <v>1.0212726024443501</v>
      </c>
    </row>
    <row r="868" spans="7:41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4">
        <v>1943.03</v>
      </c>
      <c r="AJ868" s="2">
        <f>Cape!D873</f>
        <v>1.0433300000000001</v>
      </c>
      <c r="AK868" s="2">
        <f>Cape!E875</f>
        <v>17.2</v>
      </c>
      <c r="AL868" s="76">
        <f t="shared" si="51"/>
        <v>5.9883720930232559E-2</v>
      </c>
      <c r="AM868" s="95">
        <v>11.07</v>
      </c>
      <c r="AN868">
        <f t="shared" si="52"/>
        <v>5.9883720930232559E-2</v>
      </c>
      <c r="AO868">
        <f t="shared" si="50"/>
        <v>1.029775809417748</v>
      </c>
    </row>
    <row r="869" spans="7:41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4">
        <v>1943.04</v>
      </c>
      <c r="AJ869" s="2">
        <f>Cape!D874</f>
        <v>1.05667</v>
      </c>
      <c r="AK869" s="2">
        <f>Cape!E876</f>
        <v>17.399999999999999</v>
      </c>
      <c r="AL869" s="76">
        <f t="shared" si="51"/>
        <v>5.9961494252873573E-2</v>
      </c>
      <c r="AM869" s="95">
        <v>11.44</v>
      </c>
      <c r="AN869">
        <f t="shared" si="52"/>
        <v>5.9961494252873573E-2</v>
      </c>
      <c r="AO869">
        <f t="shared" si="50"/>
        <v>1.0270886146848601</v>
      </c>
    </row>
    <row r="870" spans="7:41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4">
        <v>1943.05</v>
      </c>
      <c r="AJ870" s="2">
        <f>Cape!D875</f>
        <v>1.07</v>
      </c>
      <c r="AK870" s="2">
        <f>Cape!E877</f>
        <v>17.5</v>
      </c>
      <c r="AL870" s="76">
        <f t="shared" si="51"/>
        <v>6.0381142857142855E-2</v>
      </c>
      <c r="AM870" s="95">
        <v>11.89</v>
      </c>
      <c r="AN870">
        <f t="shared" si="52"/>
        <v>6.0381142857142855E-2</v>
      </c>
      <c r="AO870">
        <f t="shared" si="50"/>
        <v>1.030273248421661</v>
      </c>
    </row>
    <row r="871" spans="7:41">
      <c r="G871" s="6">
        <v>43647</v>
      </c>
      <c r="H871" s="5">
        <v>0.23079</v>
      </c>
      <c r="AF871" s="6">
        <v>43647</v>
      </c>
      <c r="AG871" s="5">
        <v>0.23079</v>
      </c>
      <c r="AI871" s="74">
        <v>1943.06</v>
      </c>
      <c r="AJ871" s="2">
        <f>Cape!D876</f>
        <v>1.08</v>
      </c>
      <c r="AK871" s="2">
        <f>Cape!E878</f>
        <v>17.5</v>
      </c>
      <c r="AL871" s="76">
        <f t="shared" si="51"/>
        <v>6.1142857142857145E-2</v>
      </c>
      <c r="AM871" s="95">
        <v>12.1</v>
      </c>
      <c r="AN871">
        <f t="shared" si="52"/>
        <v>6.1142857142857145E-2</v>
      </c>
      <c r="AO871">
        <f t="shared" si="50"/>
        <v>1.0392148604341473</v>
      </c>
    </row>
    <row r="872" spans="7:41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4">
        <v>1943.07</v>
      </c>
      <c r="AJ872" s="2">
        <f>Cape!D877</f>
        <v>1.0900000000000001</v>
      </c>
      <c r="AK872" s="2">
        <f>Cape!E879</f>
        <v>17.399999999999999</v>
      </c>
      <c r="AL872" s="76">
        <f t="shared" si="51"/>
        <v>6.2068965517241385E-2</v>
      </c>
      <c r="AM872" s="95">
        <v>12.35</v>
      </c>
      <c r="AN872">
        <f t="shared" si="52"/>
        <v>6.2068965517241385E-2</v>
      </c>
      <c r="AO872">
        <f t="shared" si="50"/>
        <v>1.0507483438875551</v>
      </c>
    </row>
    <row r="873" spans="7:41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4">
        <v>1943.08</v>
      </c>
      <c r="AJ873" s="2">
        <f>Cape!D878</f>
        <v>1.1000000000000001</v>
      </c>
      <c r="AK873" s="2">
        <f>Cape!E880</f>
        <v>17.3</v>
      </c>
      <c r="AL873" s="76">
        <f t="shared" si="51"/>
        <v>6.3005780346820806E-2</v>
      </c>
      <c r="AM873" s="95">
        <v>11.74</v>
      </c>
      <c r="AN873">
        <f t="shared" si="52"/>
        <v>6.3005780346820806E-2</v>
      </c>
      <c r="AO873">
        <f t="shared" si="50"/>
        <v>1.0621111930892599</v>
      </c>
    </row>
    <row r="874" spans="7:41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4">
        <v>1943.09</v>
      </c>
      <c r="AJ874" s="2">
        <f>Cape!D879</f>
        <v>1.0933299999999999</v>
      </c>
      <c r="AK874" s="2">
        <f>Cape!E881</f>
        <v>17.399999999999999</v>
      </c>
      <c r="AL874" s="76">
        <f t="shared" si="51"/>
        <v>6.3218390804597707E-2</v>
      </c>
      <c r="AM874" s="95">
        <v>11.99</v>
      </c>
      <c r="AN874">
        <f t="shared" si="52"/>
        <v>6.3218390804597707E-2</v>
      </c>
      <c r="AO874">
        <f t="shared" si="50"/>
        <v>1.0610747243565433</v>
      </c>
    </row>
    <row r="875" spans="7:41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4">
        <v>1943.1</v>
      </c>
      <c r="AJ875" s="2">
        <f>Cape!D880</f>
        <v>1.08667</v>
      </c>
      <c r="AK875" s="2">
        <f>Cape!E882</f>
        <v>17.399999999999999</v>
      </c>
      <c r="AL875" s="76">
        <f t="shared" si="51"/>
        <v>6.2835057471264374E-2</v>
      </c>
      <c r="AM875" s="95">
        <v>11.88</v>
      </c>
      <c r="AN875">
        <f t="shared" si="52"/>
        <v>6.2835057471264374E-2</v>
      </c>
      <c r="AO875">
        <f t="shared" si="50"/>
        <v>1.0500845064231166</v>
      </c>
    </row>
    <row r="876" spans="7:41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4">
        <v>1943.11</v>
      </c>
      <c r="AJ876" s="2">
        <f>Cape!D881</f>
        <v>1.08</v>
      </c>
      <c r="AK876" s="2">
        <f>Cape!E883</f>
        <v>17.399999999999999</v>
      </c>
      <c r="AL876" s="76">
        <f t="shared" si="51"/>
        <v>6.2452298850574718E-2</v>
      </c>
      <c r="AM876" s="95">
        <v>11.33</v>
      </c>
      <c r="AN876">
        <f t="shared" si="52"/>
        <v>6.2452298850574718E-2</v>
      </c>
      <c r="AO876">
        <f t="shared" si="50"/>
        <v>1.0392809399582923</v>
      </c>
    </row>
    <row r="877" spans="7:41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4">
        <v>1943.12</v>
      </c>
      <c r="AJ877" s="2">
        <f>Cape!D882</f>
        <v>1.0333300000000001</v>
      </c>
      <c r="AK877" s="2">
        <f>Cape!E884</f>
        <v>17.399999999999999</v>
      </c>
      <c r="AL877" s="76">
        <f t="shared" si="51"/>
        <v>6.2068965517241385E-2</v>
      </c>
      <c r="AM877" s="95">
        <v>11.48</v>
      </c>
      <c r="AN877">
        <f t="shared" si="52"/>
        <v>6.2068965517241385E-2</v>
      </c>
      <c r="AO877">
        <f t="shared" si="50"/>
        <v>1.0286399762014797</v>
      </c>
    </row>
    <row r="878" spans="7:41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4">
        <v>1944.01</v>
      </c>
      <c r="AJ878" s="2">
        <f>Cape!D883</f>
        <v>0.98666699999999996</v>
      </c>
      <c r="AK878" s="2">
        <f>Cape!E885</f>
        <v>17.399999999999999</v>
      </c>
      <c r="AL878" s="76">
        <f t="shared" si="51"/>
        <v>5.9386781609195409E-2</v>
      </c>
      <c r="AM878" s="95">
        <v>11.85</v>
      </c>
      <c r="AN878">
        <f t="shared" si="52"/>
        <v>5.9386781609195409E-2</v>
      </c>
      <c r="AO878">
        <f t="shared" si="50"/>
        <v>0.98022244764292776</v>
      </c>
    </row>
    <row r="879" spans="7:41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4">
        <v>1944.02</v>
      </c>
      <c r="AJ879" s="2">
        <f>Cape!D884</f>
        <v>0.94</v>
      </c>
      <c r="AK879" s="2">
        <f>Cape!E886</f>
        <v>17.399999999999999</v>
      </c>
      <c r="AL879" s="76">
        <f t="shared" si="51"/>
        <v>5.6705000000000005E-2</v>
      </c>
      <c r="AM879" s="95">
        <v>11.77</v>
      </c>
      <c r="AN879">
        <f t="shared" si="52"/>
        <v>5.6705000000000005E-2</v>
      </c>
      <c r="AO879">
        <f t="shared" si="50"/>
        <v>0.93256714227412962</v>
      </c>
    </row>
    <row r="880" spans="7:41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4">
        <v>1944.03</v>
      </c>
      <c r="AJ880" s="2">
        <f>Cape!D885</f>
        <v>0.93666700000000003</v>
      </c>
      <c r="AK880" s="2">
        <f>Cape!E887</f>
        <v>17.399999999999999</v>
      </c>
      <c r="AL880" s="76">
        <f t="shared" si="51"/>
        <v>5.4022988505747126E-2</v>
      </c>
      <c r="AM880" s="95">
        <v>12.1</v>
      </c>
      <c r="AN880">
        <f t="shared" si="52"/>
        <v>5.4022988505747126E-2</v>
      </c>
      <c r="AO880">
        <f t="shared" si="50"/>
        <v>0.88556916068511882</v>
      </c>
    </row>
    <row r="881" spans="7:41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4">
        <v>1944.04</v>
      </c>
      <c r="AJ881" s="2">
        <f>Cape!D886</f>
        <v>0.93333299999999997</v>
      </c>
      <c r="AK881" s="2">
        <f>Cape!E888</f>
        <v>17.5</v>
      </c>
      <c r="AL881" s="76">
        <f t="shared" si="51"/>
        <v>5.3523828571428574E-2</v>
      </c>
      <c r="AM881" s="95">
        <v>11.89</v>
      </c>
      <c r="AN881">
        <f t="shared" si="52"/>
        <v>5.3523828571428574E-2</v>
      </c>
      <c r="AO881">
        <f t="shared" si="50"/>
        <v>0.87488408184643385</v>
      </c>
    </row>
    <row r="882" spans="7:41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4">
        <v>1944.05</v>
      </c>
      <c r="AJ882" s="2">
        <f>Cape!D887</f>
        <v>0.93</v>
      </c>
      <c r="AK882" s="2">
        <f>Cape!E889</f>
        <v>17.5</v>
      </c>
      <c r="AL882" s="76">
        <f t="shared" si="51"/>
        <v>5.3333314285714285E-2</v>
      </c>
      <c r="AM882" s="95">
        <v>12.1</v>
      </c>
      <c r="AN882">
        <f t="shared" si="52"/>
        <v>5.3333314285714285E-2</v>
      </c>
      <c r="AO882">
        <f t="shared" si="50"/>
        <v>0.86938669687420844</v>
      </c>
    </row>
    <row r="883" spans="7:41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4">
        <v>1944.06</v>
      </c>
      <c r="AJ883" s="2">
        <f>Cape!D888</f>
        <v>0.92666700000000002</v>
      </c>
      <c r="AK883" s="2">
        <f>Cape!E890</f>
        <v>17.600000000000001</v>
      </c>
      <c r="AL883" s="76">
        <f t="shared" si="51"/>
        <v>5.2840909090909091E-2</v>
      </c>
      <c r="AM883" s="95">
        <v>12.67</v>
      </c>
      <c r="AN883">
        <f t="shared" si="52"/>
        <v>5.2840909090909091E-2</v>
      </c>
      <c r="AO883">
        <f t="shared" si="50"/>
        <v>0.85906962772010798</v>
      </c>
    </row>
    <row r="884" spans="7:41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4">
        <v>1944.07</v>
      </c>
      <c r="AJ884" s="2">
        <f>Cape!D889</f>
        <v>0.92333299999999996</v>
      </c>
      <c r="AK884" s="2">
        <f>Cape!E891</f>
        <v>17.7</v>
      </c>
      <c r="AL884" s="76">
        <f t="shared" si="51"/>
        <v>5.2354067796610171E-2</v>
      </c>
      <c r="AM884" s="95">
        <v>13</v>
      </c>
      <c r="AN884">
        <f t="shared" si="52"/>
        <v>5.2354067796610171E-2</v>
      </c>
      <c r="AO884">
        <f t="shared" si="50"/>
        <v>0.84896108032062534</v>
      </c>
    </row>
    <row r="885" spans="7:41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4">
        <v>1944.08</v>
      </c>
      <c r="AJ885" s="2">
        <f>Cape!D890</f>
        <v>0.92</v>
      </c>
      <c r="AK885" s="2">
        <f>Cape!E892</f>
        <v>17.7</v>
      </c>
      <c r="AL885" s="76">
        <f t="shared" si="51"/>
        <v>5.2165706214689266E-2</v>
      </c>
      <c r="AM885" s="95">
        <v>12.81</v>
      </c>
      <c r="AN885">
        <f t="shared" si="52"/>
        <v>5.2165706214689266E-2</v>
      </c>
      <c r="AO885">
        <f t="shared" si="50"/>
        <v>0.84382315570380939</v>
      </c>
    </row>
    <row r="886" spans="7:41">
      <c r="G886" s="6">
        <v>44105</v>
      </c>
      <c r="H886" s="5">
        <v>0.12385</v>
      </c>
      <c r="AF886" s="6">
        <v>44105</v>
      </c>
      <c r="AG886" s="5">
        <v>0.12385</v>
      </c>
      <c r="AI886" s="74">
        <v>1944.09</v>
      </c>
      <c r="AJ886" s="2">
        <f>Cape!D891</f>
        <v>0.91333299999999995</v>
      </c>
      <c r="AK886" s="2">
        <f>Cape!E893</f>
        <v>17.7</v>
      </c>
      <c r="AL886" s="76">
        <f t="shared" si="51"/>
        <v>5.1977401129943507E-2</v>
      </c>
      <c r="AM886" s="95">
        <v>12.6</v>
      </c>
      <c r="AN886">
        <f t="shared" si="52"/>
        <v>5.1977401129943507E-2</v>
      </c>
      <c r="AO886">
        <f t="shared" si="50"/>
        <v>0.8387671444028445</v>
      </c>
    </row>
    <row r="887" spans="7:41">
      <c r="G887" s="6">
        <v>44136</v>
      </c>
      <c r="H887" s="5">
        <v>0.22741</v>
      </c>
      <c r="AF887" s="6">
        <v>44136</v>
      </c>
      <c r="AG887" s="5">
        <v>0.22741</v>
      </c>
      <c r="AI887" s="74">
        <v>1944.1</v>
      </c>
      <c r="AJ887" s="2">
        <f>Cape!D892</f>
        <v>0.906667</v>
      </c>
      <c r="AK887" s="2">
        <f>Cape!E894</f>
        <v>17.7</v>
      </c>
      <c r="AL887" s="76">
        <f t="shared" si="51"/>
        <v>5.1600734463276836E-2</v>
      </c>
      <c r="AM887" s="95">
        <v>12.91</v>
      </c>
      <c r="AN887">
        <f t="shared" si="52"/>
        <v>5.1600734463276836E-2</v>
      </c>
      <c r="AO887">
        <f t="shared" si="50"/>
        <v>0.83070192419656907</v>
      </c>
    </row>
    <row r="888" spans="7:41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4">
        <v>1944.11</v>
      </c>
      <c r="AJ888" s="2">
        <f>Cape!D893</f>
        <v>0.9</v>
      </c>
      <c r="AK888" s="2">
        <f>Cape!E895</f>
        <v>17.7</v>
      </c>
      <c r="AL888" s="76">
        <f t="shared" si="51"/>
        <v>5.1224124293785311E-2</v>
      </c>
      <c r="AM888" s="95">
        <v>12.82</v>
      </c>
      <c r="AN888">
        <f t="shared" si="52"/>
        <v>5.1224124293785311E-2</v>
      </c>
      <c r="AO888">
        <f t="shared" si="50"/>
        <v>0.82277963452291947</v>
      </c>
    </row>
    <row r="889" spans="7:41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4">
        <v>1944.12</v>
      </c>
      <c r="AJ889" s="2">
        <f>Cape!D894</f>
        <v>0.91</v>
      </c>
      <c r="AK889" s="2">
        <f>Cape!E896</f>
        <v>17.8</v>
      </c>
      <c r="AL889" s="76">
        <f t="shared" si="51"/>
        <v>5.0561797752808987E-2</v>
      </c>
      <c r="AM889" s="95">
        <v>13.1</v>
      </c>
      <c r="AN889">
        <f t="shared" si="52"/>
        <v>5.0561797752808987E-2</v>
      </c>
      <c r="AO889">
        <f t="shared" si="50"/>
        <v>0.8103876690788927</v>
      </c>
    </row>
    <row r="890" spans="7:41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4">
        <v>1945.01</v>
      </c>
      <c r="AJ890" s="2">
        <f>Cape!D895</f>
        <v>0.92</v>
      </c>
      <c r="AK890" s="2">
        <f>Cape!E897</f>
        <v>17.8</v>
      </c>
      <c r="AL890" s="76">
        <f t="shared" si="51"/>
        <v>5.1123595505617979E-2</v>
      </c>
      <c r="AM890" s="95">
        <v>13.49</v>
      </c>
      <c r="AN890">
        <f t="shared" si="52"/>
        <v>5.1123595505617979E-2</v>
      </c>
      <c r="AO890">
        <f t="shared" si="50"/>
        <v>0.81776154730909512</v>
      </c>
    </row>
    <row r="891" spans="7:41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4">
        <v>1945.02</v>
      </c>
      <c r="AJ891" s="2">
        <f>Cape!D896</f>
        <v>0.93</v>
      </c>
      <c r="AK891" s="2">
        <f>Cape!E898</f>
        <v>17.8</v>
      </c>
      <c r="AL891" s="76">
        <f t="shared" si="51"/>
        <v>5.1685393258426963E-2</v>
      </c>
      <c r="AM891" s="95">
        <v>13.94</v>
      </c>
      <c r="AN891">
        <f t="shared" si="52"/>
        <v>5.1685393258426963E-2</v>
      </c>
      <c r="AO891">
        <f t="shared" ref="AO891:AO954" si="53">AN891/(AVERAGE(AL771:AL890))</f>
        <v>0.8250208578424344</v>
      </c>
    </row>
    <row r="892" spans="7:41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4">
        <v>1945.03</v>
      </c>
      <c r="AJ892" s="2">
        <f>Cape!D897</f>
        <v>0.94</v>
      </c>
      <c r="AK892" s="2">
        <f>Cape!E899</f>
        <v>17.8</v>
      </c>
      <c r="AL892" s="76">
        <f t="shared" si="51"/>
        <v>5.2247191011235955E-2</v>
      </c>
      <c r="AM892" s="95">
        <v>13.93</v>
      </c>
      <c r="AN892">
        <f t="shared" si="52"/>
        <v>5.2247191011235955E-2</v>
      </c>
      <c r="AO892">
        <f t="shared" si="53"/>
        <v>0.83219234195560754</v>
      </c>
    </row>
    <row r="893" spans="7:41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4">
        <v>1945.04</v>
      </c>
      <c r="AJ893" s="2">
        <f>Cape!D898</f>
        <v>0.95</v>
      </c>
      <c r="AK893" s="2">
        <f>Cape!E900</f>
        <v>17.8</v>
      </c>
      <c r="AL893" s="76">
        <f t="shared" si="51"/>
        <v>5.280898876404494E-2</v>
      </c>
      <c r="AM893" s="95">
        <v>14.28</v>
      </c>
      <c r="AN893">
        <f t="shared" si="52"/>
        <v>5.280898876404494E-2</v>
      </c>
      <c r="AO893">
        <f t="shared" si="53"/>
        <v>0.83930463021371948</v>
      </c>
    </row>
    <row r="894" spans="7:41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4">
        <v>1945.05</v>
      </c>
      <c r="AJ894" s="2">
        <f>Cape!D899</f>
        <v>0.96</v>
      </c>
      <c r="AK894" s="2">
        <f>Cape!E901</f>
        <v>17.899999999999999</v>
      </c>
      <c r="AL894" s="76">
        <f t="shared" si="51"/>
        <v>5.3072625698324022E-2</v>
      </c>
      <c r="AM894" s="95">
        <v>14.82</v>
      </c>
      <c r="AN894">
        <f t="shared" si="52"/>
        <v>5.3072625698324022E-2</v>
      </c>
      <c r="AO894">
        <f t="shared" si="53"/>
        <v>0.84221137912023691</v>
      </c>
    </row>
    <row r="895" spans="7:41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4">
        <v>1945.06</v>
      </c>
      <c r="AJ895" s="2">
        <f>Cape!D900</f>
        <v>0.973333</v>
      </c>
      <c r="AK895" s="2">
        <f>Cape!E902</f>
        <v>18.100000000000001</v>
      </c>
      <c r="AL895" s="76">
        <f t="shared" si="51"/>
        <v>5.3038674033149165E-2</v>
      </c>
      <c r="AM895" s="95">
        <v>15.09</v>
      </c>
      <c r="AN895">
        <f t="shared" si="52"/>
        <v>5.3038674033149165E-2</v>
      </c>
      <c r="AO895">
        <f t="shared" si="53"/>
        <v>0.84100850491304668</v>
      </c>
    </row>
    <row r="896" spans="7:41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4">
        <v>1945.07</v>
      </c>
      <c r="AJ896" s="2">
        <f>Cape!D901</f>
        <v>0.98666699999999996</v>
      </c>
      <c r="AK896" s="2">
        <f>Cape!E903</f>
        <v>18.100000000000001</v>
      </c>
      <c r="AL896" s="76">
        <f t="shared" si="51"/>
        <v>5.3775303867403312E-2</v>
      </c>
      <c r="AM896" s="95">
        <v>14.78</v>
      </c>
      <c r="AN896">
        <f t="shared" si="52"/>
        <v>5.3775303867403312E-2</v>
      </c>
      <c r="AO896">
        <f t="shared" si="53"/>
        <v>0.85271660457593301</v>
      </c>
    </row>
    <row r="897" spans="7:41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4">
        <v>1945.08</v>
      </c>
      <c r="AJ897" s="2">
        <f>Cape!D902</f>
        <v>1</v>
      </c>
      <c r="AK897" s="2">
        <f>Cape!E904</f>
        <v>18.100000000000001</v>
      </c>
      <c r="AL897" s="76">
        <f t="shared" si="51"/>
        <v>5.4511988950276237E-2</v>
      </c>
      <c r="AM897" s="95">
        <v>14.83</v>
      </c>
      <c r="AN897">
        <f t="shared" si="52"/>
        <v>5.4511988950276237E-2</v>
      </c>
      <c r="AO897">
        <f t="shared" si="53"/>
        <v>0.86456456750967181</v>
      </c>
    </row>
    <row r="898" spans="7:41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4">
        <v>1945.09</v>
      </c>
      <c r="AJ898" s="2">
        <f>Cape!D903</f>
        <v>0.99666699999999997</v>
      </c>
      <c r="AK898" s="2">
        <f>Cape!E905</f>
        <v>18.100000000000001</v>
      </c>
      <c r="AL898" s="76">
        <f t="shared" si="51"/>
        <v>5.5248618784530384E-2</v>
      </c>
      <c r="AM898" s="95">
        <v>15.84</v>
      </c>
      <c r="AN898">
        <f t="shared" si="52"/>
        <v>5.5248618784530384E-2</v>
      </c>
      <c r="AO898">
        <f t="shared" si="53"/>
        <v>0.87655639214725867</v>
      </c>
    </row>
    <row r="899" spans="7:41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4">
        <v>1945.1</v>
      </c>
      <c r="AJ899" s="2">
        <f>Cape!D904</f>
        <v>0.99333300000000002</v>
      </c>
      <c r="AK899" s="2">
        <f>Cape!E906</f>
        <v>18.100000000000001</v>
      </c>
      <c r="AL899" s="76">
        <f t="shared" si="51"/>
        <v>5.5064475138121544E-2</v>
      </c>
      <c r="AM899" s="95">
        <v>16.5</v>
      </c>
      <c r="AN899">
        <f t="shared" si="52"/>
        <v>5.5064475138121544E-2</v>
      </c>
      <c r="AO899">
        <f t="shared" si="53"/>
        <v>0.87408270174276625</v>
      </c>
    </row>
    <row r="900" spans="7:41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4">
        <v>1945.11</v>
      </c>
      <c r="AJ900" s="2">
        <f>Cape!D905</f>
        <v>0.99</v>
      </c>
      <c r="AK900" s="2">
        <f>Cape!E907</f>
        <v>18.100000000000001</v>
      </c>
      <c r="AL900" s="76">
        <f t="shared" si="51"/>
        <v>5.4880276243093919E-2</v>
      </c>
      <c r="AM900" s="95">
        <v>17.04</v>
      </c>
      <c r="AN900">
        <f t="shared" si="52"/>
        <v>5.4880276243093919E-2</v>
      </c>
      <c r="AO900">
        <f t="shared" si="53"/>
        <v>0.87148651543192091</v>
      </c>
    </row>
    <row r="901" spans="7:41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4">
        <v>1945.12</v>
      </c>
      <c r="AJ901" s="2">
        <f>Cape!D906</f>
        <v>0.98</v>
      </c>
      <c r="AK901" s="2">
        <f>Cape!E908</f>
        <v>18.2</v>
      </c>
      <c r="AL901" s="76">
        <f t="shared" ref="AL901:AL964" si="54">AJ900/AK901</f>
        <v>5.4395604395604397E-2</v>
      </c>
      <c r="AM901" s="95">
        <v>17.329999999999998</v>
      </c>
      <c r="AN901">
        <f t="shared" ref="AN901:AN964" si="55">AJ900/AK901</f>
        <v>5.4395604395604397E-2</v>
      </c>
      <c r="AO901">
        <f t="shared" si="53"/>
        <v>0.86395008703773168</v>
      </c>
    </row>
    <row r="902" spans="7:41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4">
        <v>1946.01</v>
      </c>
      <c r="AJ902" s="2">
        <f>Cape!D907</f>
        <v>0.97</v>
      </c>
      <c r="AK902" s="2">
        <f>Cape!E909</f>
        <v>18.2</v>
      </c>
      <c r="AL902" s="76">
        <f t="shared" si="54"/>
        <v>5.3846153846153849E-2</v>
      </c>
      <c r="AM902" s="95">
        <v>18.02</v>
      </c>
      <c r="AN902">
        <f t="shared" si="55"/>
        <v>5.3846153846153849E-2</v>
      </c>
      <c r="AO902">
        <f t="shared" si="53"/>
        <v>0.85529994171780577</v>
      </c>
    </row>
    <row r="903" spans="7:41">
      <c r="G903" s="6">
        <v>44621</v>
      </c>
      <c r="H903" s="5">
        <v>1.034</v>
      </c>
      <c r="AF903" s="6">
        <v>44621</v>
      </c>
      <c r="AG903" s="5">
        <v>1.034</v>
      </c>
      <c r="AI903" s="74">
        <v>1946.02</v>
      </c>
      <c r="AJ903" s="2">
        <f>Cape!D908</f>
        <v>0.96</v>
      </c>
      <c r="AK903" s="2">
        <f>Cape!E910</f>
        <v>18.100000000000001</v>
      </c>
      <c r="AL903" s="76">
        <f t="shared" si="54"/>
        <v>5.3591160220994472E-2</v>
      </c>
      <c r="AM903" s="95">
        <v>18.07</v>
      </c>
      <c r="AN903">
        <f t="shared" si="55"/>
        <v>5.3591160220994472E-2</v>
      </c>
      <c r="AO903">
        <f t="shared" si="53"/>
        <v>0.85138778750001687</v>
      </c>
    </row>
    <row r="904" spans="7:41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4">
        <v>1946.03</v>
      </c>
      <c r="AJ904" s="2">
        <f>Cape!D909</f>
        <v>0.94</v>
      </c>
      <c r="AK904" s="2">
        <f>Cape!E911</f>
        <v>18.3</v>
      </c>
      <c r="AL904" s="76">
        <f t="shared" si="54"/>
        <v>5.2459016393442616E-2</v>
      </c>
      <c r="AM904" s="95">
        <v>17.53</v>
      </c>
      <c r="AN904">
        <f t="shared" si="55"/>
        <v>5.2459016393442616E-2</v>
      </c>
      <c r="AO904">
        <f t="shared" si="53"/>
        <v>0.83356520433436287</v>
      </c>
    </row>
    <row r="905" spans="7:41">
      <c r="G905" s="6">
        <v>44682</v>
      </c>
      <c r="H905" s="5">
        <v>0.9415</v>
      </c>
      <c r="AF905" s="6">
        <v>44682</v>
      </c>
      <c r="AG905" s="5">
        <v>0.9415</v>
      </c>
      <c r="AI905" s="74">
        <v>1946.04</v>
      </c>
      <c r="AJ905" s="2">
        <f>Cape!D910</f>
        <v>0.92</v>
      </c>
      <c r="AK905" s="2">
        <f>Cape!E912</f>
        <v>18.399999999999999</v>
      </c>
      <c r="AL905" s="76">
        <f t="shared" si="54"/>
        <v>5.1086956521739134E-2</v>
      </c>
      <c r="AM905" s="95">
        <v>18.66</v>
      </c>
      <c r="AN905">
        <f t="shared" si="55"/>
        <v>5.1086956521739134E-2</v>
      </c>
      <c r="AO905">
        <f t="shared" si="53"/>
        <v>0.81208765542002492</v>
      </c>
    </row>
    <row r="906" spans="7:41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4">
        <v>1946.05</v>
      </c>
      <c r="AJ906" s="2">
        <f>Cape!D911</f>
        <v>0.9</v>
      </c>
      <c r="AK906" s="2">
        <f>Cape!E913</f>
        <v>18.5</v>
      </c>
      <c r="AL906" s="76">
        <f t="shared" si="54"/>
        <v>4.9729729729729735E-2</v>
      </c>
      <c r="AM906" s="95">
        <v>18.7</v>
      </c>
      <c r="AN906">
        <f t="shared" si="55"/>
        <v>4.9729729729729735E-2</v>
      </c>
      <c r="AO906">
        <f t="shared" si="53"/>
        <v>0.79104917767569505</v>
      </c>
    </row>
    <row r="907" spans="7:41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4">
        <v>1946.06</v>
      </c>
      <c r="AJ907" s="2">
        <f>Cape!D912</f>
        <v>0.88</v>
      </c>
      <c r="AK907" s="2">
        <f>Cape!E914</f>
        <v>18.7</v>
      </c>
      <c r="AL907" s="76">
        <f t="shared" si="54"/>
        <v>4.812834224598931E-2</v>
      </c>
      <c r="AM907" s="95">
        <v>18.579999999999998</v>
      </c>
      <c r="AN907">
        <f t="shared" si="55"/>
        <v>4.812834224598931E-2</v>
      </c>
      <c r="AO907">
        <f t="shared" si="53"/>
        <v>0.76630780246125907</v>
      </c>
    </row>
    <row r="908" spans="7:41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4">
        <v>1946.07</v>
      </c>
      <c r="AJ908" s="2">
        <f>Cape!D913</f>
        <v>0.86</v>
      </c>
      <c r="AK908" s="2">
        <f>Cape!E915</f>
        <v>19.8</v>
      </c>
      <c r="AL908" s="76">
        <f t="shared" si="54"/>
        <v>4.4444444444444446E-2</v>
      </c>
      <c r="AM908" s="95">
        <v>18.05</v>
      </c>
      <c r="AN908">
        <f t="shared" si="55"/>
        <v>4.4444444444444446E-2</v>
      </c>
      <c r="AO908">
        <f t="shared" si="53"/>
        <v>0.70850931535214445</v>
      </c>
    </row>
    <row r="909" spans="7:41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4">
        <v>1946.08</v>
      </c>
      <c r="AJ909" s="2">
        <f>Cape!D914</f>
        <v>0.84</v>
      </c>
      <c r="AK909" s="2">
        <f>Cape!E916</f>
        <v>20.2</v>
      </c>
      <c r="AL909" s="76">
        <f t="shared" si="54"/>
        <v>4.2574257425742577E-2</v>
      </c>
      <c r="AM909" s="95">
        <v>17.7</v>
      </c>
      <c r="AN909">
        <f t="shared" si="55"/>
        <v>4.2574257425742577E-2</v>
      </c>
      <c r="AO909">
        <f t="shared" si="53"/>
        <v>0.68001004929250264</v>
      </c>
    </row>
    <row r="910" spans="7:41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4">
        <v>1946.09</v>
      </c>
      <c r="AJ910" s="2">
        <f>Cape!D915</f>
        <v>0.85666699999999996</v>
      </c>
      <c r="AK910" s="2">
        <f>Cape!E917</f>
        <v>20.399999999999999</v>
      </c>
      <c r="AL910" s="76">
        <f t="shared" si="54"/>
        <v>4.1176470588235294E-2</v>
      </c>
      <c r="AM910" s="95">
        <v>15.09</v>
      </c>
      <c r="AN910">
        <f t="shared" si="55"/>
        <v>4.1176470588235294E-2</v>
      </c>
      <c r="AO910">
        <f t="shared" si="53"/>
        <v>0.65927595151126939</v>
      </c>
    </row>
    <row r="911" spans="7:41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4">
        <v>1946.1</v>
      </c>
      <c r="AJ911" s="2">
        <f>Cape!D916</f>
        <v>0.87333300000000003</v>
      </c>
      <c r="AK911" s="2">
        <f>Cape!E918</f>
        <v>20.8</v>
      </c>
      <c r="AL911" s="76">
        <f t="shared" si="54"/>
        <v>4.1185913461538458E-2</v>
      </c>
      <c r="AM911" s="95">
        <v>14.75</v>
      </c>
      <c r="AN911">
        <f t="shared" si="55"/>
        <v>4.1185913461538458E-2</v>
      </c>
      <c r="AO911">
        <f t="shared" si="53"/>
        <v>0.66134022750543664</v>
      </c>
    </row>
    <row r="912" spans="7:41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4">
        <v>1946.11</v>
      </c>
      <c r="AJ912" s="2">
        <f>Cape!D917</f>
        <v>0.89</v>
      </c>
      <c r="AK912" s="2">
        <f>Cape!E919</f>
        <v>21.3</v>
      </c>
      <c r="AL912" s="76">
        <f t="shared" si="54"/>
        <v>4.1001549295774646E-2</v>
      </c>
      <c r="AM912" s="95">
        <v>14.69</v>
      </c>
      <c r="AN912">
        <f t="shared" si="55"/>
        <v>4.1001549295774646E-2</v>
      </c>
      <c r="AO912">
        <f t="shared" si="53"/>
        <v>0.66042119320654946</v>
      </c>
    </row>
    <row r="913" spans="7:41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4">
        <v>1946.12</v>
      </c>
      <c r="AJ913" s="2">
        <f>Cape!D918</f>
        <v>0.94666700000000004</v>
      </c>
      <c r="AK913" s="2">
        <f>Cape!E920</f>
        <v>21.5</v>
      </c>
      <c r="AL913" s="76">
        <f t="shared" si="54"/>
        <v>4.13953488372093E-2</v>
      </c>
      <c r="AM913" s="95">
        <v>15.13</v>
      </c>
      <c r="AN913">
        <f t="shared" si="55"/>
        <v>4.13953488372093E-2</v>
      </c>
      <c r="AO913">
        <f t="shared" si="53"/>
        <v>0.66898330467078582</v>
      </c>
    </row>
    <row r="914" spans="7:41">
      <c r="G914" s="6">
        <v>44958</v>
      </c>
      <c r="H914" s="5">
        <v>0.33948</v>
      </c>
      <c r="AF914" s="6">
        <v>44958</v>
      </c>
      <c r="AG914" s="5">
        <v>0.33948</v>
      </c>
      <c r="AI914" s="74">
        <v>1947.01</v>
      </c>
      <c r="AJ914" s="2">
        <f>Cape!D919</f>
        <v>1.0033300000000001</v>
      </c>
      <c r="AK914" s="2">
        <f>Cape!E921</f>
        <v>21.5</v>
      </c>
      <c r="AL914" s="76">
        <f t="shared" si="54"/>
        <v>4.4031023255813956E-2</v>
      </c>
      <c r="AM914" s="95">
        <v>15.21</v>
      </c>
      <c r="AN914">
        <f t="shared" si="55"/>
        <v>4.4031023255813956E-2</v>
      </c>
      <c r="AO914">
        <f t="shared" si="53"/>
        <v>0.71405398702360867</v>
      </c>
    </row>
    <row r="915" spans="7:41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4">
        <v>1947.02</v>
      </c>
      <c r="AJ915" s="2">
        <f>Cape!D920</f>
        <v>1.06</v>
      </c>
      <c r="AK915" s="2">
        <f>Cape!E922</f>
        <v>21.5</v>
      </c>
      <c r="AL915" s="76">
        <f t="shared" si="54"/>
        <v>4.6666511627906977E-2</v>
      </c>
      <c r="AM915" s="95">
        <v>15.8</v>
      </c>
      <c r="AN915">
        <f t="shared" si="55"/>
        <v>4.6666511627906977E-2</v>
      </c>
      <c r="AO915">
        <f t="shared" si="53"/>
        <v>0.75931070264421185</v>
      </c>
    </row>
    <row r="916" spans="7:41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4">
        <v>1947.03</v>
      </c>
      <c r="AJ916" s="2">
        <f>Cape!D921</f>
        <v>1.1299999999999999</v>
      </c>
      <c r="AK916" s="2">
        <f>Cape!E923</f>
        <v>21.9</v>
      </c>
      <c r="AL916" s="76">
        <f t="shared" si="54"/>
        <v>4.8401826484018272E-2</v>
      </c>
      <c r="AM916" s="95">
        <v>15.16</v>
      </c>
      <c r="AN916">
        <f t="shared" si="55"/>
        <v>4.8401826484018272E-2</v>
      </c>
      <c r="AO916">
        <f t="shared" si="53"/>
        <v>0.79009384357735324</v>
      </c>
    </row>
    <row r="917" spans="7:41">
      <c r="G917" s="6">
        <v>45047</v>
      </c>
      <c r="H917" s="5">
        <v>0.15123</v>
      </c>
      <c r="AF917" s="6">
        <v>45047</v>
      </c>
      <c r="AG917" s="5">
        <v>0.15123</v>
      </c>
      <c r="AI917" s="74">
        <v>1947.04</v>
      </c>
      <c r="AJ917" s="2">
        <f>Cape!D922</f>
        <v>1.2</v>
      </c>
      <c r="AK917" s="2">
        <f>Cape!E924</f>
        <v>21.9</v>
      </c>
      <c r="AL917" s="76">
        <f t="shared" si="54"/>
        <v>5.1598173515981734E-2</v>
      </c>
      <c r="AM917" s="95">
        <v>14.6</v>
      </c>
      <c r="AN917">
        <f t="shared" si="55"/>
        <v>5.1598173515981734E-2</v>
      </c>
      <c r="AO917">
        <f t="shared" si="53"/>
        <v>0.84496281262472028</v>
      </c>
    </row>
    <row r="918" spans="7:41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4">
        <v>1947.05</v>
      </c>
      <c r="AJ918" s="2">
        <f>Cape!D923</f>
        <v>1.27</v>
      </c>
      <c r="AK918" s="2">
        <f>Cape!E925</f>
        <v>21.9</v>
      </c>
      <c r="AL918" s="76">
        <f t="shared" si="54"/>
        <v>5.4794520547945209E-2</v>
      </c>
      <c r="AM918" s="95">
        <v>14.34</v>
      </c>
      <c r="AN918">
        <f t="shared" si="55"/>
        <v>5.4794520547945209E-2</v>
      </c>
      <c r="AO918">
        <f t="shared" si="53"/>
        <v>0.89998653753521674</v>
      </c>
    </row>
    <row r="919" spans="7:41">
      <c r="G919" s="6">
        <v>45108</v>
      </c>
      <c r="H919" s="5">
        <v>0.16968</v>
      </c>
      <c r="AF919" s="6">
        <v>45108</v>
      </c>
      <c r="AG919" s="5">
        <v>0.16968</v>
      </c>
      <c r="AI919" s="74">
        <v>1947.06</v>
      </c>
      <c r="AJ919" s="2">
        <f>Cape!D924</f>
        <v>1.32667</v>
      </c>
      <c r="AK919" s="2">
        <f>Cape!E926</f>
        <v>22</v>
      </c>
      <c r="AL919" s="76">
        <f t="shared" si="54"/>
        <v>5.7727272727272731E-2</v>
      </c>
      <c r="AM919" s="95">
        <v>14.84</v>
      </c>
      <c r="AN919">
        <f t="shared" si="55"/>
        <v>5.7727272727272731E-2</v>
      </c>
      <c r="AO919">
        <f t="shared" si="53"/>
        <v>0.95078574903693391</v>
      </c>
    </row>
    <row r="920" spans="7:41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4">
        <v>1947.07</v>
      </c>
      <c r="AJ920" s="2">
        <f>Cape!D925</f>
        <v>1.3833299999999999</v>
      </c>
      <c r="AK920" s="2">
        <f>Cape!E927</f>
        <v>22.2</v>
      </c>
      <c r="AL920" s="76">
        <f t="shared" si="54"/>
        <v>5.9759909909909911E-2</v>
      </c>
      <c r="AM920" s="95">
        <v>15.77</v>
      </c>
      <c r="AN920">
        <f t="shared" si="55"/>
        <v>5.9759909909909911E-2</v>
      </c>
      <c r="AO920">
        <f t="shared" si="53"/>
        <v>0.9868857301327596</v>
      </c>
    </row>
    <row r="921" spans="7:41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4">
        <v>1947.08</v>
      </c>
      <c r="AJ921" s="2">
        <f>Cape!D926</f>
        <v>1.44</v>
      </c>
      <c r="AK921" s="2">
        <f>Cape!E928</f>
        <v>22.5</v>
      </c>
      <c r="AL921" s="76">
        <f t="shared" si="54"/>
        <v>6.1481333333333332E-2</v>
      </c>
      <c r="AM921" s="95">
        <v>15.46</v>
      </c>
      <c r="AN921">
        <f t="shared" si="55"/>
        <v>6.1481333333333332E-2</v>
      </c>
      <c r="AO921">
        <f t="shared" si="53"/>
        <v>1.0178589571191639</v>
      </c>
    </row>
    <row r="922" spans="7:41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4">
        <v>1947.09</v>
      </c>
      <c r="AJ922" s="2">
        <f>Cape!D927</f>
        <v>1.4766699999999999</v>
      </c>
      <c r="AK922" s="2">
        <f>Cape!E929</f>
        <v>23</v>
      </c>
      <c r="AL922" s="76">
        <f t="shared" si="54"/>
        <v>6.2608695652173904E-2</v>
      </c>
      <c r="AM922" s="95">
        <v>15.06</v>
      </c>
      <c r="AN922">
        <f t="shared" si="55"/>
        <v>6.2608695652173904E-2</v>
      </c>
      <c r="AO922">
        <f t="shared" si="53"/>
        <v>1.0390789617600042</v>
      </c>
    </row>
    <row r="923" spans="7:41">
      <c r="G923" s="6">
        <v>45231</v>
      </c>
      <c r="H923" s="5">
        <v>0.14107</v>
      </c>
      <c r="AF923" s="6">
        <v>45231</v>
      </c>
      <c r="AG923" s="5">
        <v>0.14107</v>
      </c>
      <c r="AI923" s="74">
        <v>1947.1</v>
      </c>
      <c r="AJ923" s="2">
        <f>Cape!D928</f>
        <v>1.5133300000000001</v>
      </c>
      <c r="AK923" s="2">
        <f>Cape!E930</f>
        <v>23</v>
      </c>
      <c r="AL923" s="76">
        <f t="shared" si="54"/>
        <v>6.4203043478260863E-2</v>
      </c>
      <c r="AM923" s="95">
        <v>15.45</v>
      </c>
      <c r="AN923">
        <f t="shared" si="55"/>
        <v>6.4203043478260863E-2</v>
      </c>
      <c r="AO923">
        <f t="shared" si="53"/>
        <v>1.0681287764038669</v>
      </c>
    </row>
    <row r="924" spans="7:41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4">
        <v>1947.11</v>
      </c>
      <c r="AJ924" s="2">
        <f>Cape!D929</f>
        <v>1.55</v>
      </c>
      <c r="AK924" s="2">
        <f>Cape!E931</f>
        <v>23.1</v>
      </c>
      <c r="AL924" s="76">
        <f t="shared" si="54"/>
        <v>6.5512121212121216E-2</v>
      </c>
      <c r="AM924" s="95">
        <v>15.27</v>
      </c>
      <c r="AN924">
        <f t="shared" si="55"/>
        <v>6.5512121212121216E-2</v>
      </c>
      <c r="AO924">
        <f t="shared" si="53"/>
        <v>1.0924938864308029</v>
      </c>
    </row>
    <row r="925" spans="7:41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4">
        <v>1947.12</v>
      </c>
      <c r="AJ925" s="2">
        <f>Cape!D930</f>
        <v>1.57</v>
      </c>
      <c r="AK925" s="2">
        <f>Cape!E932</f>
        <v>23.4</v>
      </c>
      <c r="AL925" s="76">
        <f t="shared" si="54"/>
        <v>6.623931623931624E-2</v>
      </c>
      <c r="AM925" s="95">
        <v>15.03</v>
      </c>
      <c r="AN925">
        <f t="shared" si="55"/>
        <v>6.623931623931624E-2</v>
      </c>
      <c r="AO925">
        <f t="shared" si="53"/>
        <v>1.1073099935456885</v>
      </c>
    </row>
    <row r="926" spans="7:41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4">
        <v>1948.01</v>
      </c>
      <c r="AJ926" s="2">
        <f>Cape!D931</f>
        <v>1.59</v>
      </c>
      <c r="AK926" s="2">
        <f>Cape!E933</f>
        <v>23.7</v>
      </c>
      <c r="AL926" s="76">
        <f t="shared" si="54"/>
        <v>6.6244725738396626E-2</v>
      </c>
      <c r="AM926" s="95">
        <v>14.83</v>
      </c>
      <c r="AN926">
        <f t="shared" si="55"/>
        <v>6.6244725738396626E-2</v>
      </c>
      <c r="AO926">
        <f t="shared" si="53"/>
        <v>1.1102591109382389</v>
      </c>
    </row>
    <row r="927" spans="7:41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4">
        <v>1948.02</v>
      </c>
      <c r="AJ927" s="2">
        <f>Cape!D932</f>
        <v>1.61</v>
      </c>
      <c r="AK927" s="2">
        <f>Cape!E934</f>
        <v>23.5</v>
      </c>
      <c r="AL927" s="76">
        <f t="shared" si="54"/>
        <v>6.7659574468085112E-2</v>
      </c>
      <c r="AM927" s="95">
        <v>14.1</v>
      </c>
      <c r="AN927">
        <f t="shared" si="55"/>
        <v>6.7659574468085112E-2</v>
      </c>
      <c r="AO927">
        <f t="shared" si="53"/>
        <v>1.1367595689871408</v>
      </c>
    </row>
    <row r="928" spans="7:41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4">
        <v>1948.03</v>
      </c>
      <c r="AJ928" s="2">
        <f>Cape!D933</f>
        <v>1.64333</v>
      </c>
      <c r="AK928" s="2">
        <f>Cape!E935</f>
        <v>23.4</v>
      </c>
      <c r="AL928" s="76">
        <f t="shared" si="54"/>
        <v>6.8803418803418809E-2</v>
      </c>
      <c r="AM928" s="95">
        <v>14.3</v>
      </c>
      <c r="AN928">
        <f t="shared" si="55"/>
        <v>6.8803418803418809E-2</v>
      </c>
      <c r="AO928">
        <f t="shared" si="53"/>
        <v>1.1583469199827852</v>
      </c>
    </row>
    <row r="929" spans="7:41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4">
        <v>1948.04</v>
      </c>
      <c r="AJ929" s="2">
        <f>Cape!D934</f>
        <v>1.6766700000000001</v>
      </c>
      <c r="AK929" s="2">
        <f>Cape!E936</f>
        <v>23.8</v>
      </c>
      <c r="AL929" s="76">
        <f t="shared" si="54"/>
        <v>6.9047478991596634E-2</v>
      </c>
      <c r="AM929" s="95">
        <v>15.4</v>
      </c>
      <c r="AN929">
        <f t="shared" si="55"/>
        <v>6.9047478991596634E-2</v>
      </c>
      <c r="AO929">
        <f t="shared" si="53"/>
        <v>1.1643079351068755</v>
      </c>
    </row>
    <row r="930" spans="7:41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4">
        <v>1948.05</v>
      </c>
      <c r="AJ930" s="2">
        <f>Cape!D935</f>
        <v>1.71</v>
      </c>
      <c r="AK930" s="2">
        <f>Cape!E937</f>
        <v>23.9</v>
      </c>
      <c r="AL930" s="76">
        <f t="shared" si="54"/>
        <v>7.015355648535565E-2</v>
      </c>
      <c r="AM930" s="95">
        <v>16.149999999999999</v>
      </c>
      <c r="AN930">
        <f t="shared" si="55"/>
        <v>7.015355648535565E-2</v>
      </c>
      <c r="AO930">
        <f t="shared" si="53"/>
        <v>1.1840862550752136</v>
      </c>
    </row>
    <row r="931" spans="7:41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4">
        <v>1948.06</v>
      </c>
      <c r="AJ931" s="2">
        <f>Cape!D936</f>
        <v>1.76</v>
      </c>
      <c r="AK931" s="2">
        <f>Cape!E938</f>
        <v>24.1</v>
      </c>
      <c r="AL931" s="76">
        <f t="shared" si="54"/>
        <v>7.0954356846473027E-2</v>
      </c>
      <c r="AM931" s="95">
        <v>16.82</v>
      </c>
      <c r="AN931">
        <f t="shared" si="55"/>
        <v>7.0954356846473027E-2</v>
      </c>
      <c r="AO931">
        <f t="shared" si="53"/>
        <v>1.1980108522840556</v>
      </c>
    </row>
    <row r="932" spans="7:41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4">
        <v>1948.07</v>
      </c>
      <c r="AJ932" s="2">
        <f>Cape!D937</f>
        <v>1.81</v>
      </c>
      <c r="AK932" s="2">
        <f>Cape!E939</f>
        <v>24.4</v>
      </c>
      <c r="AL932" s="76">
        <f t="shared" si="54"/>
        <v>7.2131147540983612E-2</v>
      </c>
      <c r="AM932" s="95">
        <v>16.420000000000002</v>
      </c>
      <c r="AN932">
        <f t="shared" si="55"/>
        <v>7.2131147540983612E-2</v>
      </c>
      <c r="AO932">
        <f t="shared" si="53"/>
        <v>1.2175100499067311</v>
      </c>
    </row>
    <row r="933" spans="7:41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4">
        <v>1948.08</v>
      </c>
      <c r="AJ933" s="2">
        <f>Cape!D938</f>
        <v>1.86</v>
      </c>
      <c r="AK933" s="2">
        <f>Cape!E940</f>
        <v>24.5</v>
      </c>
      <c r="AL933" s="76">
        <f t="shared" si="54"/>
        <v>7.3877551020408161E-2</v>
      </c>
      <c r="AM933" s="95">
        <v>15.94</v>
      </c>
      <c r="AN933">
        <f t="shared" si="55"/>
        <v>7.3877551020408161E-2</v>
      </c>
      <c r="AO933">
        <f t="shared" si="53"/>
        <v>1.2455748002449509</v>
      </c>
    </row>
    <row r="934" spans="7:41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4">
        <v>1948.09</v>
      </c>
      <c r="AJ934" s="2">
        <f>Cape!D939</f>
        <v>1.93</v>
      </c>
      <c r="AK934" s="2">
        <f>Cape!E941</f>
        <v>24.5</v>
      </c>
      <c r="AL934" s="76">
        <f t="shared" si="54"/>
        <v>7.5918367346938784E-2</v>
      </c>
      <c r="AM934" s="95">
        <v>15.76</v>
      </c>
      <c r="AN934">
        <f t="shared" si="55"/>
        <v>7.5918367346938784E-2</v>
      </c>
      <c r="AO934">
        <f t="shared" si="53"/>
        <v>1.2773735331686815</v>
      </c>
    </row>
    <row r="935" spans="7:41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4">
        <v>1948.1</v>
      </c>
      <c r="AJ935" s="2">
        <f>Cape!D940</f>
        <v>2</v>
      </c>
      <c r="AK935" s="2">
        <f>Cape!E942</f>
        <v>24.4</v>
      </c>
      <c r="AL935" s="76">
        <f t="shared" si="54"/>
        <v>7.9098360655737707E-2</v>
      </c>
      <c r="AM935" s="95">
        <v>16.190000000000001</v>
      </c>
      <c r="AN935">
        <f t="shared" si="55"/>
        <v>7.9098360655737707E-2</v>
      </c>
      <c r="AO935">
        <f t="shared" si="53"/>
        <v>1.3269144266122326</v>
      </c>
    </row>
    <row r="936" spans="7:41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4">
        <v>1948.11</v>
      </c>
      <c r="AJ936" s="2">
        <f>Cape!D941</f>
        <v>2.0699999999999998</v>
      </c>
      <c r="AK936" s="2">
        <f>Cape!E943</f>
        <v>24.2</v>
      </c>
      <c r="AL936" s="76">
        <f t="shared" si="54"/>
        <v>8.2644628099173556E-2</v>
      </c>
      <c r="AM936" s="95">
        <v>15.29</v>
      </c>
      <c r="AN936">
        <f t="shared" si="55"/>
        <v>8.2644628099173556E-2</v>
      </c>
      <c r="AO936">
        <f t="shared" si="53"/>
        <v>1.3810627130892228</v>
      </c>
    </row>
    <row r="937" spans="7:41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4">
        <v>1948.12</v>
      </c>
      <c r="AJ937" s="2">
        <f>Cape!D942</f>
        <v>2.1433300000000002</v>
      </c>
      <c r="AK937" s="2">
        <f>Cape!E944</f>
        <v>24.1</v>
      </c>
      <c r="AL937" s="76">
        <f t="shared" si="54"/>
        <v>8.58921161825726E-2</v>
      </c>
      <c r="AM937" s="95">
        <v>15.19</v>
      </c>
      <c r="AN937">
        <f t="shared" si="55"/>
        <v>8.58921161825726E-2</v>
      </c>
      <c r="AO937">
        <f t="shared" si="53"/>
        <v>1.4284112236801667</v>
      </c>
    </row>
    <row r="938" spans="7:41">
      <c r="AF938" s="6">
        <v>45689</v>
      </c>
      <c r="AG938" s="5">
        <v>0.21593000000000001</v>
      </c>
      <c r="AI938" s="74">
        <v>1949.01</v>
      </c>
      <c r="AJ938" s="2">
        <f>Cape!D943</f>
        <v>2.2166700000000001</v>
      </c>
      <c r="AK938" s="2">
        <f>Cape!E945</f>
        <v>24</v>
      </c>
      <c r="AL938" s="76">
        <f t="shared" si="54"/>
        <v>8.9305416666666679E-2</v>
      </c>
      <c r="AM938" s="95">
        <v>15.36</v>
      </c>
      <c r="AN938">
        <f t="shared" si="55"/>
        <v>8.9305416666666679E-2</v>
      </c>
      <c r="AO938">
        <f t="shared" si="53"/>
        <v>1.476660907729503</v>
      </c>
    </row>
    <row r="939" spans="7:41">
      <c r="AI939" s="74">
        <v>1949.02</v>
      </c>
      <c r="AJ939" s="2">
        <f>Cape!D944</f>
        <v>2.29</v>
      </c>
      <c r="AK939" s="2">
        <f>Cape!E946</f>
        <v>23.8</v>
      </c>
      <c r="AL939" s="76">
        <f t="shared" si="54"/>
        <v>9.3137394957983191E-2</v>
      </c>
      <c r="AM939" s="95">
        <v>14.77</v>
      </c>
      <c r="AN939">
        <f t="shared" si="55"/>
        <v>9.3137394957983191E-2</v>
      </c>
      <c r="AO939">
        <f t="shared" si="53"/>
        <v>1.5306279488425625</v>
      </c>
    </row>
    <row r="940" spans="7:41">
      <c r="AI940" s="74">
        <v>1949.03</v>
      </c>
      <c r="AJ940" s="2">
        <f>Cape!D945</f>
        <v>2.3199999999999998</v>
      </c>
      <c r="AK940" s="2">
        <f>Cape!E947</f>
        <v>23.8</v>
      </c>
      <c r="AL940" s="76">
        <f t="shared" si="54"/>
        <v>9.6218487394957988E-2</v>
      </c>
      <c r="AM940" s="95">
        <v>14.91</v>
      </c>
      <c r="AN940">
        <f t="shared" si="55"/>
        <v>9.6218487394957988E-2</v>
      </c>
      <c r="AO940">
        <f t="shared" si="53"/>
        <v>1.5710272114732549</v>
      </c>
    </row>
    <row r="941" spans="7:41">
      <c r="AI941" s="74">
        <v>1949.04</v>
      </c>
      <c r="AJ941" s="2">
        <f>Cape!D946</f>
        <v>2.35</v>
      </c>
      <c r="AK941" s="2">
        <f>Cape!E948</f>
        <v>23.9</v>
      </c>
      <c r="AL941" s="76">
        <f t="shared" si="54"/>
        <v>9.7071129707112971E-2</v>
      </c>
      <c r="AM941" s="95">
        <v>14.89</v>
      </c>
      <c r="AN941">
        <f t="shared" si="55"/>
        <v>9.7071129707112971E-2</v>
      </c>
      <c r="AO941">
        <f t="shared" si="53"/>
        <v>1.5742017256649619</v>
      </c>
    </row>
    <row r="942" spans="7:41">
      <c r="AI942" s="74">
        <v>1949.05</v>
      </c>
      <c r="AJ942" s="2">
        <f>Cape!D947</f>
        <v>2.38</v>
      </c>
      <c r="AK942" s="2">
        <f>Cape!E949</f>
        <v>23.8</v>
      </c>
      <c r="AL942" s="76">
        <f t="shared" si="54"/>
        <v>9.8739495798319324E-2</v>
      </c>
      <c r="AM942" s="95">
        <v>14.78</v>
      </c>
      <c r="AN942">
        <f t="shared" si="55"/>
        <v>9.8739495798319324E-2</v>
      </c>
      <c r="AO942">
        <f t="shared" si="53"/>
        <v>1.5907231773191735</v>
      </c>
    </row>
    <row r="943" spans="7:41">
      <c r="AI943" s="74">
        <v>1949.06</v>
      </c>
      <c r="AJ943" s="2">
        <f>Cape!D948</f>
        <v>2.3866700000000001</v>
      </c>
      <c r="AK943" s="2">
        <f>Cape!E950</f>
        <v>23.9</v>
      </c>
      <c r="AL943" s="76">
        <f t="shared" si="54"/>
        <v>9.9581589958158995E-2</v>
      </c>
      <c r="AM943" s="95">
        <v>13.97</v>
      </c>
      <c r="AN943">
        <f t="shared" si="55"/>
        <v>9.9581589958158995E-2</v>
      </c>
      <c r="AO943">
        <f t="shared" si="53"/>
        <v>1.5938089601000267</v>
      </c>
    </row>
    <row r="944" spans="7:41">
      <c r="AI944" s="74">
        <v>1949.07</v>
      </c>
      <c r="AJ944" s="2">
        <f>Cape!D949</f>
        <v>2.3933300000000002</v>
      </c>
      <c r="AK944" s="2">
        <f>Cape!E951</f>
        <v>23.7</v>
      </c>
      <c r="AL944" s="76">
        <f t="shared" si="54"/>
        <v>0.10070337552742617</v>
      </c>
      <c r="AM944" s="95">
        <v>14.76</v>
      </c>
      <c r="AN944">
        <f t="shared" si="55"/>
        <v>0.10070337552742617</v>
      </c>
      <c r="AO944">
        <f t="shared" si="53"/>
        <v>1.6014822139329163</v>
      </c>
    </row>
    <row r="945" spans="35:41">
      <c r="AI945" s="74">
        <v>1949.08</v>
      </c>
      <c r="AJ945" s="2">
        <f>Cape!D950</f>
        <v>2.4</v>
      </c>
      <c r="AK945" s="2">
        <f>Cape!E952</f>
        <v>23.8</v>
      </c>
      <c r="AL945" s="76">
        <f t="shared" si="54"/>
        <v>0.10056008403361345</v>
      </c>
      <c r="AM945" s="95">
        <v>15.29</v>
      </c>
      <c r="AN945">
        <f t="shared" si="55"/>
        <v>0.10056008403361345</v>
      </c>
      <c r="AO945">
        <f t="shared" si="53"/>
        <v>1.5890852276876224</v>
      </c>
    </row>
    <row r="946" spans="35:41">
      <c r="AI946" s="74">
        <v>1949.09</v>
      </c>
      <c r="AJ946" s="2">
        <f>Cape!D951</f>
        <v>2.3966699999999999</v>
      </c>
      <c r="AK946" s="2">
        <f>Cape!E953</f>
        <v>23.9</v>
      </c>
      <c r="AL946" s="76">
        <f t="shared" si="54"/>
        <v>0.100418410041841</v>
      </c>
      <c r="AM946" s="95">
        <v>15.49</v>
      </c>
      <c r="AN946">
        <f t="shared" si="55"/>
        <v>0.100418410041841</v>
      </c>
      <c r="AO946">
        <f t="shared" si="53"/>
        <v>1.5771483449190102</v>
      </c>
    </row>
    <row r="947" spans="35:41">
      <c r="AI947" s="74">
        <v>1949.1</v>
      </c>
      <c r="AJ947" s="2">
        <f>Cape!D952</f>
        <v>2.3933300000000002</v>
      </c>
      <c r="AK947" s="2">
        <f>Cape!E954</f>
        <v>23.7</v>
      </c>
      <c r="AL947" s="76">
        <f t="shared" si="54"/>
        <v>0.1011253164556962</v>
      </c>
      <c r="AM947" s="95">
        <v>15.89</v>
      </c>
      <c r="AN947">
        <f t="shared" si="55"/>
        <v>0.1011253164556962</v>
      </c>
      <c r="AO947">
        <f t="shared" si="53"/>
        <v>1.5786396186962328</v>
      </c>
    </row>
    <row r="948" spans="35:41">
      <c r="AI948" s="74">
        <v>1949.11</v>
      </c>
      <c r="AJ948" s="2">
        <f>Cape!D953</f>
        <v>2.39</v>
      </c>
      <c r="AK948" s="2">
        <f>Cape!E955</f>
        <v>23.8</v>
      </c>
      <c r="AL948" s="76">
        <f t="shared" si="54"/>
        <v>0.10056008403361345</v>
      </c>
      <c r="AM948" s="95">
        <v>16.11</v>
      </c>
      <c r="AN948">
        <f t="shared" si="55"/>
        <v>0.10056008403361345</v>
      </c>
      <c r="AO948">
        <f t="shared" si="53"/>
        <v>1.5605486687043799</v>
      </c>
    </row>
    <row r="949" spans="35:41">
      <c r="AI949" s="74">
        <v>1949.12</v>
      </c>
      <c r="AJ949" s="2">
        <f>Cape!D954</f>
        <v>2.3666700000000001</v>
      </c>
      <c r="AK949" s="2">
        <f>Cape!E956</f>
        <v>23.6</v>
      </c>
      <c r="AL949" s="76">
        <f t="shared" si="54"/>
        <v>0.10127118644067797</v>
      </c>
      <c r="AM949" s="95">
        <v>16.54</v>
      </c>
      <c r="AN949">
        <f t="shared" si="55"/>
        <v>0.10127118644067797</v>
      </c>
      <c r="AO949">
        <f t="shared" si="53"/>
        <v>1.5627134339913356</v>
      </c>
    </row>
    <row r="950" spans="35:41">
      <c r="AI950" s="74">
        <v>1950.01</v>
      </c>
      <c r="AJ950" s="2">
        <f>Cape!D955</f>
        <v>2.3433299999999999</v>
      </c>
      <c r="AK950" s="2">
        <f>Cape!E957</f>
        <v>23.5</v>
      </c>
      <c r="AL950" s="76">
        <f t="shared" si="54"/>
        <v>0.10070936170212766</v>
      </c>
      <c r="AM950" s="95">
        <v>16.88</v>
      </c>
      <c r="AN950">
        <f t="shared" si="55"/>
        <v>0.10070936170212766</v>
      </c>
      <c r="AO950">
        <f t="shared" si="53"/>
        <v>1.5454163697061862</v>
      </c>
    </row>
    <row r="951" spans="35:41">
      <c r="AI951" s="74">
        <v>1950.02</v>
      </c>
      <c r="AJ951" s="2">
        <f>Cape!D956</f>
        <v>2.3199999999999998</v>
      </c>
      <c r="AK951" s="2">
        <f>Cape!E958</f>
        <v>23.5</v>
      </c>
      <c r="AL951" s="76">
        <f t="shared" si="54"/>
        <v>9.971617021276595E-2</v>
      </c>
      <c r="AM951" s="95">
        <v>17.21</v>
      </c>
      <c r="AN951">
        <f t="shared" si="55"/>
        <v>9.971617021276595E-2</v>
      </c>
      <c r="AO951">
        <f t="shared" si="53"/>
        <v>1.5223345779092414</v>
      </c>
    </row>
    <row r="952" spans="35:41">
      <c r="AI952" s="74">
        <v>1950.03</v>
      </c>
      <c r="AJ952" s="2">
        <f>Cape!D957</f>
        <v>2.3366699999999998</v>
      </c>
      <c r="AK952" s="2">
        <f>Cape!E959</f>
        <v>23.6</v>
      </c>
      <c r="AL952" s="76">
        <f t="shared" si="54"/>
        <v>9.8305084745762703E-2</v>
      </c>
      <c r="AM952" s="95">
        <v>17.350000000000001</v>
      </c>
      <c r="AN952">
        <f t="shared" si="55"/>
        <v>9.8305084745762703E-2</v>
      </c>
      <c r="AO952">
        <f t="shared" si="53"/>
        <v>1.4936520901881232</v>
      </c>
    </row>
    <row r="953" spans="35:41">
      <c r="AI953" s="74">
        <v>1950.04</v>
      </c>
      <c r="AJ953" s="2">
        <f>Cape!D958</f>
        <v>2.3533300000000001</v>
      </c>
      <c r="AK953" s="2">
        <f>Cape!E960</f>
        <v>23.6</v>
      </c>
      <c r="AL953" s="76">
        <f t="shared" si="54"/>
        <v>9.9011440677966092E-2</v>
      </c>
      <c r="AM953" s="95">
        <v>17.84</v>
      </c>
      <c r="AN953">
        <f t="shared" si="55"/>
        <v>9.9011440677966092E-2</v>
      </c>
      <c r="AO953">
        <f t="shared" si="53"/>
        <v>1.497932253214709</v>
      </c>
    </row>
    <row r="954" spans="35:41">
      <c r="AI954" s="74">
        <v>1950.05</v>
      </c>
      <c r="AJ954" s="2">
        <f>Cape!D959</f>
        <v>2.37</v>
      </c>
      <c r="AK954" s="2">
        <f>Cape!E961</f>
        <v>23.7</v>
      </c>
      <c r="AL954" s="76">
        <f t="shared" si="54"/>
        <v>9.9296624472573855E-2</v>
      </c>
      <c r="AM954" s="95">
        <v>18.440000000000001</v>
      </c>
      <c r="AN954">
        <f t="shared" si="55"/>
        <v>9.9296624472573855E-2</v>
      </c>
      <c r="AO954">
        <f t="shared" si="53"/>
        <v>1.4961010020842243</v>
      </c>
    </row>
    <row r="955" spans="35:41">
      <c r="AI955" s="74">
        <v>1950.06</v>
      </c>
      <c r="AJ955" s="2">
        <f>Cape!D960</f>
        <v>2.4266700000000001</v>
      </c>
      <c r="AK955" s="2">
        <f>Cape!E962</f>
        <v>23.8</v>
      </c>
      <c r="AL955" s="76">
        <f t="shared" si="54"/>
        <v>9.9579831932773116E-2</v>
      </c>
      <c r="AM955" s="95">
        <v>18.739999999999998</v>
      </c>
      <c r="AN955">
        <f t="shared" si="55"/>
        <v>9.9579831932773116E-2</v>
      </c>
      <c r="AO955">
        <f t="shared" ref="AO955:AO1018" si="56">AN955/(AVERAGE(AL835:AL954))</f>
        <v>1.4946022071739431</v>
      </c>
    </row>
    <row r="956" spans="35:41">
      <c r="AI956" s="74">
        <v>1950.07</v>
      </c>
      <c r="AJ956" s="2">
        <f>Cape!D961</f>
        <v>2.48333</v>
      </c>
      <c r="AK956" s="2">
        <f>Cape!E963</f>
        <v>24.1</v>
      </c>
      <c r="AL956" s="76">
        <f t="shared" si="54"/>
        <v>0.10069170124481328</v>
      </c>
      <c r="AM956" s="95">
        <v>17.38</v>
      </c>
      <c r="AN956">
        <f t="shared" si="55"/>
        <v>0.10069170124481328</v>
      </c>
      <c r="AO956">
        <f t="shared" si="56"/>
        <v>1.5057595332788498</v>
      </c>
    </row>
    <row r="957" spans="35:41">
      <c r="AI957" s="74">
        <v>1950.08</v>
      </c>
      <c r="AJ957" s="2">
        <f>Cape!D962</f>
        <v>2.54</v>
      </c>
      <c r="AK957" s="2">
        <f>Cape!E964</f>
        <v>24.3</v>
      </c>
      <c r="AL957" s="76">
        <f t="shared" si="54"/>
        <v>0.10219465020576131</v>
      </c>
      <c r="AM957" s="95">
        <v>18.43</v>
      </c>
      <c r="AN957">
        <f t="shared" si="55"/>
        <v>0.10219465020576131</v>
      </c>
      <c r="AO957">
        <f t="shared" si="56"/>
        <v>1.5227721661419791</v>
      </c>
    </row>
    <row r="958" spans="35:41">
      <c r="AI958" s="74">
        <v>1950.09</v>
      </c>
      <c r="AJ958" s="2">
        <f>Cape!D963</f>
        <v>2.6</v>
      </c>
      <c r="AK958" s="2">
        <f>Cape!E965</f>
        <v>24.4</v>
      </c>
      <c r="AL958" s="76">
        <f t="shared" si="54"/>
        <v>0.10409836065573772</v>
      </c>
      <c r="AM958" s="95">
        <v>19.079999999999998</v>
      </c>
      <c r="AN958">
        <f t="shared" si="55"/>
        <v>0.10409836065573772</v>
      </c>
      <c r="AO958">
        <f t="shared" si="56"/>
        <v>1.5455541209035781</v>
      </c>
    </row>
    <row r="959" spans="35:41">
      <c r="AI959" s="74">
        <v>1950.1</v>
      </c>
      <c r="AJ959" s="2">
        <f>Cape!D964</f>
        <v>2.66</v>
      </c>
      <c r="AK959" s="2">
        <f>Cape!E966</f>
        <v>24.6</v>
      </c>
      <c r="AL959" s="76">
        <f t="shared" si="54"/>
        <v>0.1056910569105691</v>
      </c>
      <c r="AM959" s="95">
        <v>19.87</v>
      </c>
      <c r="AN959">
        <f t="shared" si="55"/>
        <v>0.1056910569105691</v>
      </c>
      <c r="AO959">
        <f t="shared" si="56"/>
        <v>1.563434113183154</v>
      </c>
    </row>
    <row r="960" spans="35:41">
      <c r="AI960" s="74">
        <v>1950.11</v>
      </c>
      <c r="AJ960" s="2">
        <f>Cape!D965</f>
        <v>2.72</v>
      </c>
      <c r="AK960" s="2">
        <f>Cape!E967</f>
        <v>24.7</v>
      </c>
      <c r="AL960" s="76">
        <f t="shared" si="54"/>
        <v>0.1076923076923077</v>
      </c>
      <c r="AM960" s="95">
        <v>19.829999999999998</v>
      </c>
      <c r="AN960">
        <f t="shared" si="55"/>
        <v>0.1076923076923077</v>
      </c>
      <c r="AO960">
        <f t="shared" si="56"/>
        <v>1.5870797190959018</v>
      </c>
    </row>
    <row r="961" spans="35:41">
      <c r="AI961" s="74">
        <v>1950.12</v>
      </c>
      <c r="AJ961" s="2">
        <f>Cape!D966</f>
        <v>2.76</v>
      </c>
      <c r="AK961" s="2">
        <f>Cape!E968</f>
        <v>25</v>
      </c>
      <c r="AL961" s="76">
        <f t="shared" si="54"/>
        <v>0.10880000000000001</v>
      </c>
      <c r="AM961" s="95">
        <v>19.75</v>
      </c>
      <c r="AN961">
        <f t="shared" si="55"/>
        <v>0.10880000000000001</v>
      </c>
      <c r="AO961">
        <f t="shared" si="56"/>
        <v>1.5972247801333797</v>
      </c>
    </row>
    <row r="962" spans="35:41">
      <c r="AI962" s="74">
        <v>1951.01</v>
      </c>
      <c r="AJ962" s="2">
        <f>Cape!D967</f>
        <v>2.8</v>
      </c>
      <c r="AK962" s="2">
        <f>Cape!E969</f>
        <v>25.4</v>
      </c>
      <c r="AL962" s="76">
        <f t="shared" si="54"/>
        <v>0.10866141732283464</v>
      </c>
      <c r="AM962" s="95">
        <v>21.21</v>
      </c>
      <c r="AN962">
        <f t="shared" si="55"/>
        <v>0.10866141732283464</v>
      </c>
      <c r="AO962">
        <f t="shared" si="56"/>
        <v>1.5889303390518101</v>
      </c>
    </row>
    <row r="963" spans="35:41">
      <c r="AI963" s="74">
        <v>1951.02</v>
      </c>
      <c r="AJ963" s="2">
        <f>Cape!D968</f>
        <v>2.84</v>
      </c>
      <c r="AK963" s="2">
        <f>Cape!E970</f>
        <v>25.7</v>
      </c>
      <c r="AL963" s="76">
        <f t="shared" si="54"/>
        <v>0.10894941634241245</v>
      </c>
      <c r="AM963" s="95">
        <v>22</v>
      </c>
      <c r="AN963">
        <f t="shared" si="55"/>
        <v>0.10894941634241245</v>
      </c>
      <c r="AO963">
        <f t="shared" si="56"/>
        <v>1.586804255286824</v>
      </c>
    </row>
    <row r="964" spans="35:41">
      <c r="AI964" s="74">
        <v>1951.03</v>
      </c>
      <c r="AJ964" s="2">
        <f>Cape!D969</f>
        <v>2.8366699999999998</v>
      </c>
      <c r="AK964" s="2">
        <f>Cape!E971</f>
        <v>25.8</v>
      </c>
      <c r="AL964" s="76">
        <f t="shared" si="54"/>
        <v>0.11007751937984495</v>
      </c>
      <c r="AM964" s="95">
        <v>21.63</v>
      </c>
      <c r="AN964">
        <f t="shared" si="55"/>
        <v>0.11007751937984495</v>
      </c>
      <c r="AO964">
        <f t="shared" si="56"/>
        <v>1.5966898266211758</v>
      </c>
    </row>
    <row r="965" spans="35:41">
      <c r="AI965" s="74">
        <v>1951.04</v>
      </c>
      <c r="AJ965" s="2">
        <f>Cape!D970</f>
        <v>2.8333300000000001</v>
      </c>
      <c r="AK965" s="2">
        <f>Cape!E972</f>
        <v>25.8</v>
      </c>
      <c r="AL965" s="76">
        <f t="shared" ref="AL965:AL1028" si="57">AJ964/AK965</f>
        <v>0.10994844961240309</v>
      </c>
      <c r="AM965" s="95">
        <v>21.92</v>
      </c>
      <c r="AN965">
        <f t="shared" ref="AN965:AN1028" si="58">AJ964/AK965</f>
        <v>0.10994844961240309</v>
      </c>
      <c r="AO965">
        <f t="shared" si="56"/>
        <v>1.5878822232001166</v>
      </c>
    </row>
    <row r="966" spans="35:41">
      <c r="AI966" s="74">
        <v>1951.05</v>
      </c>
      <c r="AJ966" s="2">
        <f>Cape!D971</f>
        <v>2.83</v>
      </c>
      <c r="AK966" s="2">
        <f>Cape!E973</f>
        <v>25.9</v>
      </c>
      <c r="AL966" s="76">
        <f t="shared" si="57"/>
        <v>0.1093949806949807</v>
      </c>
      <c r="AM966" s="95">
        <v>21.93</v>
      </c>
      <c r="AN966">
        <f t="shared" si="58"/>
        <v>0.1093949806949807</v>
      </c>
      <c r="AO966">
        <f t="shared" si="56"/>
        <v>1.5730189870633002</v>
      </c>
    </row>
    <row r="967" spans="35:41">
      <c r="AI967" s="74">
        <v>1951.06</v>
      </c>
      <c r="AJ967" s="2">
        <f>Cape!D972</f>
        <v>2.7933300000000001</v>
      </c>
      <c r="AK967" s="2">
        <f>Cape!E974</f>
        <v>25.9</v>
      </c>
      <c r="AL967" s="76">
        <f t="shared" si="57"/>
        <v>0.10926640926640928</v>
      </c>
      <c r="AM967" s="95">
        <v>21.55</v>
      </c>
      <c r="AN967">
        <f t="shared" si="58"/>
        <v>0.10926640926640928</v>
      </c>
      <c r="AO967">
        <f t="shared" si="56"/>
        <v>1.5644188345572498</v>
      </c>
    </row>
    <row r="968" spans="35:41">
      <c r="AI968" s="74">
        <v>1951.07</v>
      </c>
      <c r="AJ968" s="2">
        <f>Cape!D973</f>
        <v>2.7566700000000002</v>
      </c>
      <c r="AK968" s="2">
        <f>Cape!E975</f>
        <v>25.9</v>
      </c>
      <c r="AL968" s="76">
        <f t="shared" si="57"/>
        <v>0.10785057915057916</v>
      </c>
      <c r="AM968" s="95">
        <v>21.93</v>
      </c>
      <c r="AN968">
        <f t="shared" si="58"/>
        <v>0.10785057915057916</v>
      </c>
      <c r="AO968">
        <f t="shared" si="56"/>
        <v>1.5373321882734166</v>
      </c>
    </row>
    <row r="969" spans="35:41">
      <c r="AI969" s="74">
        <v>1951.08</v>
      </c>
      <c r="AJ969" s="2">
        <f>Cape!D974</f>
        <v>2.72</v>
      </c>
      <c r="AK969" s="2">
        <f>Cape!E976</f>
        <v>25.9</v>
      </c>
      <c r="AL969" s="76">
        <f t="shared" si="57"/>
        <v>0.10643513513513515</v>
      </c>
      <c r="AM969" s="95">
        <v>22.89</v>
      </c>
      <c r="AN969">
        <f t="shared" si="58"/>
        <v>0.10643513513513515</v>
      </c>
      <c r="AO969">
        <f t="shared" si="56"/>
        <v>1.51086361205646</v>
      </c>
    </row>
    <row r="970" spans="35:41">
      <c r="AI970" s="74">
        <v>1951.09</v>
      </c>
      <c r="AJ970" s="2">
        <f>Cape!D975</f>
        <v>2.65</v>
      </c>
      <c r="AK970" s="2">
        <f>Cape!E977</f>
        <v>26.1</v>
      </c>
      <c r="AL970" s="76">
        <f t="shared" si="57"/>
        <v>0.10421455938697319</v>
      </c>
      <c r="AM970" s="95">
        <v>23.48</v>
      </c>
      <c r="AN970">
        <f t="shared" si="58"/>
        <v>0.10421455938697319</v>
      </c>
      <c r="AO970">
        <f t="shared" si="56"/>
        <v>1.4734245118550704</v>
      </c>
    </row>
    <row r="971" spans="35:41">
      <c r="AI971" s="74">
        <v>1951.1</v>
      </c>
      <c r="AJ971" s="2">
        <f>Cape!D976</f>
        <v>2.58</v>
      </c>
      <c r="AK971" s="2">
        <f>Cape!E978</f>
        <v>26.2</v>
      </c>
      <c r="AL971" s="76">
        <f t="shared" si="57"/>
        <v>0.10114503816793893</v>
      </c>
      <c r="AM971" s="95">
        <v>23.36</v>
      </c>
      <c r="AN971">
        <f t="shared" si="58"/>
        <v>0.10114503816793893</v>
      </c>
      <c r="AO971">
        <f t="shared" si="56"/>
        <v>1.4246503166347655</v>
      </c>
    </row>
    <row r="972" spans="35:41">
      <c r="AI972" s="74">
        <v>1951.11</v>
      </c>
      <c r="AJ972" s="2">
        <f>Cape!D977</f>
        <v>2.5099999999999998</v>
      </c>
      <c r="AK972" s="2">
        <f>Cape!E979</f>
        <v>26.4</v>
      </c>
      <c r="AL972" s="76">
        <f t="shared" si="57"/>
        <v>9.7727272727272732E-2</v>
      </c>
      <c r="AM972" s="95">
        <v>22.71</v>
      </c>
      <c r="AN972">
        <f t="shared" si="58"/>
        <v>9.7727272727272732E-2</v>
      </c>
      <c r="AO972">
        <f t="shared" si="56"/>
        <v>1.3720453572328255</v>
      </c>
    </row>
    <row r="973" spans="35:41">
      <c r="AI973" s="74">
        <v>1951.12</v>
      </c>
      <c r="AJ973" s="2">
        <f>Cape!D978</f>
        <v>2.4866700000000002</v>
      </c>
      <c r="AK973" s="2">
        <f>Cape!E980</f>
        <v>26.5</v>
      </c>
      <c r="AL973" s="76">
        <f t="shared" si="57"/>
        <v>9.4716981132075467E-2</v>
      </c>
      <c r="AM973" s="95">
        <v>23.41</v>
      </c>
      <c r="AN973">
        <f t="shared" si="58"/>
        <v>9.4716981132075467E-2</v>
      </c>
      <c r="AO973">
        <f t="shared" si="56"/>
        <v>1.326272530960481</v>
      </c>
    </row>
    <row r="974" spans="35:41">
      <c r="AI974" s="74">
        <v>1952.01</v>
      </c>
      <c r="AJ974" s="2">
        <f>Cape!D979</f>
        <v>2.46333</v>
      </c>
      <c r="AK974" s="2">
        <f>Cape!E981</f>
        <v>26.5</v>
      </c>
      <c r="AL974" s="76">
        <f t="shared" si="57"/>
        <v>9.3836603773584909E-2</v>
      </c>
      <c r="AM974" s="95">
        <v>24.19</v>
      </c>
      <c r="AN974">
        <f t="shared" si="58"/>
        <v>9.3836603773584909E-2</v>
      </c>
      <c r="AO974">
        <f t="shared" si="56"/>
        <v>1.311199811928097</v>
      </c>
    </row>
    <row r="975" spans="35:41">
      <c r="AI975" s="74">
        <v>1952.02</v>
      </c>
      <c r="AJ975" s="2">
        <f>Cape!D980</f>
        <v>2.44</v>
      </c>
      <c r="AK975" s="2">
        <f>Cape!E982</f>
        <v>26.3</v>
      </c>
      <c r="AL975" s="76">
        <f t="shared" si="57"/>
        <v>9.366273764258555E-2</v>
      </c>
      <c r="AM975" s="95">
        <v>23.75</v>
      </c>
      <c r="AN975">
        <f t="shared" si="58"/>
        <v>9.366273764258555E-2</v>
      </c>
      <c r="AO975">
        <f t="shared" si="56"/>
        <v>1.3059301282755746</v>
      </c>
    </row>
    <row r="976" spans="35:41">
      <c r="AI976" s="74">
        <v>1952.03</v>
      </c>
      <c r="AJ976" s="2">
        <f>Cape!D981</f>
        <v>2.4266700000000001</v>
      </c>
      <c r="AK976" s="2">
        <f>Cape!E983</f>
        <v>26.3</v>
      </c>
      <c r="AL976" s="76">
        <f t="shared" si="57"/>
        <v>9.2775665399239537E-2</v>
      </c>
      <c r="AM976" s="95">
        <v>23.81</v>
      </c>
      <c r="AN976">
        <f t="shared" si="58"/>
        <v>9.2775665399239537E-2</v>
      </c>
      <c r="AO976">
        <f t="shared" si="56"/>
        <v>1.2906207714122924</v>
      </c>
    </row>
    <row r="977" spans="35:41">
      <c r="AI977" s="74">
        <v>1952.04</v>
      </c>
      <c r="AJ977" s="2">
        <f>Cape!D982</f>
        <v>2.4133300000000002</v>
      </c>
      <c r="AK977" s="2">
        <f>Cape!E984</f>
        <v>26.4</v>
      </c>
      <c r="AL977" s="76">
        <f t="shared" si="57"/>
        <v>9.1919318181818185E-2</v>
      </c>
      <c r="AM977" s="95">
        <v>23.74</v>
      </c>
      <c r="AN977">
        <f t="shared" si="58"/>
        <v>9.1919318181818185E-2</v>
      </c>
      <c r="AO977">
        <f t="shared" si="56"/>
        <v>1.2757094121491108</v>
      </c>
    </row>
    <row r="978" spans="35:41">
      <c r="AI978" s="74">
        <v>1952.05</v>
      </c>
      <c r="AJ978" s="2">
        <f>Cape!D983</f>
        <v>2.4</v>
      </c>
      <c r="AK978" s="2">
        <f>Cape!E985</f>
        <v>26.4</v>
      </c>
      <c r="AL978" s="76">
        <f t="shared" si="57"/>
        <v>9.1414015151515163E-2</v>
      </c>
      <c r="AM978" s="95">
        <v>23.73</v>
      </c>
      <c r="AN978">
        <f t="shared" si="58"/>
        <v>9.1414015151515163E-2</v>
      </c>
      <c r="AO978">
        <f t="shared" si="56"/>
        <v>1.2654249464333478</v>
      </c>
    </row>
    <row r="979" spans="35:41">
      <c r="AI979" s="74">
        <v>1952.06</v>
      </c>
      <c r="AJ979" s="2">
        <f>Cape!D984</f>
        <v>2.38</v>
      </c>
      <c r="AK979" s="2">
        <f>Cape!E986</f>
        <v>26.5</v>
      </c>
      <c r="AL979" s="76">
        <f t="shared" si="57"/>
        <v>9.056603773584905E-2</v>
      </c>
      <c r="AM979" s="95">
        <v>24.38</v>
      </c>
      <c r="AN979">
        <f t="shared" si="58"/>
        <v>9.056603773584905E-2</v>
      </c>
      <c r="AO979">
        <f t="shared" si="56"/>
        <v>1.250058965141734</v>
      </c>
    </row>
    <row r="980" spans="35:41">
      <c r="AI980" s="74">
        <v>1952.07</v>
      </c>
      <c r="AJ980" s="2">
        <f>Cape!D985</f>
        <v>2.36</v>
      </c>
      <c r="AK980" s="2">
        <f>Cape!E987</f>
        <v>26.7</v>
      </c>
      <c r="AL980" s="76">
        <f t="shared" si="57"/>
        <v>8.9138576779026216E-2</v>
      </c>
      <c r="AM980" s="95">
        <v>25.08</v>
      </c>
      <c r="AN980">
        <f t="shared" si="58"/>
        <v>8.9138576779026216E-2</v>
      </c>
      <c r="AO980">
        <f t="shared" si="56"/>
        <v>1.2265803418973544</v>
      </c>
    </row>
    <row r="981" spans="35:41">
      <c r="AI981" s="74">
        <v>1952.08</v>
      </c>
      <c r="AJ981" s="2">
        <f>Cape!D986</f>
        <v>2.34</v>
      </c>
      <c r="AK981" s="2">
        <f>Cape!E988</f>
        <v>26.7</v>
      </c>
      <c r="AL981" s="76">
        <f t="shared" si="57"/>
        <v>8.8389513108614232E-2</v>
      </c>
      <c r="AM981" s="95">
        <v>25.18</v>
      </c>
      <c r="AN981">
        <f t="shared" si="58"/>
        <v>8.8389513108614232E-2</v>
      </c>
      <c r="AO981">
        <f t="shared" si="56"/>
        <v>1.2125267207823935</v>
      </c>
    </row>
    <row r="982" spans="35:41">
      <c r="AI982" s="74">
        <v>1952.09</v>
      </c>
      <c r="AJ982" s="2">
        <f>Cape!D987</f>
        <v>2.34667</v>
      </c>
      <c r="AK982" s="2">
        <f>Cape!E989</f>
        <v>26.7</v>
      </c>
      <c r="AL982" s="76">
        <f t="shared" si="57"/>
        <v>8.7640449438202248E-2</v>
      </c>
      <c r="AM982" s="95">
        <v>24.78</v>
      </c>
      <c r="AN982">
        <f t="shared" si="58"/>
        <v>8.7640449438202248E-2</v>
      </c>
      <c r="AO982">
        <f t="shared" si="56"/>
        <v>1.1984446784134752</v>
      </c>
    </row>
    <row r="983" spans="35:41">
      <c r="AI983" s="74">
        <v>1952.1</v>
      </c>
      <c r="AJ983" s="2">
        <f>Cape!D988</f>
        <v>2.3533300000000001</v>
      </c>
      <c r="AK983" s="2">
        <f>Cape!E990</f>
        <v>26.7</v>
      </c>
      <c r="AL983" s="76">
        <f t="shared" si="57"/>
        <v>8.7890262172284642E-2</v>
      </c>
      <c r="AM983" s="95">
        <v>24.26</v>
      </c>
      <c r="AN983">
        <f t="shared" si="58"/>
        <v>8.7890262172284642E-2</v>
      </c>
      <c r="AO983">
        <f t="shared" si="56"/>
        <v>1.1980045944903976</v>
      </c>
    </row>
    <row r="984" spans="35:41">
      <c r="AI984" s="74">
        <v>1952.11</v>
      </c>
      <c r="AJ984" s="2">
        <f>Cape!D989</f>
        <v>2.36</v>
      </c>
      <c r="AK984" s="2">
        <f>Cape!E991</f>
        <v>26.7</v>
      </c>
      <c r="AL984" s="76">
        <f t="shared" si="57"/>
        <v>8.8139700374531837E-2</v>
      </c>
      <c r="AM984" s="95">
        <v>25.03</v>
      </c>
      <c r="AN984">
        <f t="shared" si="58"/>
        <v>8.8139700374531837E-2</v>
      </c>
      <c r="AO984">
        <f t="shared" si="56"/>
        <v>1.1973237049508367</v>
      </c>
    </row>
    <row r="985" spans="35:41">
      <c r="AI985" s="74">
        <v>1952.12</v>
      </c>
      <c r="AJ985" s="2">
        <f>Cape!D990</f>
        <v>2.3733300000000002</v>
      </c>
      <c r="AK985" s="2">
        <f>Cape!E992</f>
        <v>26.7</v>
      </c>
      <c r="AL985" s="76">
        <f t="shared" si="57"/>
        <v>8.8389513108614232E-2</v>
      </c>
      <c r="AM985" s="95">
        <v>26.04</v>
      </c>
      <c r="AN985">
        <f t="shared" si="58"/>
        <v>8.8389513108614232E-2</v>
      </c>
      <c r="AO985">
        <f t="shared" si="56"/>
        <v>1.1964651800202482</v>
      </c>
    </row>
    <row r="986" spans="35:41">
      <c r="AI986" s="74">
        <v>1953.01</v>
      </c>
      <c r="AJ986" s="2">
        <f>Cape!D991</f>
        <v>2.3866700000000001</v>
      </c>
      <c r="AK986" s="2">
        <f>Cape!E993</f>
        <v>26.6</v>
      </c>
      <c r="AL986" s="76">
        <f t="shared" si="57"/>
        <v>8.9222932330827065E-2</v>
      </c>
      <c r="AM986" s="95">
        <v>26.18</v>
      </c>
      <c r="AN986">
        <f t="shared" si="58"/>
        <v>8.9222932330827065E-2</v>
      </c>
      <c r="AO986">
        <f t="shared" si="56"/>
        <v>1.203298785624288</v>
      </c>
    </row>
    <row r="987" spans="35:41">
      <c r="AI987" s="74">
        <v>1953.02</v>
      </c>
      <c r="AJ987" s="2">
        <f>Cape!D992</f>
        <v>2.4</v>
      </c>
      <c r="AK987" s="2">
        <f>Cape!E994</f>
        <v>26.5</v>
      </c>
      <c r="AL987" s="76">
        <f t="shared" si="57"/>
        <v>9.0063018867924532E-2</v>
      </c>
      <c r="AM987" s="95">
        <v>25.86</v>
      </c>
      <c r="AN987">
        <f t="shared" si="58"/>
        <v>9.0063018867924532E-2</v>
      </c>
      <c r="AO987">
        <f t="shared" si="56"/>
        <v>1.2102994574084995</v>
      </c>
    </row>
    <row r="988" spans="35:41">
      <c r="AI988" s="74">
        <v>1953.03</v>
      </c>
      <c r="AJ988" s="2">
        <f>Cape!D993</f>
        <v>2.41</v>
      </c>
      <c r="AK988" s="2">
        <f>Cape!E995</f>
        <v>26.6</v>
      </c>
      <c r="AL988" s="76">
        <f t="shared" si="57"/>
        <v>9.0225563909774431E-2</v>
      </c>
      <c r="AM988" s="95">
        <v>25.99</v>
      </c>
      <c r="AN988">
        <f t="shared" si="58"/>
        <v>9.0225563909774431E-2</v>
      </c>
      <c r="AO988">
        <f t="shared" si="56"/>
        <v>1.2083037692931902</v>
      </c>
    </row>
    <row r="989" spans="35:41">
      <c r="AI989" s="74">
        <v>1953.04</v>
      </c>
      <c r="AJ989" s="2">
        <f>Cape!D994</f>
        <v>2.42</v>
      </c>
      <c r="AK989" s="2">
        <f>Cape!E996</f>
        <v>26.6</v>
      </c>
      <c r="AL989" s="76">
        <f t="shared" si="57"/>
        <v>9.0601503759398502E-2</v>
      </c>
      <c r="AM989" s="95">
        <v>24.71</v>
      </c>
      <c r="AN989">
        <f t="shared" si="58"/>
        <v>9.0601503759398502E-2</v>
      </c>
      <c r="AO989">
        <f t="shared" si="56"/>
        <v>1.2092436780173763</v>
      </c>
    </row>
    <row r="990" spans="35:41">
      <c r="AI990" s="74">
        <v>1953.05</v>
      </c>
      <c r="AJ990" s="2">
        <f>Cape!D995</f>
        <v>2.4300000000000002</v>
      </c>
      <c r="AK990" s="2">
        <f>Cape!E997</f>
        <v>26.7</v>
      </c>
      <c r="AL990" s="76">
        <f t="shared" si="57"/>
        <v>9.0636704119850184E-2</v>
      </c>
      <c r="AM990" s="95">
        <v>24.84</v>
      </c>
      <c r="AN990">
        <f t="shared" si="58"/>
        <v>9.0636704119850184E-2</v>
      </c>
      <c r="AO990">
        <f t="shared" si="56"/>
        <v>1.2056049178744439</v>
      </c>
    </row>
    <row r="991" spans="35:41">
      <c r="AI991" s="74">
        <v>1953.06</v>
      </c>
      <c r="AJ991" s="2">
        <f>Cape!D996</f>
        <v>2.4566699999999999</v>
      </c>
      <c r="AK991" s="2">
        <f>Cape!E998</f>
        <v>26.8</v>
      </c>
      <c r="AL991" s="76">
        <f t="shared" si="57"/>
        <v>9.0671641791044782E-2</v>
      </c>
      <c r="AM991" s="95">
        <v>23.95</v>
      </c>
      <c r="AN991">
        <f t="shared" si="58"/>
        <v>9.0671641791044782E-2</v>
      </c>
      <c r="AO991">
        <f t="shared" si="56"/>
        <v>1.2020383594137933</v>
      </c>
    </row>
    <row r="992" spans="35:41">
      <c r="AI992" s="74">
        <v>1953.07</v>
      </c>
      <c r="AJ992" s="2">
        <f>Cape!D997</f>
        <v>2.48333</v>
      </c>
      <c r="AK992" s="2">
        <f>Cape!E999</f>
        <v>26.8</v>
      </c>
      <c r="AL992" s="76">
        <f t="shared" si="57"/>
        <v>9.1666791044776111E-2</v>
      </c>
      <c r="AM992" s="95">
        <v>24.29</v>
      </c>
      <c r="AN992">
        <f t="shared" si="58"/>
        <v>9.1666791044776111E-2</v>
      </c>
      <c r="AO992">
        <f t="shared" si="56"/>
        <v>1.2112796595286817</v>
      </c>
    </row>
    <row r="993" spans="35:41">
      <c r="AI993" s="74">
        <v>1953.08</v>
      </c>
      <c r="AJ993" s="2">
        <f>Cape!D998</f>
        <v>2.5099999999999998</v>
      </c>
      <c r="AK993" s="2">
        <f>Cape!E1000</f>
        <v>26.9</v>
      </c>
      <c r="AL993" s="76">
        <f t="shared" si="57"/>
        <v>9.2317100371747216E-2</v>
      </c>
      <c r="AM993" s="95">
        <v>24.39</v>
      </c>
      <c r="AN993">
        <f t="shared" si="58"/>
        <v>9.2317100371747216E-2</v>
      </c>
      <c r="AO993">
        <f t="shared" si="56"/>
        <v>1.2159099161642197</v>
      </c>
    </row>
    <row r="994" spans="35:41">
      <c r="AI994" s="74">
        <v>1953.09</v>
      </c>
      <c r="AJ994" s="2">
        <f>Cape!D999</f>
        <v>2.5233300000000001</v>
      </c>
      <c r="AK994" s="2">
        <f>Cape!E1001</f>
        <v>26.9</v>
      </c>
      <c r="AL994" s="76">
        <f t="shared" si="57"/>
        <v>9.3308550185873598E-2</v>
      </c>
      <c r="AM994" s="95">
        <v>23.27</v>
      </c>
      <c r="AN994">
        <f t="shared" si="58"/>
        <v>9.3308550185873598E-2</v>
      </c>
      <c r="AO994">
        <f t="shared" si="56"/>
        <v>1.2250272015543877</v>
      </c>
    </row>
    <row r="995" spans="35:41">
      <c r="AI995" s="74">
        <v>1953.1</v>
      </c>
      <c r="AJ995" s="2">
        <f>Cape!D1000</f>
        <v>2.53667</v>
      </c>
      <c r="AK995" s="2">
        <f>Cape!E1002</f>
        <v>27</v>
      </c>
      <c r="AL995" s="76">
        <f t="shared" si="57"/>
        <v>9.3456666666666674E-2</v>
      </c>
      <c r="AM995" s="95">
        <v>23.97</v>
      </c>
      <c r="AN995">
        <f t="shared" si="58"/>
        <v>9.3456666666666674E-2</v>
      </c>
      <c r="AO995">
        <f t="shared" si="56"/>
        <v>1.2229457809370343</v>
      </c>
    </row>
    <row r="996" spans="35:41">
      <c r="AI996" s="74">
        <v>1953.11</v>
      </c>
      <c r="AJ996" s="2">
        <f>Cape!D1001</f>
        <v>2.5499999999999998</v>
      </c>
      <c r="AK996" s="2">
        <f>Cape!E1003</f>
        <v>26.9</v>
      </c>
      <c r="AL996" s="76">
        <f t="shared" si="57"/>
        <v>9.4300000000000009E-2</v>
      </c>
      <c r="AM996" s="95">
        <v>24.5</v>
      </c>
      <c r="AN996">
        <f t="shared" si="58"/>
        <v>9.4300000000000009E-2</v>
      </c>
      <c r="AO996">
        <f t="shared" si="56"/>
        <v>1.2298745778440303</v>
      </c>
    </row>
    <row r="997" spans="35:41">
      <c r="AI997" s="74">
        <v>1953.12</v>
      </c>
      <c r="AJ997" s="2">
        <f>Cape!D1002</f>
        <v>2.53667</v>
      </c>
      <c r="AK997" s="2">
        <f>Cape!E1004</f>
        <v>26.9</v>
      </c>
      <c r="AL997" s="76">
        <f t="shared" si="57"/>
        <v>9.4795539033457249E-2</v>
      </c>
      <c r="AM997" s="95">
        <v>24.83</v>
      </c>
      <c r="AN997">
        <f t="shared" si="58"/>
        <v>9.4795539033457249E-2</v>
      </c>
      <c r="AO997">
        <f t="shared" si="56"/>
        <v>1.2320728315670129</v>
      </c>
    </row>
    <row r="998" spans="35:41">
      <c r="AI998" s="74">
        <v>1954.01</v>
      </c>
      <c r="AJ998" s="2">
        <f>Cape!D1003</f>
        <v>2.5233300000000001</v>
      </c>
      <c r="AK998" s="2">
        <f>Cape!E1005</f>
        <v>26.9</v>
      </c>
      <c r="AL998" s="76">
        <f t="shared" si="57"/>
        <v>9.4300000000000009E-2</v>
      </c>
      <c r="AM998" s="95">
        <v>25.46</v>
      </c>
      <c r="AN998">
        <f t="shared" si="58"/>
        <v>9.4300000000000009E-2</v>
      </c>
      <c r="AO998">
        <f t="shared" si="56"/>
        <v>1.2213031945661954</v>
      </c>
    </row>
    <row r="999" spans="35:41">
      <c r="AI999" s="74">
        <v>1954.02</v>
      </c>
      <c r="AJ999" s="2">
        <f>Cape!D1004</f>
        <v>2.5099999999999998</v>
      </c>
      <c r="AK999" s="2">
        <f>Cape!E1006</f>
        <v>26.9</v>
      </c>
      <c r="AL999" s="76">
        <f t="shared" si="57"/>
        <v>9.3804089219330866E-2</v>
      </c>
      <c r="AM999" s="95">
        <v>26.02</v>
      </c>
      <c r="AN999">
        <f t="shared" si="58"/>
        <v>9.3804089219330866E-2</v>
      </c>
      <c r="AO999">
        <f t="shared" si="56"/>
        <v>1.210319942609098</v>
      </c>
    </row>
    <row r="1000" spans="35:41">
      <c r="AI1000" s="74">
        <v>1954.03</v>
      </c>
      <c r="AJ1000" s="2">
        <f>Cape!D1005</f>
        <v>2.5233300000000001</v>
      </c>
      <c r="AK1000" s="2">
        <f>Cape!E1007</f>
        <v>26.9</v>
      </c>
      <c r="AL1000" s="76">
        <f t="shared" si="57"/>
        <v>9.3308550185873598E-2</v>
      </c>
      <c r="AM1000" s="95">
        <v>26.57</v>
      </c>
      <c r="AN1000">
        <f t="shared" si="58"/>
        <v>9.3308550185873598E-2</v>
      </c>
      <c r="AO1000">
        <f t="shared" si="56"/>
        <v>1.1991428422701678</v>
      </c>
    </row>
    <row r="1001" spans="35:41">
      <c r="AI1001" s="74">
        <v>1954.04</v>
      </c>
      <c r="AJ1001" s="2">
        <f>Cape!D1006</f>
        <v>2.53667</v>
      </c>
      <c r="AK1001" s="2">
        <f>Cape!E1008</f>
        <v>26.8</v>
      </c>
      <c r="AL1001" s="76">
        <f t="shared" si="57"/>
        <v>9.4154104477611938E-2</v>
      </c>
      <c r="AM1001" s="95">
        <v>27.63</v>
      </c>
      <c r="AN1001">
        <f t="shared" si="58"/>
        <v>9.4154104477611938E-2</v>
      </c>
      <c r="AO1001">
        <f t="shared" si="56"/>
        <v>1.2049398577635295</v>
      </c>
    </row>
    <row r="1002" spans="35:41">
      <c r="AI1002" s="74">
        <v>1954.05</v>
      </c>
      <c r="AJ1002" s="2">
        <f>Cape!D1007</f>
        <v>2.5499999999999998</v>
      </c>
      <c r="AK1002" s="2">
        <f>Cape!E1009</f>
        <v>26.9</v>
      </c>
      <c r="AL1002" s="76">
        <f t="shared" si="57"/>
        <v>9.4300000000000009E-2</v>
      </c>
      <c r="AM1002" s="95">
        <v>28.73</v>
      </c>
      <c r="AN1002">
        <f t="shared" si="58"/>
        <v>9.4300000000000009E-2</v>
      </c>
      <c r="AO1002">
        <f t="shared" si="56"/>
        <v>1.2016003542389422</v>
      </c>
    </row>
    <row r="1003" spans="35:41">
      <c r="AI1003" s="74">
        <v>1954.06</v>
      </c>
      <c r="AJ1003" s="2">
        <f>Cape!D1008</f>
        <v>2.5733299999999999</v>
      </c>
      <c r="AK1003" s="2">
        <f>Cape!E1010</f>
        <v>26.9</v>
      </c>
      <c r="AL1003" s="76">
        <f t="shared" si="57"/>
        <v>9.4795539033457249E-2</v>
      </c>
      <c r="AM1003" s="95">
        <v>28.96</v>
      </c>
      <c r="AN1003">
        <f t="shared" si="58"/>
        <v>9.4795539033457249E-2</v>
      </c>
      <c r="AO1003">
        <f t="shared" si="56"/>
        <v>1.2026828937833012</v>
      </c>
    </row>
    <row r="1004" spans="35:41">
      <c r="AI1004" s="74">
        <v>1954.07</v>
      </c>
      <c r="AJ1004" s="2">
        <f>Cape!D1009</f>
        <v>2.59667</v>
      </c>
      <c r="AK1004" s="2">
        <f>Cape!E1011</f>
        <v>26.9</v>
      </c>
      <c r="AL1004" s="76">
        <f t="shared" si="57"/>
        <v>9.5662825278810412E-2</v>
      </c>
      <c r="AM1004" s="95">
        <v>30.13</v>
      </c>
      <c r="AN1004">
        <f t="shared" si="58"/>
        <v>9.5662825278810412E-2</v>
      </c>
      <c r="AO1004">
        <f t="shared" si="56"/>
        <v>1.2083264928364974</v>
      </c>
    </row>
    <row r="1005" spans="35:41">
      <c r="AI1005" s="74">
        <v>1954.08</v>
      </c>
      <c r="AJ1005" s="2">
        <f>Cape!D1010</f>
        <v>2.62</v>
      </c>
      <c r="AK1005" s="2">
        <f>Cape!E1012</f>
        <v>26.9</v>
      </c>
      <c r="AL1005" s="76">
        <f t="shared" si="57"/>
        <v>9.6530483271375478E-2</v>
      </c>
      <c r="AM1005" s="95">
        <v>30.73</v>
      </c>
      <c r="AN1005">
        <f t="shared" si="58"/>
        <v>9.6530483271375478E-2</v>
      </c>
      <c r="AO1005">
        <f t="shared" si="56"/>
        <v>1.2137528996843152</v>
      </c>
    </row>
    <row r="1006" spans="35:41">
      <c r="AI1006" s="74">
        <v>1954.09</v>
      </c>
      <c r="AJ1006" s="2">
        <f>Cape!D1011</f>
        <v>2.6233300000000002</v>
      </c>
      <c r="AK1006" s="2">
        <f>Cape!E1013</f>
        <v>26.8</v>
      </c>
      <c r="AL1006" s="76">
        <f t="shared" si="57"/>
        <v>9.7761194029850743E-2</v>
      </c>
      <c r="AM1006" s="95">
        <v>31.45</v>
      </c>
      <c r="AN1006">
        <f t="shared" si="58"/>
        <v>9.7761194029850743E-2</v>
      </c>
      <c r="AO1006">
        <f t="shared" si="56"/>
        <v>1.2235398278188931</v>
      </c>
    </row>
    <row r="1007" spans="35:41">
      <c r="AI1007" s="74">
        <v>1954.1</v>
      </c>
      <c r="AJ1007" s="2">
        <f>Cape!D1012</f>
        <v>2.6266699999999998</v>
      </c>
      <c r="AK1007" s="2">
        <f>Cape!E1014</f>
        <v>26.8</v>
      </c>
      <c r="AL1007" s="76">
        <f t="shared" si="57"/>
        <v>9.7885447761194039E-2</v>
      </c>
      <c r="AM1007" s="95">
        <v>32.18</v>
      </c>
      <c r="AN1007">
        <f t="shared" si="58"/>
        <v>9.7885447761194039E-2</v>
      </c>
      <c r="AO1007">
        <f t="shared" si="56"/>
        <v>1.2192727925814029</v>
      </c>
    </row>
    <row r="1008" spans="35:41">
      <c r="AI1008" s="74">
        <v>1954.11</v>
      </c>
      <c r="AJ1008" s="2">
        <f>Cape!D1013</f>
        <v>2.63</v>
      </c>
      <c r="AK1008" s="2">
        <f>Cape!E1015</f>
        <v>26.8</v>
      </c>
      <c r="AL1008" s="76">
        <f t="shared" si="57"/>
        <v>9.8010074626865659E-2</v>
      </c>
      <c r="AM1008" s="95">
        <v>33.44</v>
      </c>
      <c r="AN1008">
        <f t="shared" si="58"/>
        <v>9.8010074626865659E-2</v>
      </c>
      <c r="AO1008">
        <f t="shared" si="56"/>
        <v>1.2149878729355286</v>
      </c>
    </row>
    <row r="1009" spans="35:41">
      <c r="AI1009" s="74">
        <v>1954.12</v>
      </c>
      <c r="AJ1009" s="2">
        <f>Cape!D1014</f>
        <v>2.6766700000000001</v>
      </c>
      <c r="AK1009" s="2">
        <f>Cape!E1016</f>
        <v>26.7</v>
      </c>
      <c r="AL1009" s="76">
        <f t="shared" si="57"/>
        <v>9.8501872659176024E-2</v>
      </c>
      <c r="AM1009" s="95">
        <v>34.97</v>
      </c>
      <c r="AN1009">
        <f t="shared" si="58"/>
        <v>9.8501872659176024E-2</v>
      </c>
      <c r="AO1009">
        <f t="shared" si="56"/>
        <v>1.2152111099221052</v>
      </c>
    </row>
    <row r="1010" spans="35:41">
      <c r="AI1010" s="74">
        <v>1955.01</v>
      </c>
      <c r="AJ1010" s="2">
        <f>Cape!D1015</f>
        <v>2.7233299999999998</v>
      </c>
      <c r="AK1010" s="2">
        <f>Cape!E1017</f>
        <v>26.7</v>
      </c>
      <c r="AL1010" s="76">
        <f t="shared" si="57"/>
        <v>0.1002498127340824</v>
      </c>
      <c r="AM1010" s="95">
        <v>35.6</v>
      </c>
      <c r="AN1010">
        <f t="shared" si="58"/>
        <v>0.1002498127340824</v>
      </c>
      <c r="AO1010">
        <f t="shared" si="56"/>
        <v>1.2307096400380737</v>
      </c>
    </row>
    <row r="1011" spans="35:41">
      <c r="AI1011" s="74">
        <v>1955.02</v>
      </c>
      <c r="AJ1011" s="2">
        <f>Cape!D1016</f>
        <v>2.77</v>
      </c>
      <c r="AK1011" s="2">
        <f>Cape!E1018</f>
        <v>26.7</v>
      </c>
      <c r="AL1011" s="76">
        <f t="shared" si="57"/>
        <v>0.10199737827715355</v>
      </c>
      <c r="AM1011" s="95">
        <v>36.79</v>
      </c>
      <c r="AN1011">
        <f t="shared" si="58"/>
        <v>0.10199737827715355</v>
      </c>
      <c r="AO1011">
        <f t="shared" si="56"/>
        <v>1.2459018653017482</v>
      </c>
    </row>
    <row r="1012" spans="35:41">
      <c r="AI1012" s="74">
        <v>1955.03</v>
      </c>
      <c r="AJ1012" s="2">
        <f>Cape!D1017</f>
        <v>2.8333300000000001</v>
      </c>
      <c r="AK1012" s="2">
        <f>Cape!E1019</f>
        <v>26.7</v>
      </c>
      <c r="AL1012" s="76">
        <f t="shared" si="57"/>
        <v>0.10374531835205993</v>
      </c>
      <c r="AM1012" s="95">
        <v>36.5</v>
      </c>
      <c r="AN1012">
        <f t="shared" si="58"/>
        <v>0.10374531835205993</v>
      </c>
      <c r="AO1012">
        <f t="shared" si="56"/>
        <v>1.2607960336375224</v>
      </c>
    </row>
    <row r="1013" spans="35:41">
      <c r="AI1013" s="74">
        <v>1955.04</v>
      </c>
      <c r="AJ1013" s="2">
        <f>Cape!D1018</f>
        <v>2.8966699999999999</v>
      </c>
      <c r="AK1013" s="2">
        <f>Cape!E1020</f>
        <v>26.7</v>
      </c>
      <c r="AL1013" s="76">
        <f t="shared" si="57"/>
        <v>0.10611722846441948</v>
      </c>
      <c r="AM1013" s="95">
        <v>37.76</v>
      </c>
      <c r="AN1013">
        <f t="shared" si="58"/>
        <v>0.10611722846441948</v>
      </c>
      <c r="AO1013">
        <f t="shared" si="56"/>
        <v>1.2829304030337683</v>
      </c>
    </row>
    <row r="1014" spans="35:41">
      <c r="AI1014" s="74">
        <v>1955.05</v>
      </c>
      <c r="AJ1014" s="2">
        <f>Cape!D1019</f>
        <v>2.96</v>
      </c>
      <c r="AK1014" s="2">
        <f>Cape!E1021</f>
        <v>26.7</v>
      </c>
      <c r="AL1014" s="76">
        <f t="shared" si="57"/>
        <v>0.10848951310861422</v>
      </c>
      <c r="AM1014" s="95">
        <v>37.6</v>
      </c>
      <c r="AN1014">
        <f t="shared" si="58"/>
        <v>0.10848951310861422</v>
      </c>
      <c r="AO1014">
        <f t="shared" si="56"/>
        <v>1.3046040957246232</v>
      </c>
    </row>
    <row r="1015" spans="35:41">
      <c r="AI1015" s="74">
        <v>1955.06</v>
      </c>
      <c r="AJ1015" s="2">
        <f>Cape!D1020</f>
        <v>3.0466700000000002</v>
      </c>
      <c r="AK1015" s="2">
        <f>Cape!E1022</f>
        <v>26.7</v>
      </c>
      <c r="AL1015" s="76">
        <f t="shared" si="57"/>
        <v>0.11086142322097378</v>
      </c>
      <c r="AM1015" s="95">
        <v>39.78</v>
      </c>
      <c r="AN1015">
        <f t="shared" si="58"/>
        <v>0.11086142322097378</v>
      </c>
      <c r="AO1015">
        <f t="shared" si="56"/>
        <v>1.3257643225097293</v>
      </c>
    </row>
    <row r="1016" spans="35:41">
      <c r="AI1016" s="74">
        <v>1955.07</v>
      </c>
      <c r="AJ1016" s="2">
        <f>Cape!D1021</f>
        <v>3.1333299999999999</v>
      </c>
      <c r="AK1016" s="2">
        <f>Cape!E1023</f>
        <v>26.8</v>
      </c>
      <c r="AL1016" s="76">
        <f t="shared" si="57"/>
        <v>0.11368171641791046</v>
      </c>
      <c r="AM1016" s="95">
        <v>42.69</v>
      </c>
      <c r="AN1016">
        <f t="shared" si="58"/>
        <v>0.11368171641791046</v>
      </c>
      <c r="AO1016">
        <f t="shared" si="56"/>
        <v>1.3517024611787833</v>
      </c>
    </row>
    <row r="1017" spans="35:41">
      <c r="AI1017" s="74">
        <v>1955.08</v>
      </c>
      <c r="AJ1017" s="2">
        <f>Cape!D1022</f>
        <v>3.22</v>
      </c>
      <c r="AK1017" s="2">
        <f>Cape!E1024</f>
        <v>26.8</v>
      </c>
      <c r="AL1017" s="76">
        <f t="shared" si="57"/>
        <v>0.11691529850746268</v>
      </c>
      <c r="AM1017" s="95">
        <v>42.43</v>
      </c>
      <c r="AN1017">
        <f t="shared" si="58"/>
        <v>0.11691529850746268</v>
      </c>
      <c r="AO1017">
        <f t="shared" si="56"/>
        <v>1.3819474899833377</v>
      </c>
    </row>
    <row r="1018" spans="35:41">
      <c r="AI1018" s="74">
        <v>1955.09</v>
      </c>
      <c r="AJ1018" s="2">
        <f>Cape!D1023</f>
        <v>3.2933300000000001</v>
      </c>
      <c r="AK1018" s="2">
        <f>Cape!E1025</f>
        <v>26.9</v>
      </c>
      <c r="AL1018" s="76">
        <f t="shared" si="57"/>
        <v>0.11970260223048329</v>
      </c>
      <c r="AM1018" s="95">
        <v>44.34</v>
      </c>
      <c r="AN1018">
        <f t="shared" si="58"/>
        <v>0.11970260223048329</v>
      </c>
      <c r="AO1018">
        <f t="shared" si="56"/>
        <v>1.4062497404783572</v>
      </c>
    </row>
    <row r="1019" spans="35:41">
      <c r="AI1019" s="74">
        <v>1955.1</v>
      </c>
      <c r="AJ1019" s="2">
        <f>Cape!D1024</f>
        <v>3.3666700000000001</v>
      </c>
      <c r="AK1019" s="2">
        <f>Cape!E1026</f>
        <v>26.9</v>
      </c>
      <c r="AL1019" s="76">
        <f t="shared" si="57"/>
        <v>0.122428624535316</v>
      </c>
      <c r="AM1019" s="95">
        <v>42.11</v>
      </c>
      <c r="AN1019">
        <f t="shared" si="58"/>
        <v>0.122428624535316</v>
      </c>
      <c r="AO1019">
        <f t="shared" ref="AO1019:AO1082" si="59">AN1019/(AVERAGE(AL899:AL1018))</f>
        <v>1.4292561113609639</v>
      </c>
    </row>
    <row r="1020" spans="35:41">
      <c r="AI1020" s="74">
        <v>1955.11</v>
      </c>
      <c r="AJ1020" s="2">
        <f>Cape!D1025</f>
        <v>3.44</v>
      </c>
      <c r="AK1020" s="2">
        <f>Cape!E1027</f>
        <v>26.9</v>
      </c>
      <c r="AL1020" s="76">
        <f t="shared" si="57"/>
        <v>0.12515501858736061</v>
      </c>
      <c r="AM1020" s="95">
        <v>44.95</v>
      </c>
      <c r="AN1020">
        <f t="shared" si="58"/>
        <v>0.12515501858736061</v>
      </c>
      <c r="AO1020">
        <f t="shared" si="59"/>
        <v>1.4515716728226191</v>
      </c>
    </row>
    <row r="1021" spans="35:41">
      <c r="AI1021" s="74">
        <v>1955.12</v>
      </c>
      <c r="AJ1021" s="2">
        <f>Cape!D1026</f>
        <v>3.5</v>
      </c>
      <c r="AK1021" s="2">
        <f>Cape!E1028</f>
        <v>26.8</v>
      </c>
      <c r="AL1021" s="76">
        <f t="shared" si="57"/>
        <v>0.12835820895522387</v>
      </c>
      <c r="AM1021" s="95">
        <v>45.37</v>
      </c>
      <c r="AN1021">
        <f t="shared" si="58"/>
        <v>0.12835820895522387</v>
      </c>
      <c r="AO1021">
        <f t="shared" si="59"/>
        <v>1.4786794481221455</v>
      </c>
    </row>
    <row r="1022" spans="35:41">
      <c r="AI1022" s="74">
        <v>1956.01</v>
      </c>
      <c r="AJ1022" s="2">
        <f>Cape!D1027</f>
        <v>3.56</v>
      </c>
      <c r="AK1022" s="2">
        <f>Cape!E1029</f>
        <v>26.8</v>
      </c>
      <c r="AL1022" s="76">
        <f t="shared" si="57"/>
        <v>0.13059701492537312</v>
      </c>
      <c r="AM1022" s="95">
        <v>44.15</v>
      </c>
      <c r="AN1022">
        <f t="shared" si="58"/>
        <v>0.13059701492537312</v>
      </c>
      <c r="AO1022">
        <f t="shared" si="59"/>
        <v>1.4938633772768519</v>
      </c>
    </row>
    <row r="1023" spans="35:41">
      <c r="AI1023" s="74">
        <v>1956.02</v>
      </c>
      <c r="AJ1023" s="2">
        <f>Cape!D1028</f>
        <v>3.62</v>
      </c>
      <c r="AK1023" s="2">
        <f>Cape!E1030</f>
        <v>26.8</v>
      </c>
      <c r="AL1023" s="76">
        <f t="shared" si="57"/>
        <v>0.1328358208955224</v>
      </c>
      <c r="AM1023" s="95">
        <v>44.43</v>
      </c>
      <c r="AN1023">
        <f t="shared" si="58"/>
        <v>0.1328358208955224</v>
      </c>
      <c r="AO1023">
        <f t="shared" si="59"/>
        <v>1.5084365906082016</v>
      </c>
    </row>
    <row r="1024" spans="35:41">
      <c r="AI1024" s="74">
        <v>1956.03</v>
      </c>
      <c r="AJ1024" s="2">
        <f>Cape!D1029</f>
        <v>3.6433300000000002</v>
      </c>
      <c r="AK1024" s="2">
        <f>Cape!E1031</f>
        <v>26.8</v>
      </c>
      <c r="AL1024" s="76">
        <f t="shared" si="57"/>
        <v>0.13507462686567165</v>
      </c>
      <c r="AM1024" s="95">
        <v>47.49</v>
      </c>
      <c r="AN1024">
        <f t="shared" si="58"/>
        <v>0.13507462686567165</v>
      </c>
      <c r="AO1024">
        <f t="shared" si="59"/>
        <v>1.5224429514143796</v>
      </c>
    </row>
    <row r="1025" spans="35:41">
      <c r="AI1025" s="74">
        <v>1956.04</v>
      </c>
      <c r="AJ1025" s="2">
        <f>Cape!D1030</f>
        <v>3.6666699999999999</v>
      </c>
      <c r="AK1025" s="2">
        <f>Cape!E1032</f>
        <v>26.9</v>
      </c>
      <c r="AL1025" s="76">
        <f t="shared" si="57"/>
        <v>0.13543977695167286</v>
      </c>
      <c r="AM1025" s="95">
        <v>48.05</v>
      </c>
      <c r="AN1025">
        <f t="shared" si="58"/>
        <v>0.13543977695167286</v>
      </c>
      <c r="AO1025">
        <f t="shared" si="59"/>
        <v>1.5148040918731021</v>
      </c>
    </row>
    <row r="1026" spans="35:41">
      <c r="AI1026" s="74">
        <v>1956.05</v>
      </c>
      <c r="AJ1026" s="2">
        <f>Cape!D1031</f>
        <v>3.69</v>
      </c>
      <c r="AK1026" s="2">
        <f>Cape!E1033</f>
        <v>27</v>
      </c>
      <c r="AL1026" s="76">
        <f t="shared" si="57"/>
        <v>0.13580259259259259</v>
      </c>
      <c r="AM1026" s="95">
        <v>46.54</v>
      </c>
      <c r="AN1026">
        <f t="shared" si="58"/>
        <v>0.13580259259259259</v>
      </c>
      <c r="AO1026">
        <f t="shared" si="59"/>
        <v>1.5070139218332259</v>
      </c>
    </row>
    <row r="1027" spans="35:41">
      <c r="AI1027" s="74">
        <v>1956.06</v>
      </c>
      <c r="AJ1027" s="2">
        <f>Cape!D1032</f>
        <v>3.66</v>
      </c>
      <c r="AK1027" s="2">
        <f>Cape!E1034</f>
        <v>27.2</v>
      </c>
      <c r="AL1027" s="76">
        <f t="shared" si="57"/>
        <v>0.13566176470588234</v>
      </c>
      <c r="AM1027" s="95">
        <v>46.27</v>
      </c>
      <c r="AN1027">
        <f t="shared" si="58"/>
        <v>0.13566176470588234</v>
      </c>
      <c r="AO1027">
        <f t="shared" si="59"/>
        <v>1.4935628974360002</v>
      </c>
    </row>
    <row r="1028" spans="35:41">
      <c r="AI1028" s="74">
        <v>1956.07</v>
      </c>
      <c r="AJ1028" s="2">
        <f>Cape!D1033</f>
        <v>3.63</v>
      </c>
      <c r="AK1028" s="2">
        <f>Cape!E1035</f>
        <v>27.4</v>
      </c>
      <c r="AL1028" s="76">
        <f t="shared" si="57"/>
        <v>0.13357664233576644</v>
      </c>
      <c r="AM1028" s="95">
        <v>48.78</v>
      </c>
      <c r="AN1028">
        <f t="shared" si="58"/>
        <v>0.13357664233576644</v>
      </c>
      <c r="AO1028">
        <f t="shared" si="59"/>
        <v>1.458890766713548</v>
      </c>
    </row>
    <row r="1029" spans="35:41">
      <c r="AI1029" s="74">
        <v>1956.08</v>
      </c>
      <c r="AJ1029" s="2">
        <f>Cape!D1034</f>
        <v>3.6</v>
      </c>
      <c r="AK1029" s="2">
        <f>Cape!E1036</f>
        <v>27.3</v>
      </c>
      <c r="AL1029" s="76">
        <f t="shared" ref="AL1029:AL1092" si="60">AJ1028/AK1029</f>
        <v>0.13296703296703297</v>
      </c>
      <c r="AM1029" s="95">
        <v>48.49</v>
      </c>
      <c r="AN1029">
        <f t="shared" ref="AN1029:AN1092" si="61">AJ1028/AK1029</f>
        <v>0.13296703296703297</v>
      </c>
      <c r="AO1029">
        <f t="shared" si="59"/>
        <v>1.4405465756790863</v>
      </c>
    </row>
    <row r="1030" spans="35:41">
      <c r="AI1030" s="74">
        <v>1956.09</v>
      </c>
      <c r="AJ1030" s="2">
        <f>Cape!D1035</f>
        <v>3.5533299999999999</v>
      </c>
      <c r="AK1030" s="2">
        <f>Cape!E1037</f>
        <v>27.4</v>
      </c>
      <c r="AL1030" s="76">
        <f t="shared" si="60"/>
        <v>0.13138686131386862</v>
      </c>
      <c r="AM1030" s="95">
        <v>46.84</v>
      </c>
      <c r="AN1030">
        <f t="shared" si="61"/>
        <v>0.13138686131386862</v>
      </c>
      <c r="AO1030">
        <f t="shared" si="59"/>
        <v>1.41190485842804</v>
      </c>
    </row>
    <row r="1031" spans="35:41">
      <c r="AI1031" s="74">
        <v>1956.1</v>
      </c>
      <c r="AJ1031" s="2">
        <f>Cape!D1036</f>
        <v>3.5066700000000002</v>
      </c>
      <c r="AK1031" s="2">
        <f>Cape!E1038</f>
        <v>27.5</v>
      </c>
      <c r="AL1031" s="76">
        <f t="shared" si="60"/>
        <v>0.12921199999999999</v>
      </c>
      <c r="AM1031" s="95">
        <v>46.24</v>
      </c>
      <c r="AN1031">
        <f t="shared" si="61"/>
        <v>0.12921199999999999</v>
      </c>
      <c r="AO1031">
        <f t="shared" si="59"/>
        <v>1.3774061142453717</v>
      </c>
    </row>
    <row r="1032" spans="35:41">
      <c r="AI1032" s="74">
        <v>1956.11</v>
      </c>
      <c r="AJ1032" s="2">
        <f>Cape!D1037</f>
        <v>3.46</v>
      </c>
      <c r="AK1032" s="2">
        <f>Cape!E1039</f>
        <v>27.5</v>
      </c>
      <c r="AL1032" s="76">
        <f t="shared" si="60"/>
        <v>0.12751527272727273</v>
      </c>
      <c r="AM1032" s="95">
        <v>45.76</v>
      </c>
      <c r="AN1032">
        <f t="shared" si="61"/>
        <v>0.12751527272727273</v>
      </c>
      <c r="AO1032">
        <f t="shared" si="59"/>
        <v>1.3487719472645017</v>
      </c>
    </row>
    <row r="1033" spans="35:41">
      <c r="AI1033" s="74">
        <v>1956.12</v>
      </c>
      <c r="AJ1033" s="2">
        <f>Cape!D1038</f>
        <v>3.44333</v>
      </c>
      <c r="AK1033" s="2">
        <f>Cape!E1040</f>
        <v>27.6</v>
      </c>
      <c r="AL1033" s="76">
        <f t="shared" si="60"/>
        <v>0.12536231884057969</v>
      </c>
      <c r="AM1033" s="95">
        <v>46.44</v>
      </c>
      <c r="AN1033">
        <f t="shared" si="61"/>
        <v>0.12536231884057969</v>
      </c>
      <c r="AO1033">
        <f t="shared" si="59"/>
        <v>1.3159642724294598</v>
      </c>
    </row>
    <row r="1034" spans="35:41">
      <c r="AI1034" s="74">
        <v>1957.01</v>
      </c>
      <c r="AJ1034" s="2">
        <f>Cape!D1039</f>
        <v>3.4266700000000001</v>
      </c>
      <c r="AK1034" s="2">
        <f>Cape!E1041</f>
        <v>27.6</v>
      </c>
      <c r="AL1034" s="76">
        <f t="shared" si="60"/>
        <v>0.12475833333333333</v>
      </c>
      <c r="AM1034" s="95">
        <v>45.43</v>
      </c>
      <c r="AN1034">
        <f t="shared" si="61"/>
        <v>0.12475833333333333</v>
      </c>
      <c r="AO1034">
        <f t="shared" si="59"/>
        <v>1.3000747388712559</v>
      </c>
    </row>
    <row r="1035" spans="35:41">
      <c r="AI1035" s="74">
        <v>1957.02</v>
      </c>
      <c r="AJ1035" s="2">
        <f>Cape!D1040</f>
        <v>3.41</v>
      </c>
      <c r="AK1035" s="2">
        <f>Cape!E1042</f>
        <v>27.7</v>
      </c>
      <c r="AL1035" s="76">
        <f t="shared" si="60"/>
        <v>0.12370649819494585</v>
      </c>
      <c r="AM1035" s="95">
        <v>43.47</v>
      </c>
      <c r="AN1035">
        <f t="shared" si="61"/>
        <v>0.12370649819494585</v>
      </c>
      <c r="AO1035">
        <f t="shared" si="59"/>
        <v>1.2801396418450548</v>
      </c>
    </row>
    <row r="1036" spans="35:41">
      <c r="AI1036" s="74">
        <v>1957.03</v>
      </c>
      <c r="AJ1036" s="2">
        <f>Cape!D1041</f>
        <v>3.4066700000000001</v>
      </c>
      <c r="AK1036" s="2">
        <f>Cape!E1043</f>
        <v>27.8</v>
      </c>
      <c r="AL1036" s="76">
        <f t="shared" si="60"/>
        <v>0.12266187050359713</v>
      </c>
      <c r="AM1036" s="95">
        <v>44.03</v>
      </c>
      <c r="AN1036">
        <f t="shared" si="61"/>
        <v>0.12266187050359713</v>
      </c>
      <c r="AO1036">
        <f t="shared" si="59"/>
        <v>1.2609524326994932</v>
      </c>
    </row>
    <row r="1037" spans="35:41">
      <c r="AI1037" s="74">
        <v>1957.04</v>
      </c>
      <c r="AJ1037" s="2">
        <f>Cape!D1042</f>
        <v>3.40333</v>
      </c>
      <c r="AK1037" s="2">
        <f>Cape!E1044</f>
        <v>27.9</v>
      </c>
      <c r="AL1037" s="76">
        <f t="shared" si="60"/>
        <v>0.12210286738351256</v>
      </c>
      <c r="AM1037" s="95">
        <v>45.05</v>
      </c>
      <c r="AN1037">
        <f t="shared" si="61"/>
        <v>0.12210286738351256</v>
      </c>
      <c r="AO1037">
        <f t="shared" si="59"/>
        <v>1.2472713519887091</v>
      </c>
    </row>
    <row r="1038" spans="35:41">
      <c r="AI1038" s="74">
        <v>1957.05</v>
      </c>
      <c r="AJ1038" s="2">
        <f>Cape!D1043</f>
        <v>3.4</v>
      </c>
      <c r="AK1038" s="2">
        <f>Cape!E1045</f>
        <v>28</v>
      </c>
      <c r="AL1038" s="76">
        <f t="shared" si="60"/>
        <v>0.1215475</v>
      </c>
      <c r="AM1038" s="95">
        <v>46.78</v>
      </c>
      <c r="AN1038">
        <f t="shared" si="61"/>
        <v>0.1215475</v>
      </c>
      <c r="AO1038">
        <f t="shared" si="59"/>
        <v>1.2341911134500285</v>
      </c>
    </row>
    <row r="1039" spans="35:41">
      <c r="AI1039" s="74">
        <v>1957.06</v>
      </c>
      <c r="AJ1039" s="2">
        <f>Cape!D1044</f>
        <v>3.4066700000000001</v>
      </c>
      <c r="AK1039" s="2">
        <f>Cape!E1046</f>
        <v>28.1</v>
      </c>
      <c r="AL1039" s="76">
        <f t="shared" si="60"/>
        <v>0.12099644128113878</v>
      </c>
      <c r="AM1039" s="95">
        <v>47.55</v>
      </c>
      <c r="AN1039">
        <f t="shared" si="61"/>
        <v>0.12099644128113878</v>
      </c>
      <c r="AO1039">
        <f t="shared" si="59"/>
        <v>1.2216950453644053</v>
      </c>
    </row>
    <row r="1040" spans="35:41">
      <c r="AI1040" s="74">
        <v>1957.07</v>
      </c>
      <c r="AJ1040" s="2">
        <f>Cape!D1045</f>
        <v>3.4133300000000002</v>
      </c>
      <c r="AK1040" s="2">
        <f>Cape!E1047</f>
        <v>28.3</v>
      </c>
      <c r="AL1040" s="76">
        <f t="shared" si="60"/>
        <v>0.12037703180212014</v>
      </c>
      <c r="AM1040" s="95">
        <v>48.51</v>
      </c>
      <c r="AN1040">
        <f t="shared" si="61"/>
        <v>0.12037703180212014</v>
      </c>
      <c r="AO1040">
        <f t="shared" si="59"/>
        <v>1.209004705253542</v>
      </c>
    </row>
    <row r="1041" spans="35:41">
      <c r="AI1041" s="74">
        <v>1957.08</v>
      </c>
      <c r="AJ1041" s="2">
        <f>Cape!D1046</f>
        <v>3.42</v>
      </c>
      <c r="AK1041" s="2">
        <f>Cape!E1048</f>
        <v>28.3</v>
      </c>
      <c r="AL1041" s="76">
        <f t="shared" si="60"/>
        <v>0.12061236749116608</v>
      </c>
      <c r="AM1041" s="95">
        <v>45.84</v>
      </c>
      <c r="AN1041">
        <f t="shared" si="61"/>
        <v>0.12061236749116608</v>
      </c>
      <c r="AO1041">
        <f t="shared" si="59"/>
        <v>1.2052535713850558</v>
      </c>
    </row>
    <row r="1042" spans="35:41">
      <c r="AI1042" s="74">
        <v>1957.09</v>
      </c>
      <c r="AJ1042" s="2">
        <f>Cape!D1047</f>
        <v>3.4366699999999999</v>
      </c>
      <c r="AK1042" s="2">
        <f>Cape!E1049</f>
        <v>28.3</v>
      </c>
      <c r="AL1042" s="76">
        <f t="shared" si="60"/>
        <v>0.12084805653710247</v>
      </c>
      <c r="AM1042" s="95">
        <v>43.98</v>
      </c>
      <c r="AN1042">
        <f t="shared" si="61"/>
        <v>0.12084805653710247</v>
      </c>
      <c r="AO1042">
        <f t="shared" si="59"/>
        <v>1.2016915944339808</v>
      </c>
    </row>
    <row r="1043" spans="35:41">
      <c r="AI1043" s="74">
        <v>1957.1</v>
      </c>
      <c r="AJ1043" s="2">
        <f>Cape!D1048</f>
        <v>3.4533299999999998</v>
      </c>
      <c r="AK1043" s="2">
        <f>Cape!E1050</f>
        <v>28.3</v>
      </c>
      <c r="AL1043" s="76">
        <f t="shared" si="60"/>
        <v>0.12143710247349823</v>
      </c>
      <c r="AM1043" s="95">
        <v>41.24</v>
      </c>
      <c r="AN1043">
        <f t="shared" si="61"/>
        <v>0.12143710247349823</v>
      </c>
      <c r="AO1043">
        <f t="shared" si="59"/>
        <v>1.2017493018390171</v>
      </c>
    </row>
    <row r="1044" spans="35:41">
      <c r="AI1044" s="74">
        <v>1957.11</v>
      </c>
      <c r="AJ1044" s="2">
        <f>Cape!D1049</f>
        <v>3.47</v>
      </c>
      <c r="AK1044" s="2">
        <f>Cape!E1051</f>
        <v>28.4</v>
      </c>
      <c r="AL1044" s="76">
        <f t="shared" si="60"/>
        <v>0.12159612676056337</v>
      </c>
      <c r="AM1044" s="95">
        <v>40.35</v>
      </c>
      <c r="AN1044">
        <f t="shared" si="61"/>
        <v>0.12159612676056337</v>
      </c>
      <c r="AO1044">
        <f t="shared" si="59"/>
        <v>1.1976700943738201</v>
      </c>
    </row>
    <row r="1045" spans="35:41">
      <c r="AI1045" s="74">
        <v>1957.12</v>
      </c>
      <c r="AJ1045" s="2">
        <f>Cape!D1050</f>
        <v>3.4366699999999999</v>
      </c>
      <c r="AK1045" s="2">
        <f>Cape!E1052</f>
        <v>28.4</v>
      </c>
      <c r="AL1045" s="76">
        <f t="shared" si="60"/>
        <v>0.12218309859154931</v>
      </c>
      <c r="AM1045" s="95">
        <v>40.33</v>
      </c>
      <c r="AN1045">
        <f t="shared" si="61"/>
        <v>0.12218309859154931</v>
      </c>
      <c r="AO1045">
        <f t="shared" si="59"/>
        <v>1.1979369780793914</v>
      </c>
    </row>
    <row r="1046" spans="35:41">
      <c r="AI1046" s="74">
        <v>1958.01</v>
      </c>
      <c r="AJ1046" s="2">
        <f>Cape!D1051</f>
        <v>3.40333</v>
      </c>
      <c r="AK1046" s="2">
        <f>Cape!E1053</f>
        <v>28.6</v>
      </c>
      <c r="AL1046" s="76">
        <f t="shared" si="60"/>
        <v>0.1201632867132867</v>
      </c>
      <c r="AM1046" s="95">
        <v>41.12</v>
      </c>
      <c r="AN1046">
        <f t="shared" si="61"/>
        <v>0.1201632867132867</v>
      </c>
      <c r="AO1046">
        <f t="shared" si="59"/>
        <v>1.1727733246534691</v>
      </c>
    </row>
    <row r="1047" spans="35:41">
      <c r="AI1047" s="74">
        <v>1958.02</v>
      </c>
      <c r="AJ1047" s="2">
        <f>Cape!D1052</f>
        <v>3.37</v>
      </c>
      <c r="AK1047" s="2">
        <f>Cape!E1054</f>
        <v>28.6</v>
      </c>
      <c r="AL1047" s="76">
        <f t="shared" si="60"/>
        <v>0.11899755244755245</v>
      </c>
      <c r="AM1047" s="95">
        <v>41.26</v>
      </c>
      <c r="AN1047">
        <f t="shared" si="61"/>
        <v>0.11899755244755245</v>
      </c>
      <c r="AO1047">
        <f t="shared" si="59"/>
        <v>1.1563251229005349</v>
      </c>
    </row>
    <row r="1048" spans="35:41">
      <c r="AI1048" s="74">
        <v>1958.03</v>
      </c>
      <c r="AJ1048" s="2">
        <f>Cape!D1053</f>
        <v>3.2933300000000001</v>
      </c>
      <c r="AK1048" s="2">
        <f>Cape!E1055</f>
        <v>28.8</v>
      </c>
      <c r="AL1048" s="76">
        <f t="shared" si="60"/>
        <v>0.11701388888888889</v>
      </c>
      <c r="AM1048" s="95">
        <v>42.11</v>
      </c>
      <c r="AN1048">
        <f t="shared" si="61"/>
        <v>0.11701388888888889</v>
      </c>
      <c r="AO1048">
        <f t="shared" si="59"/>
        <v>1.132342075743306</v>
      </c>
    </row>
    <row r="1049" spans="35:41">
      <c r="AI1049" s="74">
        <v>1958.04</v>
      </c>
      <c r="AJ1049" s="2">
        <f>Cape!D1054</f>
        <v>3.2166700000000001</v>
      </c>
      <c r="AK1049" s="2">
        <f>Cape!E1056</f>
        <v>28.9</v>
      </c>
      <c r="AL1049" s="76">
        <f t="shared" si="60"/>
        <v>0.1139560553633218</v>
      </c>
      <c r="AM1049" s="95">
        <v>42.34</v>
      </c>
      <c r="AN1049">
        <f t="shared" si="61"/>
        <v>0.1139560553633218</v>
      </c>
      <c r="AO1049">
        <f t="shared" si="59"/>
        <v>1.0984808167145992</v>
      </c>
    </row>
    <row r="1050" spans="35:41">
      <c r="AI1050" s="74">
        <v>1958.05</v>
      </c>
      <c r="AJ1050" s="2">
        <f>Cape!D1055</f>
        <v>3.14</v>
      </c>
      <c r="AK1050" s="2">
        <f>Cape!E1057</f>
        <v>28.9</v>
      </c>
      <c r="AL1050" s="76">
        <f t="shared" si="60"/>
        <v>0.11130346020761246</v>
      </c>
      <c r="AM1050" s="95">
        <v>43.7</v>
      </c>
      <c r="AN1050">
        <f t="shared" si="61"/>
        <v>0.11130346020761246</v>
      </c>
      <c r="AO1050">
        <f t="shared" si="59"/>
        <v>1.0690545071674273</v>
      </c>
    </row>
    <row r="1051" spans="35:41">
      <c r="AI1051" s="74">
        <v>1958.06</v>
      </c>
      <c r="AJ1051" s="2">
        <f>Cape!D1056</f>
        <v>3.07</v>
      </c>
      <c r="AK1051" s="2">
        <f>Cape!E1058</f>
        <v>28.9</v>
      </c>
      <c r="AL1051" s="76">
        <f t="shared" si="60"/>
        <v>0.10865051903114188</v>
      </c>
      <c r="AM1051" s="95">
        <v>44.75</v>
      </c>
      <c r="AN1051">
        <f t="shared" si="61"/>
        <v>0.10865051903114188</v>
      </c>
      <c r="AO1051">
        <f t="shared" si="59"/>
        <v>1.0401474780314639</v>
      </c>
    </row>
    <row r="1052" spans="35:41">
      <c r="AI1052" s="74">
        <v>1958.07</v>
      </c>
      <c r="AJ1052" s="2">
        <f>Cape!D1057</f>
        <v>3</v>
      </c>
      <c r="AK1052" s="2">
        <f>Cape!E1059</f>
        <v>29</v>
      </c>
      <c r="AL1052" s="76">
        <f t="shared" si="60"/>
        <v>0.10586206896551724</v>
      </c>
      <c r="AM1052" s="95">
        <v>45.98</v>
      </c>
      <c r="AN1052">
        <f t="shared" si="61"/>
        <v>0.10586206896551724</v>
      </c>
      <c r="AO1052">
        <f t="shared" si="59"/>
        <v>1.0104140860739104</v>
      </c>
    </row>
    <row r="1053" spans="35:41">
      <c r="AI1053" s="74">
        <v>1958.08</v>
      </c>
      <c r="AJ1053" s="2">
        <f>Cape!D1058</f>
        <v>2.93</v>
      </c>
      <c r="AK1053" s="2">
        <f>Cape!E1060</f>
        <v>28.9</v>
      </c>
      <c r="AL1053" s="76">
        <f t="shared" si="60"/>
        <v>0.10380622837370243</v>
      </c>
      <c r="AM1053" s="95">
        <v>47.7</v>
      </c>
      <c r="AN1053">
        <f t="shared" si="61"/>
        <v>0.10380622837370243</v>
      </c>
      <c r="AO1053">
        <f t="shared" si="59"/>
        <v>0.98814076011086738</v>
      </c>
    </row>
    <row r="1054" spans="35:41">
      <c r="AI1054" s="74">
        <v>1958.09</v>
      </c>
      <c r="AJ1054" s="2">
        <f>Cape!D1059</f>
        <v>2.9133300000000002</v>
      </c>
      <c r="AK1054" s="2">
        <f>Cape!E1061</f>
        <v>28.9</v>
      </c>
      <c r="AL1054" s="76">
        <f t="shared" si="60"/>
        <v>0.10138408304498271</v>
      </c>
      <c r="AM1054" s="95">
        <v>48.96</v>
      </c>
      <c r="AN1054">
        <f t="shared" si="61"/>
        <v>0.10138408304498271</v>
      </c>
      <c r="AO1054">
        <f t="shared" si="59"/>
        <v>0.96279834875008097</v>
      </c>
    </row>
    <row r="1055" spans="35:41">
      <c r="AI1055" s="74">
        <v>1958.1</v>
      </c>
      <c r="AJ1055" s="2">
        <f>Cape!D1060</f>
        <v>2.8966699999999999</v>
      </c>
      <c r="AK1055" s="2">
        <f>Cape!E1062</f>
        <v>28.9</v>
      </c>
      <c r="AL1055" s="76">
        <f t="shared" si="60"/>
        <v>0.10080726643598617</v>
      </c>
      <c r="AM1055" s="95">
        <v>50.95</v>
      </c>
      <c r="AN1055">
        <f t="shared" si="61"/>
        <v>0.10080726643598617</v>
      </c>
      <c r="AO1055">
        <f t="shared" si="59"/>
        <v>0.95539517467809809</v>
      </c>
    </row>
    <row r="1056" spans="35:41">
      <c r="AI1056" s="74">
        <v>1958.11</v>
      </c>
      <c r="AJ1056" s="2">
        <f>Cape!D1061</f>
        <v>2.88</v>
      </c>
      <c r="AK1056" s="2">
        <f>Cape!E1063</f>
        <v>29</v>
      </c>
      <c r="AL1056" s="76">
        <f t="shared" si="60"/>
        <v>9.9885172413793105E-2</v>
      </c>
      <c r="AM1056" s="95">
        <v>52.5</v>
      </c>
      <c r="AN1056">
        <f t="shared" si="61"/>
        <v>9.9885172413793105E-2</v>
      </c>
      <c r="AO1056">
        <f t="shared" si="59"/>
        <v>0.94503577800174388</v>
      </c>
    </row>
    <row r="1057" spans="35:41">
      <c r="AI1057" s="74">
        <v>1958.12</v>
      </c>
      <c r="AJ1057" s="2">
        <f>Cape!D1062</f>
        <v>2.8833299999999999</v>
      </c>
      <c r="AK1057" s="2">
        <f>Cape!E1064</f>
        <v>28.9</v>
      </c>
      <c r="AL1057" s="76">
        <f t="shared" si="60"/>
        <v>9.9653979238754326E-2</v>
      </c>
      <c r="AM1057" s="95">
        <v>53.49</v>
      </c>
      <c r="AN1057">
        <f t="shared" si="61"/>
        <v>9.9653979238754326E-2</v>
      </c>
      <c r="AO1057">
        <f t="shared" si="59"/>
        <v>0.94156852915028899</v>
      </c>
    </row>
    <row r="1058" spans="35:41">
      <c r="AI1058" s="74">
        <v>1959.01</v>
      </c>
      <c r="AJ1058" s="2">
        <f>Cape!D1063</f>
        <v>2.8866700000000001</v>
      </c>
      <c r="AK1058" s="2">
        <f>Cape!E1065</f>
        <v>29</v>
      </c>
      <c r="AL1058" s="76">
        <f t="shared" si="60"/>
        <v>9.9425172413793103E-2</v>
      </c>
      <c r="AM1058" s="95">
        <v>55.62</v>
      </c>
      <c r="AN1058">
        <f t="shared" si="61"/>
        <v>9.9425172413793103E-2</v>
      </c>
      <c r="AO1058">
        <f t="shared" si="59"/>
        <v>0.93838987317374833</v>
      </c>
    </row>
    <row r="1059" spans="35:41">
      <c r="AI1059" s="74">
        <v>1959.02</v>
      </c>
      <c r="AJ1059" s="2">
        <f>Cape!D1064</f>
        <v>2.89</v>
      </c>
      <c r="AK1059" s="2">
        <f>Cape!E1066</f>
        <v>28.9</v>
      </c>
      <c r="AL1059" s="76">
        <f t="shared" si="60"/>
        <v>9.9884775086505201E-2</v>
      </c>
      <c r="AM1059" s="95">
        <v>54.77</v>
      </c>
      <c r="AN1059">
        <f t="shared" si="61"/>
        <v>9.9884775086505201E-2</v>
      </c>
      <c r="AO1059">
        <f t="shared" si="59"/>
        <v>0.94197792299175664</v>
      </c>
    </row>
    <row r="1060" spans="35:41">
      <c r="AI1060" s="74">
        <v>1959.03</v>
      </c>
      <c r="AJ1060" s="2">
        <f>Cape!D1065</f>
        <v>2.96333</v>
      </c>
      <c r="AK1060" s="2">
        <f>Cape!E1067</f>
        <v>28.9</v>
      </c>
      <c r="AL1060" s="76">
        <f t="shared" si="60"/>
        <v>0.1</v>
      </c>
      <c r="AM1060" s="95">
        <v>56.16</v>
      </c>
      <c r="AN1060">
        <f t="shared" si="61"/>
        <v>0.1</v>
      </c>
      <c r="AO1060">
        <f t="shared" si="59"/>
        <v>0.94256475646500293</v>
      </c>
    </row>
    <row r="1061" spans="35:41">
      <c r="AI1061" s="74">
        <v>1959.04</v>
      </c>
      <c r="AJ1061" s="2">
        <f>Cape!D1066</f>
        <v>3.03667</v>
      </c>
      <c r="AK1061" s="2">
        <f>Cape!E1068</f>
        <v>29</v>
      </c>
      <c r="AL1061" s="76">
        <f t="shared" si="60"/>
        <v>0.10218379310344827</v>
      </c>
      <c r="AM1061" s="95">
        <v>57.1</v>
      </c>
      <c r="AN1061">
        <f t="shared" si="61"/>
        <v>0.10218379310344827</v>
      </c>
      <c r="AO1061">
        <f t="shared" si="59"/>
        <v>0.96286242475500383</v>
      </c>
    </row>
    <row r="1062" spans="35:41">
      <c r="AI1062" s="74">
        <v>1959.05</v>
      </c>
      <c r="AJ1062" s="2">
        <f>Cape!D1067</f>
        <v>3.11</v>
      </c>
      <c r="AK1062" s="2">
        <f>Cape!E1069</f>
        <v>29</v>
      </c>
      <c r="AL1062" s="76">
        <f t="shared" si="60"/>
        <v>0.10471275862068966</v>
      </c>
      <c r="AM1062" s="95">
        <v>57.96</v>
      </c>
      <c r="AN1062">
        <f t="shared" si="61"/>
        <v>0.10471275862068966</v>
      </c>
      <c r="AO1062">
        <f t="shared" si="59"/>
        <v>0.98629652028502235</v>
      </c>
    </row>
    <row r="1063" spans="35:41">
      <c r="AI1063" s="74">
        <v>1959.06</v>
      </c>
      <c r="AJ1063" s="2">
        <f>Cape!D1068</f>
        <v>3.2066699999999999</v>
      </c>
      <c r="AK1063" s="2">
        <f>Cape!E1070</f>
        <v>29.1</v>
      </c>
      <c r="AL1063" s="76">
        <f t="shared" si="60"/>
        <v>0.10687285223367697</v>
      </c>
      <c r="AM1063" s="95">
        <v>57.46</v>
      </c>
      <c r="AN1063">
        <f t="shared" si="61"/>
        <v>0.10687285223367697</v>
      </c>
      <c r="AO1063">
        <f t="shared" si="59"/>
        <v>1.0061708394618798</v>
      </c>
    </row>
    <row r="1064" spans="35:41">
      <c r="AI1064" s="74">
        <v>1959.07</v>
      </c>
      <c r="AJ1064" s="2">
        <f>Cape!D1069</f>
        <v>3.3033299999999999</v>
      </c>
      <c r="AK1064" s="2">
        <f>Cape!E1071</f>
        <v>29.2</v>
      </c>
      <c r="AL1064" s="76">
        <f t="shared" si="60"/>
        <v>0.10981746575342466</v>
      </c>
      <c r="AM1064" s="95">
        <v>59.74</v>
      </c>
      <c r="AN1064">
        <f t="shared" si="61"/>
        <v>0.10981746575342466</v>
      </c>
      <c r="AO1064">
        <f t="shared" si="59"/>
        <v>1.0333022651205532</v>
      </c>
    </row>
    <row r="1065" spans="35:41">
      <c r="AI1065" s="74">
        <v>1959.08</v>
      </c>
      <c r="AJ1065" s="2">
        <f>Cape!D1070</f>
        <v>3.4</v>
      </c>
      <c r="AK1065" s="2">
        <f>Cape!E1072</f>
        <v>29.2</v>
      </c>
      <c r="AL1065" s="76">
        <f t="shared" si="60"/>
        <v>0.1131277397260274</v>
      </c>
      <c r="AM1065" s="95">
        <v>59.4</v>
      </c>
      <c r="AN1065">
        <f t="shared" si="61"/>
        <v>0.1131277397260274</v>
      </c>
      <c r="AO1065">
        <f t="shared" si="59"/>
        <v>1.0636893728531729</v>
      </c>
    </row>
    <row r="1066" spans="35:41">
      <c r="AI1066" s="74">
        <v>1959.09</v>
      </c>
      <c r="AJ1066" s="2">
        <f>Cape!D1071</f>
        <v>3.41</v>
      </c>
      <c r="AK1066" s="2">
        <f>Cape!E1073</f>
        <v>29.3</v>
      </c>
      <c r="AL1066" s="76">
        <f t="shared" si="60"/>
        <v>0.11604095563139931</v>
      </c>
      <c r="AM1066" s="95">
        <v>57.05</v>
      </c>
      <c r="AN1066">
        <f t="shared" si="61"/>
        <v>0.11604095563139931</v>
      </c>
      <c r="AO1066">
        <f t="shared" si="59"/>
        <v>1.0900076676354211</v>
      </c>
    </row>
    <row r="1067" spans="35:41">
      <c r="AI1067" s="74">
        <v>1959.1</v>
      </c>
      <c r="AJ1067" s="2">
        <f>Cape!D1072</f>
        <v>3.42</v>
      </c>
      <c r="AK1067" s="2">
        <f>Cape!E1074</f>
        <v>29.4</v>
      </c>
      <c r="AL1067" s="76">
        <f t="shared" si="60"/>
        <v>0.11598639455782314</v>
      </c>
      <c r="AM1067" s="95">
        <v>57</v>
      </c>
      <c r="AN1067">
        <f t="shared" si="61"/>
        <v>0.11598639455782314</v>
      </c>
      <c r="AO1067">
        <f t="shared" si="59"/>
        <v>1.088164449262091</v>
      </c>
    </row>
    <row r="1068" spans="35:41">
      <c r="AI1068" s="74">
        <v>1959.11</v>
      </c>
      <c r="AJ1068" s="2">
        <f>Cape!D1073</f>
        <v>3.43</v>
      </c>
      <c r="AK1068" s="2">
        <f>Cape!E1075</f>
        <v>29.4</v>
      </c>
      <c r="AL1068" s="76">
        <f t="shared" si="60"/>
        <v>0.1163265306122449</v>
      </c>
      <c r="AM1068" s="95">
        <v>57.23</v>
      </c>
      <c r="AN1068">
        <f t="shared" si="61"/>
        <v>0.1163265306122449</v>
      </c>
      <c r="AO1068">
        <f t="shared" si="59"/>
        <v>1.0900890085040507</v>
      </c>
    </row>
    <row r="1069" spans="35:41">
      <c r="AI1069" s="74">
        <v>1959.12</v>
      </c>
      <c r="AJ1069" s="2">
        <f>Cape!D1074</f>
        <v>3.4166699999999999</v>
      </c>
      <c r="AK1069" s="2">
        <f>Cape!E1076</f>
        <v>29.4</v>
      </c>
      <c r="AL1069" s="76">
        <f t="shared" si="60"/>
        <v>0.11666666666666668</v>
      </c>
      <c r="AM1069" s="95">
        <v>59.06</v>
      </c>
      <c r="AN1069">
        <f t="shared" si="61"/>
        <v>0.11666666666666668</v>
      </c>
      <c r="AO1069">
        <f t="shared" si="59"/>
        <v>1.091931994442974</v>
      </c>
    </row>
    <row r="1070" spans="35:41">
      <c r="AI1070" s="74">
        <v>1960.01</v>
      </c>
      <c r="AJ1070" s="2">
        <f>Cape!D1075</f>
        <v>3.40333</v>
      </c>
      <c r="AK1070" s="2">
        <f>Cape!E1077</f>
        <v>29.3</v>
      </c>
      <c r="AL1070" s="76">
        <f t="shared" si="60"/>
        <v>0.1166098976109215</v>
      </c>
      <c r="AM1070" s="95">
        <v>58.03</v>
      </c>
      <c r="AN1070">
        <f t="shared" si="61"/>
        <v>0.1166098976109215</v>
      </c>
      <c r="AO1070">
        <f t="shared" si="59"/>
        <v>1.0900917168270112</v>
      </c>
    </row>
    <row r="1071" spans="35:41">
      <c r="AI1071" s="74">
        <v>1960.02</v>
      </c>
      <c r="AJ1071" s="2">
        <f>Cape!D1076</f>
        <v>3.39</v>
      </c>
      <c r="AK1071" s="2">
        <f>Cape!E1078</f>
        <v>29.4</v>
      </c>
      <c r="AL1071" s="76">
        <f t="shared" si="60"/>
        <v>0.11575952380952381</v>
      </c>
      <c r="AM1071" s="95">
        <v>55.78</v>
      </c>
      <c r="AN1071">
        <f t="shared" si="61"/>
        <v>0.11575952380952381</v>
      </c>
      <c r="AO1071">
        <f t="shared" si="59"/>
        <v>1.0808034925872243</v>
      </c>
    </row>
    <row r="1072" spans="35:41">
      <c r="AI1072" s="74">
        <v>1960.03</v>
      </c>
      <c r="AJ1072" s="2">
        <f>Cape!D1077</f>
        <v>3.39</v>
      </c>
      <c r="AK1072" s="2">
        <f>Cape!E1079</f>
        <v>29.4</v>
      </c>
      <c r="AL1072" s="76">
        <f t="shared" si="60"/>
        <v>0.1153061224489796</v>
      </c>
      <c r="AM1072" s="95">
        <v>55.02</v>
      </c>
      <c r="AN1072">
        <f t="shared" si="61"/>
        <v>0.1153061224489796</v>
      </c>
      <c r="AO1072">
        <f t="shared" si="59"/>
        <v>1.0752280925080069</v>
      </c>
    </row>
    <row r="1073" spans="35:41">
      <c r="AI1073" s="74">
        <v>1960.04</v>
      </c>
      <c r="AJ1073" s="2">
        <f>Cape!D1078</f>
        <v>3.39</v>
      </c>
      <c r="AK1073" s="2">
        <f>Cape!E1080</f>
        <v>29.5</v>
      </c>
      <c r="AL1073" s="76">
        <f t="shared" si="60"/>
        <v>0.11491525423728814</v>
      </c>
      <c r="AM1073" s="95">
        <v>55.73</v>
      </c>
      <c r="AN1073">
        <f t="shared" si="61"/>
        <v>0.11491525423728814</v>
      </c>
      <c r="AO1073">
        <f t="shared" si="59"/>
        <v>1.0701694287855874</v>
      </c>
    </row>
    <row r="1074" spans="35:41">
      <c r="AI1074" s="74">
        <v>1960.05</v>
      </c>
      <c r="AJ1074" s="2">
        <f>Cape!D1079</f>
        <v>3.39</v>
      </c>
      <c r="AK1074" s="2">
        <f>Cape!E1081</f>
        <v>29.5</v>
      </c>
      <c r="AL1074" s="76">
        <f t="shared" si="60"/>
        <v>0.11491525423728814</v>
      </c>
      <c r="AM1074" s="95">
        <v>55.22</v>
      </c>
      <c r="AN1074">
        <f t="shared" si="61"/>
        <v>0.11491525423728814</v>
      </c>
      <c r="AO1074">
        <f t="shared" si="59"/>
        <v>1.0688502254486121</v>
      </c>
    </row>
    <row r="1075" spans="35:41">
      <c r="AI1075" s="74">
        <v>1960.06</v>
      </c>
      <c r="AJ1075" s="2">
        <f>Cape!D1080</f>
        <v>3.34667</v>
      </c>
      <c r="AK1075" s="2">
        <f>Cape!E1082</f>
        <v>29.6</v>
      </c>
      <c r="AL1075" s="76">
        <f t="shared" si="60"/>
        <v>0.11452702702702702</v>
      </c>
      <c r="AM1075" s="95">
        <v>57.26</v>
      </c>
      <c r="AN1075">
        <f t="shared" si="61"/>
        <v>0.11452702702702702</v>
      </c>
      <c r="AO1075">
        <f t="shared" si="59"/>
        <v>1.06395122505394</v>
      </c>
    </row>
    <row r="1076" spans="35:41">
      <c r="AI1076" s="74">
        <v>1960.07</v>
      </c>
      <c r="AJ1076" s="2">
        <f>Cape!D1081</f>
        <v>3.3033299999999999</v>
      </c>
      <c r="AK1076" s="2">
        <f>Cape!E1083</f>
        <v>29.6</v>
      </c>
      <c r="AL1076" s="76">
        <f t="shared" si="60"/>
        <v>0.11306317567567567</v>
      </c>
      <c r="AM1076" s="95">
        <v>55.84</v>
      </c>
      <c r="AN1076">
        <f t="shared" si="61"/>
        <v>0.11306317567567567</v>
      </c>
      <c r="AO1076">
        <f t="shared" si="59"/>
        <v>1.0491380908564727</v>
      </c>
    </row>
    <row r="1077" spans="35:41">
      <c r="AI1077" s="74">
        <v>1960.08</v>
      </c>
      <c r="AJ1077" s="2">
        <f>Cape!D1082</f>
        <v>3.26</v>
      </c>
      <c r="AK1077" s="2">
        <f>Cape!E1084</f>
        <v>29.6</v>
      </c>
      <c r="AL1077" s="76">
        <f t="shared" si="60"/>
        <v>0.11159898648648647</v>
      </c>
      <c r="AM1077" s="95">
        <v>56.51</v>
      </c>
      <c r="AN1077">
        <f t="shared" si="61"/>
        <v>0.11159898648648647</v>
      </c>
      <c r="AO1077">
        <f t="shared" si="59"/>
        <v>1.0345618466850059</v>
      </c>
    </row>
    <row r="1078" spans="35:41">
      <c r="AI1078" s="74">
        <v>1960.09</v>
      </c>
      <c r="AJ1078" s="2">
        <f>Cape!D1083</f>
        <v>3.2633299999999998</v>
      </c>
      <c r="AK1078" s="2">
        <f>Cape!E1085</f>
        <v>29.6</v>
      </c>
      <c r="AL1078" s="76">
        <f t="shared" si="60"/>
        <v>0.11013513513513512</v>
      </c>
      <c r="AM1078" s="95">
        <v>54.81</v>
      </c>
      <c r="AN1078">
        <f t="shared" si="61"/>
        <v>0.11013513513513512</v>
      </c>
      <c r="AO1078">
        <f t="shared" si="59"/>
        <v>1.02025020535558</v>
      </c>
    </row>
    <row r="1079" spans="35:41">
      <c r="AI1079" s="74">
        <v>1960.1</v>
      </c>
      <c r="AJ1079" s="2">
        <f>Cape!D1084</f>
        <v>3.26667</v>
      </c>
      <c r="AK1079" s="2">
        <f>Cape!E1086</f>
        <v>29.8</v>
      </c>
      <c r="AL1079" s="76">
        <f t="shared" si="60"/>
        <v>0.10950771812080536</v>
      </c>
      <c r="AM1079" s="95">
        <v>53.73</v>
      </c>
      <c r="AN1079">
        <f t="shared" si="61"/>
        <v>0.10950771812080536</v>
      </c>
      <c r="AO1079">
        <f t="shared" si="59"/>
        <v>1.0139655234532154</v>
      </c>
    </row>
    <row r="1080" spans="35:41">
      <c r="AI1080" s="74">
        <v>1960.11</v>
      </c>
      <c r="AJ1080" s="2">
        <f>Cape!D1085</f>
        <v>3.27</v>
      </c>
      <c r="AK1080" s="2">
        <f>Cape!E1087</f>
        <v>29.8</v>
      </c>
      <c r="AL1080" s="76">
        <f t="shared" si="60"/>
        <v>0.10961979865771812</v>
      </c>
      <c r="AM1080" s="95">
        <v>55.47</v>
      </c>
      <c r="AN1080">
        <f t="shared" si="61"/>
        <v>0.10961979865771812</v>
      </c>
      <c r="AO1080">
        <f t="shared" si="59"/>
        <v>1.0147044841029487</v>
      </c>
    </row>
    <row r="1081" spans="35:41">
      <c r="AI1081" s="74">
        <v>1960.12</v>
      </c>
      <c r="AJ1081" s="2">
        <f>Cape!D1086</f>
        <v>3.27</v>
      </c>
      <c r="AK1081" s="2">
        <f>Cape!E1088</f>
        <v>29.8</v>
      </c>
      <c r="AL1081" s="76">
        <f t="shared" si="60"/>
        <v>0.10973154362416107</v>
      </c>
      <c r="AM1081" s="95">
        <v>56.8</v>
      </c>
      <c r="AN1081">
        <f t="shared" si="61"/>
        <v>0.10973154362416107</v>
      </c>
      <c r="AO1081">
        <f t="shared" si="59"/>
        <v>1.0155878595954981</v>
      </c>
    </row>
    <row r="1082" spans="35:41">
      <c r="AI1082" s="74">
        <v>1961.01</v>
      </c>
      <c r="AJ1082" s="2">
        <f>Cape!D1087</f>
        <v>3.27</v>
      </c>
      <c r="AK1082" s="2">
        <f>Cape!E1089</f>
        <v>29.8</v>
      </c>
      <c r="AL1082" s="76">
        <f t="shared" si="60"/>
        <v>0.10973154362416107</v>
      </c>
      <c r="AM1082" s="95">
        <v>59.72</v>
      </c>
      <c r="AN1082">
        <f t="shared" si="61"/>
        <v>0.10973154362416107</v>
      </c>
      <c r="AO1082">
        <f t="shared" si="59"/>
        <v>1.0155148980100188</v>
      </c>
    </row>
    <row r="1083" spans="35:41">
      <c r="AI1083" s="74">
        <v>1961.02</v>
      </c>
      <c r="AJ1083" s="2">
        <f>Cape!D1088</f>
        <v>3.27</v>
      </c>
      <c r="AK1083" s="2">
        <f>Cape!E1090</f>
        <v>29.8</v>
      </c>
      <c r="AL1083" s="76">
        <f t="shared" si="60"/>
        <v>0.10973154362416107</v>
      </c>
      <c r="AM1083" s="95">
        <v>62.17</v>
      </c>
      <c r="AN1083">
        <f t="shared" si="61"/>
        <v>0.10973154362416107</v>
      </c>
      <c r="AO1083">
        <f t="shared" ref="AO1083:AO1146" si="62">AN1083/(AVERAGE(AL963:AL1082))</f>
        <v>1.0154310951074252</v>
      </c>
    </row>
    <row r="1084" spans="35:41">
      <c r="AI1084" s="74">
        <v>1961.03</v>
      </c>
      <c r="AJ1084" s="2">
        <f>Cape!D1089</f>
        <v>3.21</v>
      </c>
      <c r="AK1084" s="2">
        <f>Cape!E1091</f>
        <v>29.8</v>
      </c>
      <c r="AL1084" s="76">
        <f t="shared" si="60"/>
        <v>0.10973154362416107</v>
      </c>
      <c r="AM1084" s="95">
        <v>64.12</v>
      </c>
      <c r="AN1084">
        <f t="shared" si="61"/>
        <v>0.10973154362416107</v>
      </c>
      <c r="AO1084">
        <f t="shared" si="62"/>
        <v>1.0153698545092249</v>
      </c>
    </row>
    <row r="1085" spans="35:41">
      <c r="AI1085" s="74">
        <v>1961.04</v>
      </c>
      <c r="AJ1085" s="2">
        <f>Cape!D1090</f>
        <v>3.15</v>
      </c>
      <c r="AK1085" s="2">
        <f>Cape!E1092</f>
        <v>29.8</v>
      </c>
      <c r="AL1085" s="76">
        <f t="shared" si="60"/>
        <v>0.10771812080536912</v>
      </c>
      <c r="AM1085" s="95">
        <v>65.83</v>
      </c>
      <c r="AN1085">
        <f t="shared" si="61"/>
        <v>0.10771812080536912</v>
      </c>
      <c r="AO1085">
        <f t="shared" si="62"/>
        <v>0.99676580693572536</v>
      </c>
    </row>
    <row r="1086" spans="35:41">
      <c r="AI1086" s="74">
        <v>1961.05</v>
      </c>
      <c r="AJ1086" s="2">
        <f>Cape!D1091</f>
        <v>3.09</v>
      </c>
      <c r="AK1086" s="2">
        <f>Cape!E1093</f>
        <v>29.8</v>
      </c>
      <c r="AL1086" s="76">
        <f t="shared" si="60"/>
        <v>0.10570469798657718</v>
      </c>
      <c r="AM1086" s="95">
        <v>66.5</v>
      </c>
      <c r="AN1086">
        <f t="shared" si="61"/>
        <v>0.10570469798657718</v>
      </c>
      <c r="AO1086">
        <f t="shared" si="62"/>
        <v>0.97830292434389265</v>
      </c>
    </row>
    <row r="1087" spans="35:41">
      <c r="AI1087" s="74">
        <v>1961.06</v>
      </c>
      <c r="AJ1087" s="2">
        <f>Cape!D1092</f>
        <v>3.07</v>
      </c>
      <c r="AK1087" s="2">
        <f>Cape!E1094</f>
        <v>29.8</v>
      </c>
      <c r="AL1087" s="76">
        <f t="shared" si="60"/>
        <v>0.10369127516778523</v>
      </c>
      <c r="AM1087" s="95">
        <v>65.62</v>
      </c>
      <c r="AN1087">
        <f t="shared" si="61"/>
        <v>0.10369127516778523</v>
      </c>
      <c r="AO1087">
        <f t="shared" si="62"/>
        <v>0.95994179655422074</v>
      </c>
    </row>
    <row r="1088" spans="35:41">
      <c r="AI1088" s="74">
        <v>1961.07</v>
      </c>
      <c r="AJ1088" s="2">
        <f>Cape!D1093</f>
        <v>3.05</v>
      </c>
      <c r="AK1088" s="2">
        <f>Cape!E1095</f>
        <v>30</v>
      </c>
      <c r="AL1088" s="76">
        <f t="shared" si="60"/>
        <v>0.10233333333333333</v>
      </c>
      <c r="AM1088" s="95">
        <v>65.44</v>
      </c>
      <c r="AN1088">
        <f t="shared" si="61"/>
        <v>0.10233333333333333</v>
      </c>
      <c r="AO1088">
        <f t="shared" si="62"/>
        <v>0.94777803670245964</v>
      </c>
    </row>
    <row r="1089" spans="35:41">
      <c r="AI1089" s="74">
        <v>1961.08</v>
      </c>
      <c r="AJ1089" s="2">
        <f>Cape!D1094</f>
        <v>3.03</v>
      </c>
      <c r="AK1089" s="2">
        <f>Cape!E1096</f>
        <v>29.9</v>
      </c>
      <c r="AL1089" s="76">
        <f t="shared" si="60"/>
        <v>0.1020066889632107</v>
      </c>
      <c r="AM1089" s="95">
        <v>67.790000000000006</v>
      </c>
      <c r="AN1089">
        <f t="shared" si="61"/>
        <v>0.1020066889632107</v>
      </c>
      <c r="AO1089">
        <f t="shared" si="62"/>
        <v>0.94515523304784621</v>
      </c>
    </row>
    <row r="1090" spans="35:41">
      <c r="AI1090" s="74">
        <v>1961.09</v>
      </c>
      <c r="AJ1090" s="2">
        <f>Cape!D1095</f>
        <v>3.03667</v>
      </c>
      <c r="AK1090" s="2">
        <f>Cape!E1097</f>
        <v>30</v>
      </c>
      <c r="AL1090" s="76">
        <f t="shared" si="60"/>
        <v>0.10099999999999999</v>
      </c>
      <c r="AM1090" s="95">
        <v>67.260000000000005</v>
      </c>
      <c r="AN1090">
        <f t="shared" si="61"/>
        <v>0.10099999999999999</v>
      </c>
      <c r="AO1090">
        <f t="shared" si="62"/>
        <v>0.93614773795970585</v>
      </c>
    </row>
    <row r="1091" spans="35:41">
      <c r="AI1091" s="74">
        <v>1961.1</v>
      </c>
      <c r="AJ1091" s="2">
        <f>Cape!D1096</f>
        <v>3.0433300000000001</v>
      </c>
      <c r="AK1091" s="2">
        <f>Cape!E1098</f>
        <v>30</v>
      </c>
      <c r="AL1091" s="76">
        <f t="shared" si="60"/>
        <v>0.10122233333333333</v>
      </c>
      <c r="AM1091" s="95">
        <v>68</v>
      </c>
      <c r="AN1091">
        <f t="shared" si="61"/>
        <v>0.10122233333333333</v>
      </c>
      <c r="AO1091">
        <f t="shared" si="62"/>
        <v>0.93844150660817449</v>
      </c>
    </row>
    <row r="1092" spans="35:41">
      <c r="AI1092" s="74">
        <v>1961.11</v>
      </c>
      <c r="AJ1092" s="2">
        <f>Cape!D1097</f>
        <v>3.05</v>
      </c>
      <c r="AK1092" s="2">
        <f>Cape!E1099</f>
        <v>30</v>
      </c>
      <c r="AL1092" s="76">
        <f t="shared" si="60"/>
        <v>0.10144433333333333</v>
      </c>
      <c r="AM1092" s="95">
        <v>71.08</v>
      </c>
      <c r="AN1092">
        <f t="shared" si="61"/>
        <v>0.10144433333333333</v>
      </c>
      <c r="AO1092">
        <f t="shared" si="62"/>
        <v>0.9404940725048252</v>
      </c>
    </row>
    <row r="1093" spans="35:41">
      <c r="AI1093" s="74">
        <v>1961.12</v>
      </c>
      <c r="AJ1093" s="2">
        <f>Cape!D1098</f>
        <v>3.09667</v>
      </c>
      <c r="AK1093" s="2">
        <f>Cape!E1100</f>
        <v>30</v>
      </c>
      <c r="AL1093" s="76">
        <f t="shared" ref="AL1093:AL1156" si="63">AJ1092/AK1093</f>
        <v>0.10166666666666666</v>
      </c>
      <c r="AM1093" s="95">
        <v>71.739999999999995</v>
      </c>
      <c r="AN1093">
        <f t="shared" ref="AN1093:AN1156" si="64">AJ1092/AK1093</f>
        <v>0.10166666666666666</v>
      </c>
      <c r="AO1093">
        <f t="shared" si="62"/>
        <v>0.94228473221479636</v>
      </c>
    </row>
    <row r="1094" spans="35:41">
      <c r="AI1094" s="74">
        <v>1962.01</v>
      </c>
      <c r="AJ1094" s="2">
        <f>Cape!D1099</f>
        <v>3.1433300000000002</v>
      </c>
      <c r="AK1094" s="2">
        <f>Cape!E1101</f>
        <v>30</v>
      </c>
      <c r="AL1094" s="76">
        <f t="shared" si="63"/>
        <v>0.10322233333333333</v>
      </c>
      <c r="AM1094" s="95">
        <v>69.069999999999993</v>
      </c>
      <c r="AN1094">
        <f t="shared" si="64"/>
        <v>0.10322233333333333</v>
      </c>
      <c r="AO1094">
        <f t="shared" si="62"/>
        <v>0.95618998014671874</v>
      </c>
    </row>
    <row r="1095" spans="35:41">
      <c r="AI1095" s="74">
        <v>1962.02</v>
      </c>
      <c r="AJ1095" s="2">
        <f>Cape!D1100</f>
        <v>3.19</v>
      </c>
      <c r="AK1095" s="2">
        <f>Cape!E1102</f>
        <v>30.1</v>
      </c>
      <c r="AL1095" s="76">
        <f t="shared" si="63"/>
        <v>0.10442956810631229</v>
      </c>
      <c r="AM1095" s="95">
        <v>70.22</v>
      </c>
      <c r="AN1095">
        <f t="shared" si="64"/>
        <v>0.10442956810631229</v>
      </c>
      <c r="AO1095">
        <f t="shared" si="62"/>
        <v>0.96667269641203879</v>
      </c>
    </row>
    <row r="1096" spans="35:41">
      <c r="AI1096" s="74">
        <v>1962.03</v>
      </c>
      <c r="AJ1096" s="2">
        <f>Cape!D1101</f>
        <v>3.25</v>
      </c>
      <c r="AK1096" s="2">
        <f>Cape!E1103</f>
        <v>30.1</v>
      </c>
      <c r="AL1096" s="76">
        <f t="shared" si="63"/>
        <v>0.10598006644518272</v>
      </c>
      <c r="AM1096" s="95">
        <v>70.290000000000006</v>
      </c>
      <c r="AN1096">
        <f t="shared" si="64"/>
        <v>0.10598006644518272</v>
      </c>
      <c r="AO1096">
        <f t="shared" si="62"/>
        <v>0.98021107881613934</v>
      </c>
    </row>
    <row r="1097" spans="35:41">
      <c r="AI1097" s="74">
        <v>1962.04</v>
      </c>
      <c r="AJ1097" s="2">
        <f>Cape!D1102</f>
        <v>3.31</v>
      </c>
      <c r="AK1097" s="2">
        <f>Cape!E1104</f>
        <v>30.2</v>
      </c>
      <c r="AL1097" s="76">
        <f t="shared" si="63"/>
        <v>0.10761589403973511</v>
      </c>
      <c r="AM1097" s="95">
        <v>68.05</v>
      </c>
      <c r="AN1097">
        <f t="shared" si="64"/>
        <v>0.10761589403973511</v>
      </c>
      <c r="AO1097">
        <f t="shared" si="62"/>
        <v>0.99432891146152613</v>
      </c>
    </row>
    <row r="1098" spans="35:41">
      <c r="AI1098" s="74">
        <v>1962.05</v>
      </c>
      <c r="AJ1098" s="2">
        <f>Cape!D1103</f>
        <v>3.37</v>
      </c>
      <c r="AK1098" s="2">
        <f>Cape!E1105</f>
        <v>30.2</v>
      </c>
      <c r="AL1098" s="76">
        <f t="shared" si="63"/>
        <v>0.10960264900662252</v>
      </c>
      <c r="AM1098" s="95">
        <v>62.99</v>
      </c>
      <c r="AN1098">
        <f t="shared" si="64"/>
        <v>0.10960264900662252</v>
      </c>
      <c r="AO1098">
        <f t="shared" si="62"/>
        <v>1.0114633131591302</v>
      </c>
    </row>
    <row r="1099" spans="35:41">
      <c r="AI1099" s="74">
        <v>1962.06</v>
      </c>
      <c r="AJ1099" s="2">
        <f>Cape!D1104</f>
        <v>3.40333</v>
      </c>
      <c r="AK1099" s="2">
        <f>Cape!E1106</f>
        <v>30.2</v>
      </c>
      <c r="AL1099" s="76">
        <f t="shared" si="63"/>
        <v>0.11158940397350994</v>
      </c>
      <c r="AM1099" s="95">
        <v>55.63</v>
      </c>
      <c r="AN1099">
        <f t="shared" si="64"/>
        <v>0.11158940397350994</v>
      </c>
      <c r="AO1099">
        <f t="shared" si="62"/>
        <v>1.0283595517518906</v>
      </c>
    </row>
    <row r="1100" spans="35:41">
      <c r="AI1100" s="74">
        <v>1962.07</v>
      </c>
      <c r="AJ1100" s="2">
        <f>Cape!D1105</f>
        <v>3.4366699999999999</v>
      </c>
      <c r="AK1100" s="2">
        <f>Cape!E1107</f>
        <v>30.3</v>
      </c>
      <c r="AL1100" s="76">
        <f t="shared" si="63"/>
        <v>0.11232112211221122</v>
      </c>
      <c r="AM1100" s="95">
        <v>56.97</v>
      </c>
      <c r="AN1100">
        <f t="shared" si="64"/>
        <v>0.11232112211221122</v>
      </c>
      <c r="AO1100">
        <f t="shared" si="62"/>
        <v>1.0334342500154241</v>
      </c>
    </row>
    <row r="1101" spans="35:41">
      <c r="AI1101" s="74">
        <v>1962.08</v>
      </c>
      <c r="AJ1101" s="2">
        <f>Cape!D1106</f>
        <v>3.47</v>
      </c>
      <c r="AK1101" s="2">
        <f>Cape!E1108</f>
        <v>30.3</v>
      </c>
      <c r="AL1101" s="76">
        <f t="shared" si="63"/>
        <v>0.11342145214521451</v>
      </c>
      <c r="AM1101" s="95">
        <v>58.52</v>
      </c>
      <c r="AN1101">
        <f t="shared" si="64"/>
        <v>0.11342145214521451</v>
      </c>
      <c r="AO1101">
        <f t="shared" si="62"/>
        <v>1.0417064715238968</v>
      </c>
    </row>
    <row r="1102" spans="35:41">
      <c r="AI1102" s="74">
        <v>1962.09</v>
      </c>
      <c r="AJ1102" s="2">
        <f>Cape!D1107</f>
        <v>3.49</v>
      </c>
      <c r="AK1102" s="2">
        <f>Cape!E1109</f>
        <v>30.4</v>
      </c>
      <c r="AL1102" s="76">
        <f t="shared" si="63"/>
        <v>0.11414473684210527</v>
      </c>
      <c r="AM1102" s="95">
        <v>58</v>
      </c>
      <c r="AN1102">
        <f t="shared" si="64"/>
        <v>0.11414473684210527</v>
      </c>
      <c r="AO1102">
        <f t="shared" si="62"/>
        <v>1.0463447494745799</v>
      </c>
    </row>
    <row r="1103" spans="35:41">
      <c r="AI1103" s="74">
        <v>1962.1</v>
      </c>
      <c r="AJ1103" s="2">
        <f>Cape!D1108</f>
        <v>3.51</v>
      </c>
      <c r="AK1103" s="2">
        <f>Cape!E1110</f>
        <v>30.4</v>
      </c>
      <c r="AL1103" s="76">
        <f t="shared" si="63"/>
        <v>0.11480263157894738</v>
      </c>
      <c r="AM1103" s="95">
        <v>56.17</v>
      </c>
      <c r="AN1103">
        <f t="shared" si="64"/>
        <v>0.11480263157894738</v>
      </c>
      <c r="AO1103">
        <f t="shared" si="62"/>
        <v>1.0502491492224166</v>
      </c>
    </row>
    <row r="1104" spans="35:41">
      <c r="AI1104" s="74">
        <v>1962.11</v>
      </c>
      <c r="AJ1104" s="2">
        <f>Cape!D1109</f>
        <v>3.53</v>
      </c>
      <c r="AK1104" s="2">
        <f>Cape!E1111</f>
        <v>30.4</v>
      </c>
      <c r="AL1104" s="76">
        <f t="shared" si="63"/>
        <v>0.11546052631578947</v>
      </c>
      <c r="AM1104" s="95">
        <v>60.04</v>
      </c>
      <c r="AN1104">
        <f t="shared" si="64"/>
        <v>0.11546052631578947</v>
      </c>
      <c r="AO1104">
        <f t="shared" si="62"/>
        <v>1.0541050749227308</v>
      </c>
    </row>
    <row r="1105" spans="35:41">
      <c r="AI1105" s="74">
        <v>1962.12</v>
      </c>
      <c r="AJ1105" s="2">
        <f>Cape!D1110</f>
        <v>3.57667</v>
      </c>
      <c r="AK1105" s="2">
        <f>Cape!E1112</f>
        <v>30.4</v>
      </c>
      <c r="AL1105" s="76">
        <f t="shared" si="63"/>
        <v>0.11611842105263158</v>
      </c>
      <c r="AM1105" s="95">
        <v>62.64</v>
      </c>
      <c r="AN1105">
        <f t="shared" si="64"/>
        <v>0.11611842105263158</v>
      </c>
      <c r="AO1105">
        <f t="shared" si="62"/>
        <v>1.0579124352285745</v>
      </c>
    </row>
    <row r="1106" spans="35:41">
      <c r="AI1106" s="74">
        <v>1963.01</v>
      </c>
      <c r="AJ1106" s="2">
        <f>Cape!D1111</f>
        <v>3.6233300000000002</v>
      </c>
      <c r="AK1106" s="2">
        <f>Cape!E1113</f>
        <v>30.4</v>
      </c>
      <c r="AL1106" s="76">
        <f t="shared" si="63"/>
        <v>0.11765361842105264</v>
      </c>
      <c r="AM1106" s="95">
        <v>65.06</v>
      </c>
      <c r="AN1106">
        <f t="shared" si="64"/>
        <v>0.11765361842105264</v>
      </c>
      <c r="AO1106">
        <f t="shared" si="62"/>
        <v>1.0696472002437685</v>
      </c>
    </row>
    <row r="1107" spans="35:41">
      <c r="AI1107" s="74">
        <v>1963.02</v>
      </c>
      <c r="AJ1107" s="2">
        <f>Cape!D1112</f>
        <v>3.67</v>
      </c>
      <c r="AK1107" s="2">
        <f>Cape!E1114</f>
        <v>30.4</v>
      </c>
      <c r="AL1107" s="76">
        <f t="shared" si="63"/>
        <v>0.11918848684210527</v>
      </c>
      <c r="AM1107" s="95">
        <v>65.92</v>
      </c>
      <c r="AN1107">
        <f t="shared" si="64"/>
        <v>0.11918848684210527</v>
      </c>
      <c r="AO1107">
        <f t="shared" si="62"/>
        <v>1.0812724102050493</v>
      </c>
    </row>
    <row r="1108" spans="35:41">
      <c r="AI1108" s="74">
        <v>1963.03</v>
      </c>
      <c r="AJ1108" s="2">
        <f>Cape!D1113</f>
        <v>3.6833300000000002</v>
      </c>
      <c r="AK1108" s="2">
        <f>Cape!E1115</f>
        <v>30.5</v>
      </c>
      <c r="AL1108" s="76">
        <f t="shared" si="63"/>
        <v>0.12032786885245901</v>
      </c>
      <c r="AM1108" s="95">
        <v>65.67</v>
      </c>
      <c r="AN1108">
        <f t="shared" si="64"/>
        <v>0.12032786885245901</v>
      </c>
      <c r="AO1108">
        <f t="shared" si="62"/>
        <v>1.0892105263809602</v>
      </c>
    </row>
    <row r="1109" spans="35:41">
      <c r="AI1109" s="74">
        <v>1963.04</v>
      </c>
      <c r="AJ1109" s="2">
        <f>Cape!D1114</f>
        <v>3.6966700000000001</v>
      </c>
      <c r="AK1109" s="2">
        <f>Cape!E1116</f>
        <v>30.5</v>
      </c>
      <c r="AL1109" s="76">
        <f t="shared" si="63"/>
        <v>0.1207649180327869</v>
      </c>
      <c r="AM1109" s="95">
        <v>68.760000000000005</v>
      </c>
      <c r="AN1109">
        <f t="shared" si="64"/>
        <v>0.1207649180327869</v>
      </c>
      <c r="AO1109">
        <f t="shared" si="62"/>
        <v>1.090690050510466</v>
      </c>
    </row>
    <row r="1110" spans="35:41">
      <c r="AI1110" s="74">
        <v>1963.05</v>
      </c>
      <c r="AJ1110" s="2">
        <f>Cape!D1115</f>
        <v>3.71</v>
      </c>
      <c r="AK1110" s="2">
        <f>Cape!E1117</f>
        <v>30.5</v>
      </c>
      <c r="AL1110" s="76">
        <f t="shared" si="63"/>
        <v>0.12120229508196721</v>
      </c>
      <c r="AM1110" s="95">
        <v>70.14</v>
      </c>
      <c r="AN1110">
        <f t="shared" si="64"/>
        <v>0.12120229508196721</v>
      </c>
      <c r="AO1110">
        <f t="shared" si="62"/>
        <v>1.0921608285330813</v>
      </c>
    </row>
    <row r="1111" spans="35:41">
      <c r="AI1111" s="74">
        <v>1963.06</v>
      </c>
      <c r="AJ1111" s="2">
        <f>Cape!D1116</f>
        <v>3.7533300000000001</v>
      </c>
      <c r="AK1111" s="2">
        <f>Cape!E1118</f>
        <v>30.6</v>
      </c>
      <c r="AL1111" s="76">
        <f t="shared" si="63"/>
        <v>0.12124183006535948</v>
      </c>
      <c r="AM1111" s="95">
        <v>70.11</v>
      </c>
      <c r="AN1111">
        <f t="shared" si="64"/>
        <v>0.12124183006535948</v>
      </c>
      <c r="AO1111">
        <f t="shared" si="62"/>
        <v>1.0900152385707067</v>
      </c>
    </row>
    <row r="1112" spans="35:41">
      <c r="AI1112" s="74">
        <v>1963.07</v>
      </c>
      <c r="AJ1112" s="2">
        <f>Cape!D1117</f>
        <v>3.7966700000000002</v>
      </c>
      <c r="AK1112" s="2">
        <f>Cape!E1119</f>
        <v>30.7</v>
      </c>
      <c r="AL1112" s="76">
        <f t="shared" si="63"/>
        <v>0.12225830618892508</v>
      </c>
      <c r="AM1112" s="95">
        <v>69.069999999999993</v>
      </c>
      <c r="AN1112">
        <f t="shared" si="64"/>
        <v>0.12225830618892508</v>
      </c>
      <c r="AO1112">
        <f t="shared" si="62"/>
        <v>1.0966421221172631</v>
      </c>
    </row>
    <row r="1113" spans="35:41">
      <c r="AI1113" s="74">
        <v>1963.08</v>
      </c>
      <c r="AJ1113" s="2">
        <f>Cape!D1118</f>
        <v>3.84</v>
      </c>
      <c r="AK1113" s="2">
        <f>Cape!E1120</f>
        <v>30.7</v>
      </c>
      <c r="AL1113" s="76">
        <f t="shared" si="63"/>
        <v>0.12367003257328991</v>
      </c>
      <c r="AM1113" s="95">
        <v>70.98</v>
      </c>
      <c r="AN1113">
        <f t="shared" si="64"/>
        <v>0.12367003257328991</v>
      </c>
      <c r="AO1113">
        <f t="shared" si="62"/>
        <v>1.1067742920509831</v>
      </c>
    </row>
    <row r="1114" spans="35:41">
      <c r="AI1114" s="74">
        <v>1963.09</v>
      </c>
      <c r="AJ1114" s="2">
        <f>Cape!D1119</f>
        <v>3.88</v>
      </c>
      <c r="AK1114" s="2">
        <f>Cape!E1121</f>
        <v>30.7</v>
      </c>
      <c r="AL1114" s="76">
        <f t="shared" si="63"/>
        <v>0.12508143322475571</v>
      </c>
      <c r="AM1114" s="95">
        <v>72.849999999999994</v>
      </c>
      <c r="AN1114">
        <f t="shared" si="64"/>
        <v>0.12508143322475571</v>
      </c>
      <c r="AO1114">
        <f t="shared" si="62"/>
        <v>1.1167941531640451</v>
      </c>
    </row>
    <row r="1115" spans="35:41">
      <c r="AI1115" s="74">
        <v>1963.1</v>
      </c>
      <c r="AJ1115" s="2">
        <f>Cape!D1120</f>
        <v>3.92</v>
      </c>
      <c r="AK1115" s="2">
        <f>Cape!E1122</f>
        <v>30.8</v>
      </c>
      <c r="AL1115" s="76">
        <f t="shared" si="63"/>
        <v>0.12597402597402596</v>
      </c>
      <c r="AM1115" s="95">
        <v>73.03</v>
      </c>
      <c r="AN1115">
        <f t="shared" si="64"/>
        <v>0.12597402597402596</v>
      </c>
      <c r="AO1115">
        <f t="shared" si="62"/>
        <v>1.1221109798129956</v>
      </c>
    </row>
    <row r="1116" spans="35:41">
      <c r="AI1116" s="74">
        <v>1963.11</v>
      </c>
      <c r="AJ1116" s="2">
        <f>Cape!D1121</f>
        <v>3.96</v>
      </c>
      <c r="AK1116" s="2">
        <f>Cape!E1123</f>
        <v>30.8</v>
      </c>
      <c r="AL1116" s="76">
        <f t="shared" si="63"/>
        <v>0.12727272727272726</v>
      </c>
      <c r="AM1116" s="95">
        <v>72.62</v>
      </c>
      <c r="AN1116">
        <f t="shared" si="64"/>
        <v>0.12727272727272726</v>
      </c>
      <c r="AO1116">
        <f t="shared" si="62"/>
        <v>1.1309493270549618</v>
      </c>
    </row>
    <row r="1117" spans="35:41">
      <c r="AI1117" s="74">
        <v>1963.12</v>
      </c>
      <c r="AJ1117" s="2">
        <f>Cape!D1122</f>
        <v>3.98</v>
      </c>
      <c r="AK1117" s="2">
        <f>Cape!E1124</f>
        <v>30.9</v>
      </c>
      <c r="AL1117" s="76">
        <f t="shared" si="63"/>
        <v>0.12815533980582525</v>
      </c>
      <c r="AM1117" s="95">
        <v>74.17</v>
      </c>
      <c r="AN1117">
        <f t="shared" si="64"/>
        <v>0.12815533980582525</v>
      </c>
      <c r="AO1117">
        <f t="shared" si="62"/>
        <v>1.1360185020101137</v>
      </c>
    </row>
    <row r="1118" spans="35:41">
      <c r="AI1118" s="74">
        <v>1964.01</v>
      </c>
      <c r="AJ1118" s="2">
        <f>Cape!D1123</f>
        <v>4</v>
      </c>
      <c r="AK1118" s="2">
        <f>Cape!E1125</f>
        <v>30.9</v>
      </c>
      <c r="AL1118" s="76">
        <f t="shared" si="63"/>
        <v>0.12880258899676375</v>
      </c>
      <c r="AM1118" s="95">
        <v>76.45</v>
      </c>
      <c r="AN1118">
        <f t="shared" si="64"/>
        <v>0.12880258899676375</v>
      </c>
      <c r="AO1118">
        <f t="shared" si="62"/>
        <v>1.1389492737945208</v>
      </c>
    </row>
    <row r="1119" spans="35:41">
      <c r="AI1119" s="74">
        <v>1964.02</v>
      </c>
      <c r="AJ1119" s="2">
        <f>Cape!D1124</f>
        <v>4.0199999999999996</v>
      </c>
      <c r="AK1119" s="2">
        <f>Cape!E1126</f>
        <v>30.9</v>
      </c>
      <c r="AL1119" s="76">
        <f t="shared" si="63"/>
        <v>0.12944983818770228</v>
      </c>
      <c r="AM1119" s="95">
        <v>77.39</v>
      </c>
      <c r="AN1119">
        <f t="shared" si="64"/>
        <v>0.12944983818770228</v>
      </c>
      <c r="AO1119">
        <f t="shared" si="62"/>
        <v>1.1417697591117328</v>
      </c>
    </row>
    <row r="1120" spans="35:41">
      <c r="AI1120" s="74">
        <v>1964.03</v>
      </c>
      <c r="AJ1120" s="2">
        <f>Cape!D1125</f>
        <v>4.0733300000000003</v>
      </c>
      <c r="AK1120" s="2">
        <f>Cape!E1127</f>
        <v>30.9</v>
      </c>
      <c r="AL1120" s="76">
        <f t="shared" si="63"/>
        <v>0.13009708737864076</v>
      </c>
      <c r="AM1120" s="95">
        <v>78.8</v>
      </c>
      <c r="AN1120">
        <f t="shared" si="64"/>
        <v>0.13009708737864076</v>
      </c>
      <c r="AO1120">
        <f t="shared" si="62"/>
        <v>1.1444800547591663</v>
      </c>
    </row>
    <row r="1121" spans="35:41">
      <c r="AI1121" s="74">
        <v>1964.04</v>
      </c>
      <c r="AJ1121" s="2">
        <f>Cape!D1126</f>
        <v>4.1266699999999998</v>
      </c>
      <c r="AK1121" s="2">
        <f>Cape!E1128</f>
        <v>30.9</v>
      </c>
      <c r="AL1121" s="76">
        <f t="shared" si="63"/>
        <v>0.13182297734627835</v>
      </c>
      <c r="AM1121" s="95">
        <v>79.94</v>
      </c>
      <c r="AN1121">
        <f t="shared" si="64"/>
        <v>0.13182297734627835</v>
      </c>
      <c r="AO1121">
        <f t="shared" si="62"/>
        <v>1.1565437869357302</v>
      </c>
    </row>
    <row r="1122" spans="35:41">
      <c r="AI1122" s="74">
        <v>1964.05</v>
      </c>
      <c r="AJ1122" s="2">
        <f>Cape!D1127</f>
        <v>4.18</v>
      </c>
      <c r="AK1122" s="2">
        <f>Cape!E1129</f>
        <v>30.9</v>
      </c>
      <c r="AL1122" s="76">
        <f t="shared" si="63"/>
        <v>0.13354919093851134</v>
      </c>
      <c r="AM1122" s="95">
        <v>80.72</v>
      </c>
      <c r="AN1122">
        <f t="shared" si="64"/>
        <v>0.13354919093851134</v>
      </c>
      <c r="AO1122">
        <f t="shared" si="62"/>
        <v>1.1684706246466465</v>
      </c>
    </row>
    <row r="1123" spans="35:41">
      <c r="AI1123" s="74">
        <v>1964.06</v>
      </c>
      <c r="AJ1123" s="2">
        <f>Cape!D1128</f>
        <v>4.2300000000000004</v>
      </c>
      <c r="AK1123" s="2">
        <f>Cape!E1130</f>
        <v>31</v>
      </c>
      <c r="AL1123" s="76">
        <f t="shared" si="63"/>
        <v>0.13483870967741934</v>
      </c>
      <c r="AM1123" s="95">
        <v>80.239999999999995</v>
      </c>
      <c r="AN1123">
        <f t="shared" si="64"/>
        <v>0.13483870967741934</v>
      </c>
      <c r="AO1123">
        <f t="shared" si="62"/>
        <v>1.176386614564674</v>
      </c>
    </row>
    <row r="1124" spans="35:41">
      <c r="AI1124" s="74">
        <v>1964.07</v>
      </c>
      <c r="AJ1124" s="2">
        <f>Cape!D1129</f>
        <v>4.28</v>
      </c>
      <c r="AK1124" s="2">
        <f>Cape!E1131</f>
        <v>31.1</v>
      </c>
      <c r="AL1124" s="76">
        <f t="shared" si="63"/>
        <v>0.13601286173633442</v>
      </c>
      <c r="AM1124" s="95">
        <v>83.22</v>
      </c>
      <c r="AN1124">
        <f t="shared" si="64"/>
        <v>0.13601286173633442</v>
      </c>
      <c r="AO1124">
        <f t="shared" si="62"/>
        <v>1.1831858097931804</v>
      </c>
    </row>
    <row r="1125" spans="35:41">
      <c r="AI1125" s="74">
        <v>1964.08</v>
      </c>
      <c r="AJ1125" s="2">
        <f>Cape!D1130</f>
        <v>4.33</v>
      </c>
      <c r="AK1125" s="2">
        <f>Cape!E1132</f>
        <v>31</v>
      </c>
      <c r="AL1125" s="76">
        <f t="shared" si="63"/>
        <v>0.13806451612903226</v>
      </c>
      <c r="AM1125" s="95">
        <v>82</v>
      </c>
      <c r="AN1125">
        <f t="shared" si="64"/>
        <v>0.13806451612903226</v>
      </c>
      <c r="AO1125">
        <f t="shared" si="62"/>
        <v>1.1975304455675175</v>
      </c>
    </row>
    <row r="1126" spans="35:41">
      <c r="AI1126" s="74">
        <v>1964.09</v>
      </c>
      <c r="AJ1126" s="2">
        <f>Cape!D1131</f>
        <v>4.3766699999999998</v>
      </c>
      <c r="AK1126" s="2">
        <f>Cape!E1133</f>
        <v>31.1</v>
      </c>
      <c r="AL1126" s="76">
        <f t="shared" si="63"/>
        <v>0.13922829581993568</v>
      </c>
      <c r="AM1126" s="95">
        <v>83.41</v>
      </c>
      <c r="AN1126">
        <f t="shared" si="64"/>
        <v>0.13922829581993568</v>
      </c>
      <c r="AO1126">
        <f t="shared" si="62"/>
        <v>1.2040101465091697</v>
      </c>
    </row>
    <row r="1127" spans="35:41">
      <c r="AI1127" s="74">
        <v>1964.1</v>
      </c>
      <c r="AJ1127" s="2">
        <f>Cape!D1132</f>
        <v>4.42333</v>
      </c>
      <c r="AK1127" s="2">
        <f>Cape!E1134</f>
        <v>31.1</v>
      </c>
      <c r="AL1127" s="76">
        <f t="shared" si="63"/>
        <v>0.14072893890675239</v>
      </c>
      <c r="AM1127" s="95">
        <v>84.85</v>
      </c>
      <c r="AN1127">
        <f t="shared" si="64"/>
        <v>0.14072893890675239</v>
      </c>
      <c r="AO1127">
        <f t="shared" si="62"/>
        <v>1.213361422927439</v>
      </c>
    </row>
    <row r="1128" spans="35:41">
      <c r="AI1128" s="74">
        <v>1964.11</v>
      </c>
      <c r="AJ1128" s="2">
        <f>Cape!D1133</f>
        <v>4.47</v>
      </c>
      <c r="AK1128" s="2">
        <f>Cape!E1135</f>
        <v>31.2</v>
      </c>
      <c r="AL1128" s="76">
        <f t="shared" si="63"/>
        <v>0.14177339743589745</v>
      </c>
      <c r="AM1128" s="95">
        <v>85.44</v>
      </c>
      <c r="AN1128">
        <f t="shared" si="64"/>
        <v>0.14177339743589745</v>
      </c>
      <c r="AO1128">
        <f t="shared" si="62"/>
        <v>1.2186154593954481</v>
      </c>
    </row>
    <row r="1129" spans="35:41">
      <c r="AI1129" s="74">
        <v>1964.12</v>
      </c>
      <c r="AJ1129" s="2">
        <f>Cape!D1134</f>
        <v>4.4966699999999999</v>
      </c>
      <c r="AK1129" s="2">
        <f>Cape!E1136</f>
        <v>31.2</v>
      </c>
      <c r="AL1129" s="76">
        <f t="shared" si="63"/>
        <v>0.14326923076923076</v>
      </c>
      <c r="AM1129" s="95">
        <v>83.96</v>
      </c>
      <c r="AN1129">
        <f t="shared" si="64"/>
        <v>0.14326923076923076</v>
      </c>
      <c r="AO1129">
        <f t="shared" si="62"/>
        <v>1.2276246390310759</v>
      </c>
    </row>
    <row r="1130" spans="35:41">
      <c r="AI1130" s="74">
        <v>1965.01</v>
      </c>
      <c r="AJ1130" s="2">
        <f>Cape!D1135</f>
        <v>4.5233299999999996</v>
      </c>
      <c r="AK1130" s="2">
        <f>Cape!E1137</f>
        <v>31.2</v>
      </c>
      <c r="AL1130" s="76">
        <f t="shared" si="63"/>
        <v>0.14412403846153846</v>
      </c>
      <c r="AM1130" s="95">
        <v>86.12</v>
      </c>
      <c r="AN1130">
        <f t="shared" si="64"/>
        <v>0.14412403846153846</v>
      </c>
      <c r="AO1130">
        <f t="shared" si="62"/>
        <v>1.2310140901607689</v>
      </c>
    </row>
    <row r="1131" spans="35:41">
      <c r="AI1131" s="74">
        <v>1965.02</v>
      </c>
      <c r="AJ1131" s="2">
        <f>Cape!D1136</f>
        <v>4.55</v>
      </c>
      <c r="AK1131" s="2">
        <f>Cape!E1138</f>
        <v>31.2</v>
      </c>
      <c r="AL1131" s="76">
        <f t="shared" si="63"/>
        <v>0.14497852564102565</v>
      </c>
      <c r="AM1131" s="95">
        <v>86.75</v>
      </c>
      <c r="AN1131">
        <f t="shared" si="64"/>
        <v>0.14497852564102565</v>
      </c>
      <c r="AO1131">
        <f t="shared" si="62"/>
        <v>1.2344575071857391</v>
      </c>
    </row>
    <row r="1132" spans="35:41">
      <c r="AI1132" s="74">
        <v>1965.03</v>
      </c>
      <c r="AJ1132" s="2">
        <f>Cape!D1137</f>
        <v>4.5933299999999999</v>
      </c>
      <c r="AK1132" s="2">
        <f>Cape!E1139</f>
        <v>31.3</v>
      </c>
      <c r="AL1132" s="76">
        <f t="shared" si="63"/>
        <v>0.14536741214057508</v>
      </c>
      <c r="AM1132" s="95">
        <v>86.83</v>
      </c>
      <c r="AN1132">
        <f t="shared" si="64"/>
        <v>0.14536741214057508</v>
      </c>
      <c r="AO1132">
        <f t="shared" si="62"/>
        <v>1.2340053318580695</v>
      </c>
    </row>
    <row r="1133" spans="35:41">
      <c r="AI1133" s="74">
        <v>1965.04</v>
      </c>
      <c r="AJ1133" s="2">
        <f>Cape!D1138</f>
        <v>4.6366699999999996</v>
      </c>
      <c r="AK1133" s="2">
        <f>Cape!E1140</f>
        <v>31.4</v>
      </c>
      <c r="AL1133" s="76">
        <f t="shared" si="63"/>
        <v>0.1462843949044586</v>
      </c>
      <c r="AM1133" s="95">
        <v>87.97</v>
      </c>
      <c r="AN1133">
        <f t="shared" si="64"/>
        <v>0.1462843949044586</v>
      </c>
      <c r="AO1133">
        <f t="shared" si="62"/>
        <v>1.238143924924834</v>
      </c>
    </row>
    <row r="1134" spans="35:41">
      <c r="AI1134" s="74">
        <v>1965.05</v>
      </c>
      <c r="AJ1134" s="2">
        <f>Cape!D1139</f>
        <v>4.68</v>
      </c>
      <c r="AK1134" s="2">
        <f>Cape!E1141</f>
        <v>31.4</v>
      </c>
      <c r="AL1134" s="76">
        <f t="shared" si="63"/>
        <v>0.14766464968152865</v>
      </c>
      <c r="AM1134" s="95">
        <v>89.28</v>
      </c>
      <c r="AN1134">
        <f t="shared" si="64"/>
        <v>0.14766464968152865</v>
      </c>
      <c r="AO1134">
        <f t="shared" si="62"/>
        <v>1.2462954442898315</v>
      </c>
    </row>
    <row r="1135" spans="35:41">
      <c r="AI1135" s="74">
        <v>1965.06</v>
      </c>
      <c r="AJ1135" s="2">
        <f>Cape!D1140</f>
        <v>4.7333299999999996</v>
      </c>
      <c r="AK1135" s="2">
        <f>Cape!E1142</f>
        <v>31.6</v>
      </c>
      <c r="AL1135" s="76">
        <f t="shared" si="63"/>
        <v>0.14810126582278479</v>
      </c>
      <c r="AM1135" s="95">
        <v>85.04</v>
      </c>
      <c r="AN1135">
        <f t="shared" si="64"/>
        <v>0.14810126582278479</v>
      </c>
      <c r="AO1135">
        <f t="shared" si="62"/>
        <v>1.2465458555301114</v>
      </c>
    </row>
    <row r="1136" spans="35:41">
      <c r="AI1136" s="74">
        <v>1965.07</v>
      </c>
      <c r="AJ1136" s="2">
        <f>Cape!D1141</f>
        <v>4.78667</v>
      </c>
      <c r="AK1136" s="2">
        <f>Cape!E1143</f>
        <v>31.6</v>
      </c>
      <c r="AL1136" s="76">
        <f t="shared" si="63"/>
        <v>0.1497889240506329</v>
      </c>
      <c r="AM1136" s="95">
        <v>84.91</v>
      </c>
      <c r="AN1136">
        <f t="shared" si="64"/>
        <v>0.1497889240506329</v>
      </c>
      <c r="AO1136">
        <f t="shared" si="62"/>
        <v>1.257466095028716</v>
      </c>
    </row>
    <row r="1137" spans="35:41">
      <c r="AI1137" s="74">
        <v>1965.08</v>
      </c>
      <c r="AJ1137" s="2">
        <f>Cape!D1142</f>
        <v>4.84</v>
      </c>
      <c r="AK1137" s="2">
        <f>Cape!E1144</f>
        <v>31.6</v>
      </c>
      <c r="AL1137" s="76">
        <f t="shared" si="63"/>
        <v>0.15147689873417722</v>
      </c>
      <c r="AM1137" s="95">
        <v>86.49</v>
      </c>
      <c r="AN1137">
        <f t="shared" si="64"/>
        <v>0.15147689873417722</v>
      </c>
      <c r="AO1137">
        <f t="shared" si="62"/>
        <v>1.2684324779970324</v>
      </c>
    </row>
    <row r="1138" spans="35:41">
      <c r="AI1138" s="74">
        <v>1965.09</v>
      </c>
      <c r="AJ1138" s="2">
        <f>Cape!D1143</f>
        <v>4.8866699999999996</v>
      </c>
      <c r="AK1138" s="2">
        <f>Cape!E1145</f>
        <v>31.6</v>
      </c>
      <c r="AL1138" s="76">
        <f t="shared" si="63"/>
        <v>0.1531645569620253</v>
      </c>
      <c r="AM1138" s="95">
        <v>89.38</v>
      </c>
      <c r="AN1138">
        <f t="shared" si="64"/>
        <v>0.1531645569620253</v>
      </c>
      <c r="AO1138">
        <f t="shared" si="62"/>
        <v>1.2794787454466396</v>
      </c>
    </row>
    <row r="1139" spans="35:41">
      <c r="AI1139" s="74">
        <v>1965.1</v>
      </c>
      <c r="AJ1139" s="2">
        <f>Cape!D1144</f>
        <v>4.9333299999999998</v>
      </c>
      <c r="AK1139" s="2">
        <f>Cape!E1146</f>
        <v>31.7</v>
      </c>
      <c r="AL1139" s="76">
        <f t="shared" si="63"/>
        <v>0.15415362776025235</v>
      </c>
      <c r="AM1139" s="95">
        <v>91.39</v>
      </c>
      <c r="AN1139">
        <f t="shared" si="64"/>
        <v>0.15415362776025235</v>
      </c>
      <c r="AO1139">
        <f t="shared" si="62"/>
        <v>1.2847483703154574</v>
      </c>
    </row>
    <row r="1140" spans="35:41">
      <c r="AI1140" s="74">
        <v>1965.11</v>
      </c>
      <c r="AJ1140" s="2">
        <f>Cape!D1145</f>
        <v>4.9800000000000004</v>
      </c>
      <c r="AK1140" s="2">
        <f>Cape!E1147</f>
        <v>31.7</v>
      </c>
      <c r="AL1140" s="76">
        <f t="shared" si="63"/>
        <v>0.15562555205047318</v>
      </c>
      <c r="AM1140" s="95">
        <v>92.15</v>
      </c>
      <c r="AN1140">
        <f t="shared" si="64"/>
        <v>0.15562555205047318</v>
      </c>
      <c r="AO1140">
        <f t="shared" si="62"/>
        <v>1.2941641882799542</v>
      </c>
    </row>
    <row r="1141" spans="35:41">
      <c r="AI1141" s="74">
        <v>1965.12</v>
      </c>
      <c r="AJ1141" s="2">
        <f>Cape!D1146</f>
        <v>5.05</v>
      </c>
      <c r="AK1141" s="2">
        <f>Cape!E1148</f>
        <v>31.8</v>
      </c>
      <c r="AL1141" s="76">
        <f t="shared" si="63"/>
        <v>0.15660377358490568</v>
      </c>
      <c r="AM1141" s="95">
        <v>91.73</v>
      </c>
      <c r="AN1141">
        <f t="shared" si="64"/>
        <v>0.15660377358490568</v>
      </c>
      <c r="AO1141">
        <f t="shared" si="62"/>
        <v>1.2995548536045456</v>
      </c>
    </row>
    <row r="1142" spans="35:41">
      <c r="AI1142" s="74">
        <v>1966.01</v>
      </c>
      <c r="AJ1142" s="2">
        <f>Cape!D1147</f>
        <v>5.12</v>
      </c>
      <c r="AK1142" s="2">
        <f>Cape!E1149</f>
        <v>31.8</v>
      </c>
      <c r="AL1142" s="76">
        <f t="shared" si="63"/>
        <v>0.15880503144654087</v>
      </c>
      <c r="AM1142" s="95">
        <v>93.32</v>
      </c>
      <c r="AN1142">
        <f t="shared" si="64"/>
        <v>0.15880503144654087</v>
      </c>
      <c r="AO1142">
        <f t="shared" si="62"/>
        <v>1.3152526505119131</v>
      </c>
    </row>
    <row r="1143" spans="35:41">
      <c r="AI1143" s="74">
        <v>1966.02</v>
      </c>
      <c r="AJ1143" s="2">
        <f>Cape!D1148</f>
        <v>5.19</v>
      </c>
      <c r="AK1143" s="2">
        <f>Cape!E1150</f>
        <v>32</v>
      </c>
      <c r="AL1143" s="76">
        <f t="shared" si="63"/>
        <v>0.16</v>
      </c>
      <c r="AM1143" s="95">
        <v>92.69</v>
      </c>
      <c r="AN1143">
        <f t="shared" si="64"/>
        <v>0.16</v>
      </c>
      <c r="AO1143">
        <f t="shared" si="62"/>
        <v>1.322574724377461</v>
      </c>
    </row>
    <row r="1144" spans="35:41">
      <c r="AI1144" s="74">
        <v>1966.03</v>
      </c>
      <c r="AJ1144" s="2">
        <f>Cape!D1149</f>
        <v>5.24</v>
      </c>
      <c r="AK1144" s="2">
        <f>Cape!E1151</f>
        <v>32.1</v>
      </c>
      <c r="AL1144" s="76">
        <f t="shared" si="63"/>
        <v>0.1616822429906542</v>
      </c>
      <c r="AM1144" s="95">
        <v>88.88</v>
      </c>
      <c r="AN1144">
        <f t="shared" si="64"/>
        <v>0.1616822429906542</v>
      </c>
      <c r="AO1144">
        <f t="shared" si="62"/>
        <v>1.3339841751935677</v>
      </c>
    </row>
    <row r="1145" spans="35:41">
      <c r="AI1145" s="74">
        <v>1966.04</v>
      </c>
      <c r="AJ1145" s="2">
        <f>Cape!D1150</f>
        <v>5.29</v>
      </c>
      <c r="AK1145" s="2">
        <f>Cape!E1152</f>
        <v>32.299999999999997</v>
      </c>
      <c r="AL1145" s="76">
        <f t="shared" si="63"/>
        <v>0.16222910216718267</v>
      </c>
      <c r="AM1145" s="95">
        <v>91.6</v>
      </c>
      <c r="AN1145">
        <f t="shared" si="64"/>
        <v>0.16222910216718267</v>
      </c>
      <c r="AO1145">
        <f t="shared" si="62"/>
        <v>1.3360519226730834</v>
      </c>
    </row>
    <row r="1146" spans="35:41">
      <c r="AI1146" s="74">
        <v>1966.05</v>
      </c>
      <c r="AJ1146" s="2">
        <f>Cape!D1151</f>
        <v>5.34</v>
      </c>
      <c r="AK1146" s="2">
        <f>Cape!E1153</f>
        <v>32.299999999999997</v>
      </c>
      <c r="AL1146" s="76">
        <f t="shared" si="63"/>
        <v>0.16377708978328176</v>
      </c>
      <c r="AM1146" s="95">
        <v>86.78</v>
      </c>
      <c r="AN1146">
        <f t="shared" si="64"/>
        <v>0.16377708978328176</v>
      </c>
      <c r="AO1146">
        <f t="shared" si="62"/>
        <v>1.3463252254446381</v>
      </c>
    </row>
    <row r="1147" spans="35:41">
      <c r="AI1147" s="74">
        <v>1966.06</v>
      </c>
      <c r="AJ1147" s="2">
        <f>Cape!D1152</f>
        <v>5.38</v>
      </c>
      <c r="AK1147" s="2">
        <f>Cape!E1154</f>
        <v>32.4</v>
      </c>
      <c r="AL1147" s="76">
        <f t="shared" si="63"/>
        <v>0.16481481481481483</v>
      </c>
      <c r="AM1147" s="95">
        <v>86.06</v>
      </c>
      <c r="AN1147">
        <f t="shared" si="64"/>
        <v>0.16481481481481483</v>
      </c>
      <c r="AO1147">
        <f t="shared" ref="AO1147:AO1210" si="65">AN1147/(AVERAGE(AL1027:AL1146))</f>
        <v>1.3522643865301969</v>
      </c>
    </row>
    <row r="1148" spans="35:41">
      <c r="AI1148" s="74">
        <v>1966.07</v>
      </c>
      <c r="AJ1148" s="2">
        <f>Cape!D1153</f>
        <v>5.42</v>
      </c>
      <c r="AK1148" s="2">
        <f>Cape!E1155</f>
        <v>32.5</v>
      </c>
      <c r="AL1148" s="76">
        <f t="shared" si="63"/>
        <v>0.16553846153846152</v>
      </c>
      <c r="AM1148" s="95">
        <v>85.84</v>
      </c>
      <c r="AN1148">
        <f t="shared" si="64"/>
        <v>0.16553846153846152</v>
      </c>
      <c r="AO1148">
        <f t="shared" si="65"/>
        <v>1.355499837619154</v>
      </c>
    </row>
    <row r="1149" spans="35:41">
      <c r="AI1149" s="74">
        <v>1966.08</v>
      </c>
      <c r="AJ1149" s="2">
        <f>Cape!D1154</f>
        <v>5.46</v>
      </c>
      <c r="AK1149" s="2">
        <f>Cape!E1156</f>
        <v>32.700000000000003</v>
      </c>
      <c r="AL1149" s="76">
        <f t="shared" si="63"/>
        <v>0.16574923547400611</v>
      </c>
      <c r="AM1149" s="95">
        <v>80.650000000000006</v>
      </c>
      <c r="AN1149">
        <f t="shared" si="64"/>
        <v>0.16574923547400611</v>
      </c>
      <c r="AO1149">
        <f t="shared" si="65"/>
        <v>1.3542721105163795</v>
      </c>
    </row>
    <row r="1150" spans="35:41">
      <c r="AI1150" s="74">
        <v>1966.09</v>
      </c>
      <c r="AJ1150" s="2">
        <f>Cape!D1155</f>
        <v>5.4766700000000004</v>
      </c>
      <c r="AK1150" s="2">
        <f>Cape!E1157</f>
        <v>32.700000000000003</v>
      </c>
      <c r="AL1150" s="76">
        <f t="shared" si="63"/>
        <v>0.16697247706422016</v>
      </c>
      <c r="AM1150" s="95">
        <v>77.81</v>
      </c>
      <c r="AN1150">
        <f t="shared" si="64"/>
        <v>0.16697247706422016</v>
      </c>
      <c r="AO1150">
        <f t="shared" si="65"/>
        <v>1.3612283573594548</v>
      </c>
    </row>
    <row r="1151" spans="35:41">
      <c r="AI1151" s="74">
        <v>1966.1</v>
      </c>
      <c r="AJ1151" s="2">
        <f>Cape!D1156</f>
        <v>5.4933300000000003</v>
      </c>
      <c r="AK1151" s="2">
        <f>Cape!E1158</f>
        <v>32.9</v>
      </c>
      <c r="AL1151" s="76">
        <f t="shared" si="63"/>
        <v>0.16646413373860183</v>
      </c>
      <c r="AM1151" s="95">
        <v>77.13</v>
      </c>
      <c r="AN1151">
        <f t="shared" si="64"/>
        <v>0.16646413373860183</v>
      </c>
      <c r="AO1151">
        <f t="shared" si="65"/>
        <v>1.3538111978999972</v>
      </c>
    </row>
    <row r="1152" spans="35:41">
      <c r="AI1152" s="74">
        <v>1966.11</v>
      </c>
      <c r="AJ1152" s="2">
        <f>Cape!D1157</f>
        <v>5.51</v>
      </c>
      <c r="AK1152" s="2">
        <f>Cape!E1159</f>
        <v>32.9</v>
      </c>
      <c r="AL1152" s="76">
        <f t="shared" si="63"/>
        <v>0.16697051671732524</v>
      </c>
      <c r="AM1152" s="95">
        <v>80.989999999999995</v>
      </c>
      <c r="AN1152">
        <f t="shared" si="64"/>
        <v>0.16697051671732524</v>
      </c>
      <c r="AO1152">
        <f t="shared" si="65"/>
        <v>1.3545097725490867</v>
      </c>
    </row>
    <row r="1153" spans="35:41">
      <c r="AI1153" s="74">
        <v>1966.12</v>
      </c>
      <c r="AJ1153" s="2">
        <f>Cape!D1158</f>
        <v>5.5233299999999996</v>
      </c>
      <c r="AK1153" s="2">
        <f>Cape!E1160</f>
        <v>32.9</v>
      </c>
      <c r="AL1153" s="76">
        <f t="shared" si="63"/>
        <v>0.16747720364741642</v>
      </c>
      <c r="AM1153" s="95">
        <v>81.33</v>
      </c>
      <c r="AN1153">
        <f t="shared" si="64"/>
        <v>0.16747720364741642</v>
      </c>
      <c r="AO1153">
        <f t="shared" si="65"/>
        <v>1.3550059959587886</v>
      </c>
    </row>
    <row r="1154" spans="35:41">
      <c r="AI1154" s="74">
        <v>1967.01</v>
      </c>
      <c r="AJ1154" s="2">
        <f>Cape!D1159</f>
        <v>5.53667</v>
      </c>
      <c r="AK1154" s="2">
        <f>Cape!E1161</f>
        <v>32.9</v>
      </c>
      <c r="AL1154" s="76">
        <f t="shared" si="63"/>
        <v>0.1678823708206687</v>
      </c>
      <c r="AM1154" s="95">
        <v>84.45</v>
      </c>
      <c r="AN1154">
        <f t="shared" si="64"/>
        <v>0.1678823708206687</v>
      </c>
      <c r="AO1154">
        <f t="shared" si="65"/>
        <v>1.3544381680226991</v>
      </c>
    </row>
    <row r="1155" spans="35:41">
      <c r="AI1155" s="74">
        <v>1967.02</v>
      </c>
      <c r="AJ1155" s="2">
        <f>Cape!D1160</f>
        <v>5.55</v>
      </c>
      <c r="AK1155" s="2">
        <f>Cape!E1162</f>
        <v>32.9</v>
      </c>
      <c r="AL1155" s="76">
        <f t="shared" si="63"/>
        <v>0.16828784194528876</v>
      </c>
      <c r="AM1155" s="95">
        <v>87.36</v>
      </c>
      <c r="AN1155">
        <f t="shared" si="64"/>
        <v>0.16828784194528876</v>
      </c>
      <c r="AO1155">
        <f t="shared" si="65"/>
        <v>1.3537844011665259</v>
      </c>
    </row>
    <row r="1156" spans="35:41">
      <c r="AI1156" s="74">
        <v>1967.03</v>
      </c>
      <c r="AJ1156" s="2">
        <f>Cape!D1161</f>
        <v>5.5166700000000004</v>
      </c>
      <c r="AK1156" s="2">
        <f>Cape!E1163</f>
        <v>33</v>
      </c>
      <c r="AL1156" s="76">
        <f t="shared" si="63"/>
        <v>0.16818181818181818</v>
      </c>
      <c r="AM1156" s="95">
        <v>89.42</v>
      </c>
      <c r="AN1156">
        <f t="shared" si="64"/>
        <v>0.16818181818181818</v>
      </c>
      <c r="AO1156">
        <f t="shared" si="65"/>
        <v>1.3489001662876794</v>
      </c>
    </row>
    <row r="1157" spans="35:41">
      <c r="AI1157" s="74">
        <v>1967.04</v>
      </c>
      <c r="AJ1157" s="2">
        <f>Cape!D1162</f>
        <v>5.4833299999999996</v>
      </c>
      <c r="AK1157" s="2">
        <f>Cape!E1164</f>
        <v>33.1</v>
      </c>
      <c r="AL1157" s="76">
        <f t="shared" ref="AL1157:AL1220" si="66">AJ1156/AK1157</f>
        <v>0.16666676737160122</v>
      </c>
      <c r="AM1157" s="95">
        <v>90.96</v>
      </c>
      <c r="AN1157">
        <f t="shared" ref="AN1157:AN1220" si="67">AJ1156/AK1157</f>
        <v>0.16666676737160122</v>
      </c>
      <c r="AO1157">
        <f t="shared" si="65"/>
        <v>1.3326940854408313</v>
      </c>
    </row>
    <row r="1158" spans="35:41">
      <c r="AI1158" s="74">
        <v>1967.05</v>
      </c>
      <c r="AJ1158" s="2">
        <f>Cape!D1163</f>
        <v>5.45</v>
      </c>
      <c r="AK1158" s="2">
        <f>Cape!E1165</f>
        <v>33.200000000000003</v>
      </c>
      <c r="AL1158" s="76">
        <f t="shared" si="66"/>
        <v>0.16516054216867468</v>
      </c>
      <c r="AM1158" s="95">
        <v>92.59</v>
      </c>
      <c r="AN1158">
        <f t="shared" si="67"/>
        <v>0.16516054216867468</v>
      </c>
      <c r="AO1158">
        <f t="shared" si="65"/>
        <v>1.3167400080866112</v>
      </c>
    </row>
    <row r="1159" spans="35:41">
      <c r="AI1159" s="74">
        <v>1967.06</v>
      </c>
      <c r="AJ1159" s="2">
        <f>Cape!D1164</f>
        <v>5.41</v>
      </c>
      <c r="AK1159" s="2">
        <f>Cape!E1166</f>
        <v>33.299999999999997</v>
      </c>
      <c r="AL1159" s="76">
        <f t="shared" si="66"/>
        <v>0.16366366366366369</v>
      </c>
      <c r="AM1159" s="95">
        <v>91.43</v>
      </c>
      <c r="AN1159">
        <f t="shared" si="67"/>
        <v>0.16366366366366369</v>
      </c>
      <c r="AO1159">
        <f t="shared" si="65"/>
        <v>1.3010363661496325</v>
      </c>
    </row>
    <row r="1160" spans="35:41">
      <c r="AI1160" s="74">
        <v>1967.07</v>
      </c>
      <c r="AJ1160" s="2">
        <f>Cape!D1165</f>
        <v>5.37</v>
      </c>
      <c r="AK1160" s="2">
        <f>Cape!E1167</f>
        <v>33.4</v>
      </c>
      <c r="AL1160" s="76">
        <f t="shared" si="66"/>
        <v>0.16197604790419162</v>
      </c>
      <c r="AM1160" s="95">
        <v>93.01</v>
      </c>
      <c r="AN1160">
        <f t="shared" si="67"/>
        <v>0.16197604790419162</v>
      </c>
      <c r="AO1160">
        <f t="shared" si="65"/>
        <v>1.2839915334646101</v>
      </c>
    </row>
    <row r="1161" spans="35:41">
      <c r="AI1161" s="74">
        <v>1967.08</v>
      </c>
      <c r="AJ1161" s="2">
        <f>Cape!D1166</f>
        <v>5.33</v>
      </c>
      <c r="AK1161" s="2">
        <f>Cape!E1168</f>
        <v>33.5</v>
      </c>
      <c r="AL1161" s="76">
        <f t="shared" si="66"/>
        <v>0.16029850746268656</v>
      </c>
      <c r="AM1161" s="95">
        <v>94.49</v>
      </c>
      <c r="AN1161">
        <f t="shared" si="67"/>
        <v>0.16029850746268656</v>
      </c>
      <c r="AO1161">
        <f t="shared" si="65"/>
        <v>1.2672113255004032</v>
      </c>
    </row>
    <row r="1162" spans="35:41">
      <c r="AI1162" s="74">
        <v>1967.09</v>
      </c>
      <c r="AJ1162" s="2">
        <f>Cape!D1167</f>
        <v>5.32</v>
      </c>
      <c r="AK1162" s="2">
        <f>Cape!E1169</f>
        <v>33.6</v>
      </c>
      <c r="AL1162" s="76">
        <f t="shared" si="66"/>
        <v>0.15863095238095237</v>
      </c>
      <c r="AM1162" s="95">
        <v>95.81</v>
      </c>
      <c r="AN1162">
        <f t="shared" si="67"/>
        <v>0.15863095238095237</v>
      </c>
      <c r="AO1162">
        <f t="shared" si="65"/>
        <v>1.2507587431403735</v>
      </c>
    </row>
    <row r="1163" spans="35:41">
      <c r="AI1163" s="74">
        <v>1967.1</v>
      </c>
      <c r="AJ1163" s="2">
        <f>Cape!D1168</f>
        <v>5.31</v>
      </c>
      <c r="AK1163" s="2">
        <f>Cape!E1170</f>
        <v>33.700000000000003</v>
      </c>
      <c r="AL1163" s="76">
        <f t="shared" si="66"/>
        <v>0.15786350148367953</v>
      </c>
      <c r="AM1163" s="95">
        <v>95.66</v>
      </c>
      <c r="AN1163">
        <f t="shared" si="67"/>
        <v>0.15786350148367953</v>
      </c>
      <c r="AO1163">
        <f t="shared" si="65"/>
        <v>1.2416252088275304</v>
      </c>
    </row>
    <row r="1164" spans="35:41">
      <c r="AI1164" s="74">
        <v>1967.11</v>
      </c>
      <c r="AJ1164" s="2">
        <f>Cape!D1169</f>
        <v>5.3</v>
      </c>
      <c r="AK1164" s="2">
        <f>Cape!E1171</f>
        <v>33.799999999999997</v>
      </c>
      <c r="AL1164" s="76">
        <f t="shared" si="66"/>
        <v>0.15710059171597635</v>
      </c>
      <c r="AM1164" s="95">
        <v>92.66</v>
      </c>
      <c r="AN1164">
        <f t="shared" si="67"/>
        <v>0.15710059171597635</v>
      </c>
      <c r="AO1164">
        <f t="shared" si="65"/>
        <v>1.2326817540414552</v>
      </c>
    </row>
    <row r="1165" spans="35:41">
      <c r="AI1165" s="74">
        <v>1967.12</v>
      </c>
      <c r="AJ1165" s="2">
        <f>Cape!D1170</f>
        <v>5.31</v>
      </c>
      <c r="AK1165" s="2">
        <f>Cape!E1172</f>
        <v>33.9</v>
      </c>
      <c r="AL1165" s="76">
        <f t="shared" si="66"/>
        <v>0.15634218289085547</v>
      </c>
      <c r="AM1165" s="95">
        <v>95.3</v>
      </c>
      <c r="AN1165">
        <f t="shared" si="67"/>
        <v>0.15634218289085547</v>
      </c>
      <c r="AO1165">
        <f t="shared" si="65"/>
        <v>1.2238896377441033</v>
      </c>
    </row>
    <row r="1166" spans="35:41">
      <c r="AI1166" s="74">
        <v>1968.01</v>
      </c>
      <c r="AJ1166" s="2">
        <f>Cape!D1171</f>
        <v>5.32</v>
      </c>
      <c r="AK1166" s="2">
        <f>Cape!E1173</f>
        <v>34.1</v>
      </c>
      <c r="AL1166" s="76">
        <f t="shared" si="66"/>
        <v>0.15571847507331377</v>
      </c>
      <c r="AM1166" s="95">
        <v>95.04</v>
      </c>
      <c r="AN1166">
        <f t="shared" si="67"/>
        <v>0.15571847507331377</v>
      </c>
      <c r="AO1166">
        <f t="shared" si="65"/>
        <v>1.2162966987613855</v>
      </c>
    </row>
    <row r="1167" spans="35:41">
      <c r="AI1167" s="74">
        <v>1968.02</v>
      </c>
      <c r="AJ1167" s="2">
        <f>Cape!D1172</f>
        <v>5.33</v>
      </c>
      <c r="AK1167" s="2">
        <f>Cape!E1174</f>
        <v>34.200000000000003</v>
      </c>
      <c r="AL1167" s="76">
        <f t="shared" si="66"/>
        <v>0.15555555555555556</v>
      </c>
      <c r="AM1167" s="95">
        <v>90.75</v>
      </c>
      <c r="AN1167">
        <f t="shared" si="67"/>
        <v>0.15555555555555556</v>
      </c>
      <c r="AO1167">
        <f t="shared" si="65"/>
        <v>1.2122187084160316</v>
      </c>
    </row>
    <row r="1168" spans="35:41">
      <c r="AI1168" s="74">
        <v>1968.03</v>
      </c>
      <c r="AJ1168" s="2">
        <f>Cape!D1173</f>
        <v>5.3666700000000001</v>
      </c>
      <c r="AK1168" s="2">
        <f>Cape!E1175</f>
        <v>34.299999999999997</v>
      </c>
      <c r="AL1168" s="76">
        <f t="shared" si="66"/>
        <v>0.15539358600583092</v>
      </c>
      <c r="AM1168" s="95">
        <v>89.09</v>
      </c>
      <c r="AN1168">
        <f t="shared" si="67"/>
        <v>0.15539358600583092</v>
      </c>
      <c r="AO1168">
        <f t="shared" si="65"/>
        <v>1.2080883992482165</v>
      </c>
    </row>
    <row r="1169" spans="35:41">
      <c r="AI1169" s="74">
        <v>1968.04</v>
      </c>
      <c r="AJ1169" s="2">
        <f>Cape!D1174</f>
        <v>5.4033300000000004</v>
      </c>
      <c r="AK1169" s="2">
        <f>Cape!E1176</f>
        <v>34.4</v>
      </c>
      <c r="AL1169" s="76">
        <f t="shared" si="66"/>
        <v>0.15600784883720931</v>
      </c>
      <c r="AM1169" s="95">
        <v>95.67</v>
      </c>
      <c r="AN1169">
        <f t="shared" si="67"/>
        <v>0.15600784883720931</v>
      </c>
      <c r="AO1169">
        <f t="shared" si="65"/>
        <v>1.2098556219865153</v>
      </c>
    </row>
    <row r="1170" spans="35:41">
      <c r="AI1170" s="74">
        <v>1968.05</v>
      </c>
      <c r="AJ1170" s="2">
        <f>Cape!D1175</f>
        <v>5.44</v>
      </c>
      <c r="AK1170" s="2">
        <f>Cape!E1177</f>
        <v>34.5</v>
      </c>
      <c r="AL1170" s="76">
        <f t="shared" si="66"/>
        <v>0.15661826086956523</v>
      </c>
      <c r="AM1170" s="95">
        <v>97.87</v>
      </c>
      <c r="AN1170">
        <f t="shared" si="67"/>
        <v>0.15661826086956523</v>
      </c>
      <c r="AO1170">
        <f t="shared" si="65"/>
        <v>1.2112975660647443</v>
      </c>
    </row>
    <row r="1171" spans="35:41">
      <c r="AI1171" s="74">
        <v>1968.06</v>
      </c>
      <c r="AJ1171" s="2">
        <f>Cape!D1176</f>
        <v>5.4833299999999996</v>
      </c>
      <c r="AK1171" s="2">
        <f>Cape!E1178</f>
        <v>34.700000000000003</v>
      </c>
      <c r="AL1171" s="76">
        <f t="shared" si="66"/>
        <v>0.15677233429394813</v>
      </c>
      <c r="AM1171" s="95">
        <v>100.5</v>
      </c>
      <c r="AN1171">
        <f t="shared" si="67"/>
        <v>0.15677233429394813</v>
      </c>
      <c r="AO1171">
        <f t="shared" si="65"/>
        <v>1.208958337022465</v>
      </c>
    </row>
    <row r="1172" spans="35:41">
      <c r="AI1172" s="74">
        <v>1968.07</v>
      </c>
      <c r="AJ1172" s="2">
        <f>Cape!D1177</f>
        <v>5.5266700000000002</v>
      </c>
      <c r="AK1172" s="2">
        <f>Cape!E1179</f>
        <v>34.9</v>
      </c>
      <c r="AL1172" s="76">
        <f t="shared" si="66"/>
        <v>0.15711547277936963</v>
      </c>
      <c r="AM1172" s="95">
        <v>100.3</v>
      </c>
      <c r="AN1172">
        <f t="shared" si="67"/>
        <v>0.15711547277936963</v>
      </c>
      <c r="AO1172">
        <f t="shared" si="65"/>
        <v>1.2078691931138825</v>
      </c>
    </row>
    <row r="1173" spans="35:41">
      <c r="AI1173" s="74">
        <v>1968.08</v>
      </c>
      <c r="AJ1173" s="2">
        <f>Cape!D1178</f>
        <v>5.57</v>
      </c>
      <c r="AK1173" s="2">
        <f>Cape!E1180</f>
        <v>35</v>
      </c>
      <c r="AL1173" s="76">
        <f t="shared" si="66"/>
        <v>0.15790485714285715</v>
      </c>
      <c r="AM1173" s="95">
        <v>98.11</v>
      </c>
      <c r="AN1173">
        <f t="shared" si="67"/>
        <v>0.15790485714285715</v>
      </c>
      <c r="AO1173">
        <f t="shared" si="65"/>
        <v>1.2099648375642305</v>
      </c>
    </row>
    <row r="1174" spans="35:41">
      <c r="AI1174" s="74">
        <v>1968.09</v>
      </c>
      <c r="AJ1174" s="2">
        <f>Cape!D1179</f>
        <v>5.6</v>
      </c>
      <c r="AK1174" s="2">
        <f>Cape!E1181</f>
        <v>35.1</v>
      </c>
      <c r="AL1174" s="76">
        <f t="shared" si="66"/>
        <v>0.15868945868945869</v>
      </c>
      <c r="AM1174" s="95">
        <v>101.3</v>
      </c>
      <c r="AN1174">
        <f t="shared" si="67"/>
        <v>0.15868945868945869</v>
      </c>
      <c r="AO1174">
        <f t="shared" si="65"/>
        <v>1.2117908374242454</v>
      </c>
    </row>
    <row r="1175" spans="35:41">
      <c r="AI1175" s="74">
        <v>1968.1</v>
      </c>
      <c r="AJ1175" s="2">
        <f>Cape!D1180</f>
        <v>5.63</v>
      </c>
      <c r="AK1175" s="2">
        <f>Cape!E1182</f>
        <v>35.299999999999997</v>
      </c>
      <c r="AL1175" s="76">
        <f t="shared" si="66"/>
        <v>0.15864022662889518</v>
      </c>
      <c r="AM1175" s="95">
        <v>103.8</v>
      </c>
      <c r="AN1175">
        <f t="shared" si="67"/>
        <v>0.15864022662889518</v>
      </c>
      <c r="AO1175">
        <f t="shared" si="65"/>
        <v>1.2070133382313948</v>
      </c>
    </row>
    <row r="1176" spans="35:41">
      <c r="AI1176" s="74">
        <v>1968.11</v>
      </c>
      <c r="AJ1176" s="2">
        <f>Cape!D1181</f>
        <v>5.66</v>
      </c>
      <c r="AK1176" s="2">
        <f>Cape!E1183</f>
        <v>35.4</v>
      </c>
      <c r="AL1176" s="76">
        <f t="shared" si="66"/>
        <v>0.15903954802259887</v>
      </c>
      <c r="AM1176" s="95">
        <v>105.4</v>
      </c>
      <c r="AN1176">
        <f t="shared" si="67"/>
        <v>0.15903954802259887</v>
      </c>
      <c r="AO1176">
        <f t="shared" si="65"/>
        <v>1.2056307082591551</v>
      </c>
    </row>
    <row r="1177" spans="35:41">
      <c r="AI1177" s="74">
        <v>1968.12</v>
      </c>
      <c r="AJ1177" s="2">
        <f>Cape!D1182</f>
        <v>5.6933299999999996</v>
      </c>
      <c r="AK1177" s="2">
        <f>Cape!E1184</f>
        <v>35.5</v>
      </c>
      <c r="AL1177" s="76">
        <f t="shared" si="66"/>
        <v>0.15943661971830986</v>
      </c>
      <c r="AM1177" s="95">
        <v>106.5</v>
      </c>
      <c r="AN1177">
        <f t="shared" si="67"/>
        <v>0.15943661971830986</v>
      </c>
      <c r="AO1177">
        <f t="shared" si="65"/>
        <v>1.2041409997717731</v>
      </c>
    </row>
    <row r="1178" spans="35:41">
      <c r="AI1178" s="74">
        <v>1969.01</v>
      </c>
      <c r="AJ1178" s="2">
        <f>Cape!D1183</f>
        <v>5.7266700000000004</v>
      </c>
      <c r="AK1178" s="2">
        <f>Cape!E1185</f>
        <v>35.6</v>
      </c>
      <c r="AL1178" s="76">
        <f t="shared" si="66"/>
        <v>0.15992499999999998</v>
      </c>
      <c r="AM1178" s="95">
        <v>102</v>
      </c>
      <c r="AN1178">
        <f t="shared" si="67"/>
        <v>0.15992499999999998</v>
      </c>
      <c r="AO1178">
        <f t="shared" si="65"/>
        <v>1.2033019868070527</v>
      </c>
    </row>
    <row r="1179" spans="35:41">
      <c r="AI1179" s="74">
        <v>1969.02</v>
      </c>
      <c r="AJ1179" s="2">
        <f>Cape!D1184</f>
        <v>5.76</v>
      </c>
      <c r="AK1179" s="2">
        <f>Cape!E1186</f>
        <v>35.799999999999997</v>
      </c>
      <c r="AL1179" s="76">
        <f t="shared" si="66"/>
        <v>0.1599628491620112</v>
      </c>
      <c r="AM1179" s="95">
        <v>101.5</v>
      </c>
      <c r="AN1179">
        <f t="shared" si="67"/>
        <v>0.1599628491620112</v>
      </c>
      <c r="AO1179">
        <f t="shared" si="65"/>
        <v>1.1990383117418226</v>
      </c>
    </row>
    <row r="1180" spans="35:41">
      <c r="AI1180" s="74">
        <v>1969.03</v>
      </c>
      <c r="AJ1180" s="2">
        <f>Cape!D1185</f>
        <v>5.78</v>
      </c>
      <c r="AK1180" s="2">
        <f>Cape!E1187</f>
        <v>36.1</v>
      </c>
      <c r="AL1180" s="76">
        <f t="shared" si="66"/>
        <v>0.1595567867036011</v>
      </c>
      <c r="AM1180" s="95">
        <v>99.3</v>
      </c>
      <c r="AN1180">
        <f t="shared" si="67"/>
        <v>0.1595567867036011</v>
      </c>
      <c r="AO1180">
        <f t="shared" si="65"/>
        <v>1.1915230986886893</v>
      </c>
    </row>
    <row r="1181" spans="35:41">
      <c r="AI1181" s="74">
        <v>1969.04</v>
      </c>
      <c r="AJ1181" s="2">
        <f>Cape!D1186</f>
        <v>5.8</v>
      </c>
      <c r="AK1181" s="2">
        <f>Cape!E1188</f>
        <v>36.299999999999997</v>
      </c>
      <c r="AL1181" s="76">
        <f t="shared" si="66"/>
        <v>0.15922865013774107</v>
      </c>
      <c r="AM1181" s="95">
        <v>101.3</v>
      </c>
      <c r="AN1181">
        <f t="shared" si="67"/>
        <v>0.15922865013774107</v>
      </c>
      <c r="AO1181">
        <f t="shared" si="65"/>
        <v>1.1846819189483193</v>
      </c>
    </row>
    <row r="1182" spans="35:41">
      <c r="AI1182" s="74">
        <v>1969.05</v>
      </c>
      <c r="AJ1182" s="2">
        <f>Cape!D1187</f>
        <v>5.82</v>
      </c>
      <c r="AK1182" s="2">
        <f>Cape!E1189</f>
        <v>36.4</v>
      </c>
      <c r="AL1182" s="76">
        <f t="shared" si="66"/>
        <v>0.15934065934065933</v>
      </c>
      <c r="AM1182" s="95">
        <v>104.6</v>
      </c>
      <c r="AN1182">
        <f t="shared" si="67"/>
        <v>0.15934065934065933</v>
      </c>
      <c r="AO1182">
        <f t="shared" si="65"/>
        <v>1.1813370781053927</v>
      </c>
    </row>
    <row r="1183" spans="35:41">
      <c r="AI1183" s="74">
        <v>1969.06</v>
      </c>
      <c r="AJ1183" s="2">
        <f>Cape!D1188</f>
        <v>5.82667</v>
      </c>
      <c r="AK1183" s="2">
        <f>Cape!E1190</f>
        <v>36.6</v>
      </c>
      <c r="AL1183" s="76">
        <f t="shared" si="66"/>
        <v>0.15901639344262294</v>
      </c>
      <c r="AM1183" s="95">
        <v>99.14</v>
      </c>
      <c r="AN1183">
        <f t="shared" si="67"/>
        <v>0.15901639344262294</v>
      </c>
      <c r="AO1183">
        <f t="shared" si="65"/>
        <v>1.174967424031254</v>
      </c>
    </row>
    <row r="1184" spans="35:41">
      <c r="AI1184" s="74">
        <v>1969.07</v>
      </c>
      <c r="AJ1184" s="2">
        <f>Cape!D1189</f>
        <v>5.8333300000000001</v>
      </c>
      <c r="AK1184" s="2">
        <f>Cape!E1191</f>
        <v>36.799999999999997</v>
      </c>
      <c r="AL1184" s="76">
        <f t="shared" si="66"/>
        <v>0.1583334239130435</v>
      </c>
      <c r="AM1184" s="95">
        <v>94.71</v>
      </c>
      <c r="AN1184">
        <f t="shared" si="67"/>
        <v>0.1583334239130435</v>
      </c>
      <c r="AO1184">
        <f t="shared" si="65"/>
        <v>1.1661767088790274</v>
      </c>
    </row>
    <row r="1185" spans="35:41">
      <c r="AI1185" s="74">
        <v>1969.08</v>
      </c>
      <c r="AJ1185" s="2">
        <f>Cape!D1190</f>
        <v>5.84</v>
      </c>
      <c r="AK1185" s="2">
        <f>Cape!E1192</f>
        <v>37</v>
      </c>
      <c r="AL1185" s="76">
        <f t="shared" si="66"/>
        <v>0.15765756756756757</v>
      </c>
      <c r="AM1185" s="95">
        <v>94.18</v>
      </c>
      <c r="AN1185">
        <f t="shared" si="67"/>
        <v>0.15765756756756757</v>
      </c>
      <c r="AO1185">
        <f t="shared" si="65"/>
        <v>1.1577512604818183</v>
      </c>
    </row>
    <row r="1186" spans="35:41">
      <c r="AI1186" s="74">
        <v>1969.09</v>
      </c>
      <c r="AJ1186" s="2">
        <f>Cape!D1191</f>
        <v>5.8566700000000003</v>
      </c>
      <c r="AK1186" s="2">
        <f>Cape!E1193</f>
        <v>37.1</v>
      </c>
      <c r="AL1186" s="76">
        <f t="shared" si="66"/>
        <v>0.15741239892183287</v>
      </c>
      <c r="AM1186" s="95">
        <v>94.51</v>
      </c>
      <c r="AN1186">
        <f t="shared" si="67"/>
        <v>0.15741239892183287</v>
      </c>
      <c r="AO1186">
        <f t="shared" si="65"/>
        <v>1.1528094430264415</v>
      </c>
    </row>
    <row r="1187" spans="35:41">
      <c r="AI1187" s="74">
        <v>1969.1</v>
      </c>
      <c r="AJ1187" s="2">
        <f>Cape!D1192</f>
        <v>5.8733300000000002</v>
      </c>
      <c r="AK1187" s="2">
        <f>Cape!E1194</f>
        <v>37.299999999999997</v>
      </c>
      <c r="AL1187" s="76">
        <f t="shared" si="66"/>
        <v>0.1570152815013405</v>
      </c>
      <c r="AM1187" s="95">
        <v>95.52</v>
      </c>
      <c r="AN1187">
        <f t="shared" si="67"/>
        <v>0.1570152815013405</v>
      </c>
      <c r="AO1187">
        <f t="shared" si="65"/>
        <v>1.1470051221563413</v>
      </c>
    </row>
    <row r="1188" spans="35:41">
      <c r="AI1188" s="74">
        <v>1969.11</v>
      </c>
      <c r="AJ1188" s="2">
        <f>Cape!D1193</f>
        <v>5.89</v>
      </c>
      <c r="AK1188" s="2">
        <f>Cape!E1195</f>
        <v>37.5</v>
      </c>
      <c r="AL1188" s="76">
        <f t="shared" si="66"/>
        <v>0.15662213333333333</v>
      </c>
      <c r="AM1188" s="95">
        <v>96.21</v>
      </c>
      <c r="AN1188">
        <f t="shared" si="67"/>
        <v>0.15662213333333333</v>
      </c>
      <c r="AO1188">
        <f t="shared" si="65"/>
        <v>1.1412826267147549</v>
      </c>
    </row>
    <row r="1189" spans="35:41">
      <c r="AI1189" s="74">
        <v>1969.12</v>
      </c>
      <c r="AJ1189" s="2">
        <f>Cape!D1194</f>
        <v>5.8533299999999997</v>
      </c>
      <c r="AK1189" s="2">
        <f>Cape!E1196</f>
        <v>37.700000000000003</v>
      </c>
      <c r="AL1189" s="76">
        <f t="shared" si="66"/>
        <v>0.1562334217506631</v>
      </c>
      <c r="AM1189" s="95">
        <v>91.11</v>
      </c>
      <c r="AN1189">
        <f t="shared" si="67"/>
        <v>0.1562334217506631</v>
      </c>
      <c r="AO1189">
        <f t="shared" si="65"/>
        <v>1.1356712664572661</v>
      </c>
    </row>
    <row r="1190" spans="35:41">
      <c r="AI1190" s="74">
        <v>1970.01</v>
      </c>
      <c r="AJ1190" s="2">
        <f>Cape!D1195</f>
        <v>5.8166700000000002</v>
      </c>
      <c r="AK1190" s="2">
        <f>Cape!E1197</f>
        <v>37.799999999999997</v>
      </c>
      <c r="AL1190" s="76">
        <f t="shared" si="66"/>
        <v>0.15485000000000002</v>
      </c>
      <c r="AM1190" s="95">
        <v>90.31</v>
      </c>
      <c r="AN1190">
        <f t="shared" si="67"/>
        <v>0.15485000000000002</v>
      </c>
      <c r="AO1190">
        <f t="shared" si="65"/>
        <v>1.1229236813423222</v>
      </c>
    </row>
    <row r="1191" spans="35:41">
      <c r="AI1191" s="74">
        <v>1970.02</v>
      </c>
      <c r="AJ1191" s="2">
        <f>Cape!D1196</f>
        <v>5.78</v>
      </c>
      <c r="AK1191" s="2">
        <f>Cape!E1198</f>
        <v>38</v>
      </c>
      <c r="AL1191" s="76">
        <f t="shared" si="66"/>
        <v>0.15307026315789474</v>
      </c>
      <c r="AM1191" s="95">
        <v>87.16</v>
      </c>
      <c r="AN1191">
        <f t="shared" si="67"/>
        <v>0.15307026315789474</v>
      </c>
      <c r="AO1191">
        <f t="shared" si="65"/>
        <v>1.1074583872789505</v>
      </c>
    </row>
    <row r="1192" spans="35:41">
      <c r="AI1192" s="74">
        <v>1970.03</v>
      </c>
      <c r="AJ1192" s="2">
        <f>Cape!D1197</f>
        <v>5.73</v>
      </c>
      <c r="AK1192" s="2">
        <f>Cape!E1199</f>
        <v>38.200000000000003</v>
      </c>
      <c r="AL1192" s="76">
        <f t="shared" si="66"/>
        <v>0.15130890052356019</v>
      </c>
      <c r="AM1192" s="95">
        <v>88.65</v>
      </c>
      <c r="AN1192">
        <f t="shared" si="67"/>
        <v>0.15130890052356019</v>
      </c>
      <c r="AO1192">
        <f t="shared" si="65"/>
        <v>1.0922579334489411</v>
      </c>
    </row>
    <row r="1193" spans="35:41">
      <c r="AI1193" s="74">
        <v>1970.04</v>
      </c>
      <c r="AJ1193" s="2">
        <f>Cape!D1198</f>
        <v>5.68</v>
      </c>
      <c r="AK1193" s="2">
        <f>Cape!E1200</f>
        <v>38.5</v>
      </c>
      <c r="AL1193" s="76">
        <f t="shared" si="66"/>
        <v>0.14883116883116884</v>
      </c>
      <c r="AM1193" s="95">
        <v>85.95</v>
      </c>
      <c r="AN1193">
        <f t="shared" si="67"/>
        <v>0.14883116883116884</v>
      </c>
      <c r="AO1193">
        <f t="shared" si="65"/>
        <v>1.0720500293493476</v>
      </c>
    </row>
    <row r="1194" spans="35:41">
      <c r="AI1194" s="74">
        <v>1970.05</v>
      </c>
      <c r="AJ1194" s="2">
        <f>Cape!D1199</f>
        <v>5.63</v>
      </c>
      <c r="AK1194" s="2">
        <f>Cape!E1201</f>
        <v>38.6</v>
      </c>
      <c r="AL1194" s="76">
        <f t="shared" si="66"/>
        <v>0.14715025906735751</v>
      </c>
      <c r="AM1194" s="95">
        <v>76.06</v>
      </c>
      <c r="AN1194">
        <f t="shared" si="67"/>
        <v>0.14715025906735751</v>
      </c>
      <c r="AO1194">
        <f t="shared" si="65"/>
        <v>1.0577887327312459</v>
      </c>
    </row>
    <row r="1195" spans="35:41">
      <c r="AI1195" s="74">
        <v>1970.06</v>
      </c>
      <c r="AJ1195" s="2">
        <f>Cape!D1200</f>
        <v>5.5933299999999999</v>
      </c>
      <c r="AK1195" s="2">
        <f>Cape!E1202</f>
        <v>38.799999999999997</v>
      </c>
      <c r="AL1195" s="76">
        <f t="shared" si="66"/>
        <v>0.14510309278350517</v>
      </c>
      <c r="AM1195" s="95">
        <v>75.59</v>
      </c>
      <c r="AN1195">
        <f t="shared" si="67"/>
        <v>0.14510309278350517</v>
      </c>
      <c r="AO1195">
        <f t="shared" si="65"/>
        <v>1.0410623891722062</v>
      </c>
    </row>
    <row r="1196" spans="35:41">
      <c r="AI1196" s="74">
        <v>1970.07</v>
      </c>
      <c r="AJ1196" s="2">
        <f>Cape!D1201</f>
        <v>5.5566700000000004</v>
      </c>
      <c r="AK1196" s="2">
        <f>Cape!E1203</f>
        <v>39</v>
      </c>
      <c r="AL1196" s="76">
        <f t="shared" si="66"/>
        <v>0.14341871794871794</v>
      </c>
      <c r="AM1196" s="95">
        <v>75.72</v>
      </c>
      <c r="AN1196">
        <f t="shared" si="67"/>
        <v>0.14341871794871794</v>
      </c>
      <c r="AO1196">
        <f t="shared" si="65"/>
        <v>1.027099963265693</v>
      </c>
    </row>
    <row r="1197" spans="35:41">
      <c r="AI1197" s="74">
        <v>1970.08</v>
      </c>
      <c r="AJ1197" s="2">
        <f>Cape!D1202</f>
        <v>5.52</v>
      </c>
      <c r="AK1197" s="2">
        <f>Cape!E1204</f>
        <v>39</v>
      </c>
      <c r="AL1197" s="76">
        <f t="shared" si="66"/>
        <v>0.14247871794871797</v>
      </c>
      <c r="AM1197" s="95">
        <v>77.92</v>
      </c>
      <c r="AN1197">
        <f t="shared" si="67"/>
        <v>0.14247871794871797</v>
      </c>
      <c r="AO1197">
        <f t="shared" si="65"/>
        <v>1.0185229468422432</v>
      </c>
    </row>
    <row r="1198" spans="35:41">
      <c r="AI1198" s="74">
        <v>1970.09</v>
      </c>
      <c r="AJ1198" s="2">
        <f>Cape!D1203</f>
        <v>5.4666699999999997</v>
      </c>
      <c r="AK1198" s="2">
        <f>Cape!E1205</f>
        <v>39.200000000000003</v>
      </c>
      <c r="AL1198" s="76">
        <f t="shared" si="66"/>
        <v>0.14081632653061221</v>
      </c>
      <c r="AM1198" s="95">
        <v>82.58</v>
      </c>
      <c r="AN1198">
        <f t="shared" si="67"/>
        <v>0.14081632653061221</v>
      </c>
      <c r="AO1198">
        <f t="shared" si="65"/>
        <v>1.0047908111234121</v>
      </c>
    </row>
    <row r="1199" spans="35:41">
      <c r="AI1199" s="74">
        <v>1970.1</v>
      </c>
      <c r="AJ1199" s="2">
        <f>Cape!D1204</f>
        <v>5.4133300000000002</v>
      </c>
      <c r="AK1199" s="2">
        <f>Cape!E1206</f>
        <v>39.4</v>
      </c>
      <c r="AL1199" s="76">
        <f t="shared" si="66"/>
        <v>0.13874796954314719</v>
      </c>
      <c r="AM1199" s="95">
        <v>84.37</v>
      </c>
      <c r="AN1199">
        <f t="shared" si="67"/>
        <v>0.13874796954314719</v>
      </c>
      <c r="AO1199">
        <f t="shared" si="65"/>
        <v>0.98822921125343832</v>
      </c>
    </row>
    <row r="1200" spans="35:41">
      <c r="AI1200" s="74">
        <v>1970.11</v>
      </c>
      <c r="AJ1200" s="2">
        <f>Cape!D1205</f>
        <v>5.36</v>
      </c>
      <c r="AK1200" s="2">
        <f>Cape!E1207</f>
        <v>39.6</v>
      </c>
      <c r="AL1200" s="76">
        <f t="shared" si="66"/>
        <v>0.13670025252525253</v>
      </c>
      <c r="AM1200" s="95">
        <v>84.28</v>
      </c>
      <c r="AN1200">
        <f t="shared" si="67"/>
        <v>0.13670025252525253</v>
      </c>
      <c r="AO1200">
        <f t="shared" si="65"/>
        <v>0.97195753731314416</v>
      </c>
    </row>
    <row r="1201" spans="35:41">
      <c r="AI1201" s="74">
        <v>1970.12</v>
      </c>
      <c r="AJ1201" s="2">
        <f>Cape!D1206</f>
        <v>5.2833300000000003</v>
      </c>
      <c r="AK1201" s="2">
        <f>Cape!E1208</f>
        <v>39.799999999999997</v>
      </c>
      <c r="AL1201" s="76">
        <f t="shared" si="66"/>
        <v>0.13467336683417086</v>
      </c>
      <c r="AM1201" s="95">
        <v>90.05</v>
      </c>
      <c r="AN1201">
        <f t="shared" si="67"/>
        <v>0.13467336683417086</v>
      </c>
      <c r="AO1201">
        <f t="shared" si="65"/>
        <v>0.95601213496172932</v>
      </c>
    </row>
    <row r="1202" spans="35:41">
      <c r="AI1202" s="74">
        <v>1971.01</v>
      </c>
      <c r="AJ1202" s="2">
        <f>Cape!D1207</f>
        <v>5.2066699999999999</v>
      </c>
      <c r="AK1202" s="2">
        <f>Cape!E1209</f>
        <v>39.799999999999997</v>
      </c>
      <c r="AL1202" s="76">
        <f t="shared" si="66"/>
        <v>0.13274698492462314</v>
      </c>
      <c r="AM1202" s="95">
        <v>93.49</v>
      </c>
      <c r="AN1202">
        <f t="shared" si="67"/>
        <v>0.13274698492462314</v>
      </c>
      <c r="AO1202">
        <f t="shared" si="65"/>
        <v>0.94094890120693231</v>
      </c>
    </row>
    <row r="1203" spans="35:41">
      <c r="AI1203" s="74">
        <v>1971.02</v>
      </c>
      <c r="AJ1203" s="2">
        <f>Cape!D1208</f>
        <v>5.13</v>
      </c>
      <c r="AK1203" s="2">
        <f>Cape!E1210</f>
        <v>39.9</v>
      </c>
      <c r="AL1203" s="76">
        <f t="shared" si="66"/>
        <v>0.13049298245614036</v>
      </c>
      <c r="AM1203" s="95">
        <v>97.11</v>
      </c>
      <c r="AN1203">
        <f t="shared" si="67"/>
        <v>0.13049298245614036</v>
      </c>
      <c r="AO1203">
        <f t="shared" si="65"/>
        <v>0.92371608919677484</v>
      </c>
    </row>
    <row r="1204" spans="35:41">
      <c r="AI1204" s="74">
        <v>1971.03</v>
      </c>
      <c r="AJ1204" s="2">
        <f>Cape!D1209</f>
        <v>5.16</v>
      </c>
      <c r="AK1204" s="2">
        <f>Cape!E1211</f>
        <v>40</v>
      </c>
      <c r="AL1204" s="76">
        <f t="shared" si="66"/>
        <v>0.12825</v>
      </c>
      <c r="AM1204" s="95">
        <v>99.6</v>
      </c>
      <c r="AN1204">
        <f t="shared" si="67"/>
        <v>0.12825</v>
      </c>
      <c r="AO1204">
        <f t="shared" si="65"/>
        <v>0.90672830348794708</v>
      </c>
    </row>
    <row r="1205" spans="35:41">
      <c r="AI1205" s="74">
        <v>1971.04</v>
      </c>
      <c r="AJ1205" s="2">
        <f>Cape!D1210</f>
        <v>5.19</v>
      </c>
      <c r="AK1205" s="2">
        <f>Cape!E1212</f>
        <v>40.1</v>
      </c>
      <c r="AL1205" s="76">
        <f t="shared" si="66"/>
        <v>0.12867830423940149</v>
      </c>
      <c r="AM1205" s="95">
        <v>103</v>
      </c>
      <c r="AN1205">
        <f t="shared" si="67"/>
        <v>0.12867830423940149</v>
      </c>
      <c r="AO1205">
        <f t="shared" si="65"/>
        <v>0.90876491219595612</v>
      </c>
    </row>
    <row r="1206" spans="35:41">
      <c r="AI1206" s="74">
        <v>1971.05</v>
      </c>
      <c r="AJ1206" s="2">
        <f>Cape!D1211</f>
        <v>5.22</v>
      </c>
      <c r="AK1206" s="2">
        <f>Cape!E1213</f>
        <v>40.299999999999997</v>
      </c>
      <c r="AL1206" s="76">
        <f t="shared" si="66"/>
        <v>0.12878411910669976</v>
      </c>
      <c r="AM1206" s="95">
        <v>101.6</v>
      </c>
      <c r="AN1206">
        <f t="shared" si="67"/>
        <v>0.12878411910669976</v>
      </c>
      <c r="AO1206">
        <f t="shared" si="65"/>
        <v>0.90839165360481156</v>
      </c>
    </row>
    <row r="1207" spans="35:41">
      <c r="AI1207" s="74">
        <v>1971.06</v>
      </c>
      <c r="AJ1207" s="2">
        <f>Cape!D1212</f>
        <v>5.2533300000000001</v>
      </c>
      <c r="AK1207" s="2">
        <f>Cape!E1214</f>
        <v>40.6</v>
      </c>
      <c r="AL1207" s="76">
        <f t="shared" si="66"/>
        <v>0.12857142857142856</v>
      </c>
      <c r="AM1207" s="95">
        <v>99.72</v>
      </c>
      <c r="AN1207">
        <f t="shared" si="67"/>
        <v>0.12857142857142856</v>
      </c>
      <c r="AO1207">
        <f t="shared" si="65"/>
        <v>0.90566278994768068</v>
      </c>
    </row>
    <row r="1208" spans="35:41">
      <c r="AI1208" s="74">
        <v>1971.07</v>
      </c>
      <c r="AJ1208" s="2">
        <f>Cape!D1213</f>
        <v>5.28667</v>
      </c>
      <c r="AK1208" s="2">
        <f>Cape!E1215</f>
        <v>40.700000000000003</v>
      </c>
      <c r="AL1208" s="76">
        <f t="shared" si="66"/>
        <v>0.12907444717444716</v>
      </c>
      <c r="AM1208" s="95">
        <v>99</v>
      </c>
      <c r="AN1208">
        <f t="shared" si="67"/>
        <v>0.12907444717444716</v>
      </c>
      <c r="AO1208">
        <f t="shared" si="65"/>
        <v>0.90788013964071923</v>
      </c>
    </row>
    <row r="1209" spans="35:41">
      <c r="AI1209" s="74">
        <v>1971.08</v>
      </c>
      <c r="AJ1209" s="2">
        <f>Cape!D1214</f>
        <v>5.32</v>
      </c>
      <c r="AK1209" s="2">
        <f>Cape!E1216</f>
        <v>40.799999999999997</v>
      </c>
      <c r="AL1209" s="76">
        <f t="shared" si="66"/>
        <v>0.12957524509803922</v>
      </c>
      <c r="AM1209" s="95">
        <v>97.24</v>
      </c>
      <c r="AN1209">
        <f t="shared" si="67"/>
        <v>0.12957524509803922</v>
      </c>
      <c r="AO1209">
        <f t="shared" si="65"/>
        <v>0.9099763189823854</v>
      </c>
    </row>
    <row r="1210" spans="35:41">
      <c r="AI1210" s="74">
        <v>1971.09</v>
      </c>
      <c r="AJ1210" s="2">
        <f>Cape!D1215</f>
        <v>5.3566700000000003</v>
      </c>
      <c r="AK1210" s="2">
        <f>Cape!E1217</f>
        <v>40.799999999999997</v>
      </c>
      <c r="AL1210" s="76">
        <f t="shared" si="66"/>
        <v>0.13039215686274511</v>
      </c>
      <c r="AM1210" s="95">
        <v>99.4</v>
      </c>
      <c r="AN1210">
        <f t="shared" si="67"/>
        <v>0.13039215686274511</v>
      </c>
      <c r="AO1210">
        <f t="shared" si="65"/>
        <v>0.91423826935508357</v>
      </c>
    </row>
    <row r="1211" spans="35:41">
      <c r="AI1211" s="74">
        <v>1971.1</v>
      </c>
      <c r="AJ1211" s="2">
        <f>Cape!D1216</f>
        <v>5.3933299999999997</v>
      </c>
      <c r="AK1211" s="2">
        <f>Cape!E1218</f>
        <v>40.9</v>
      </c>
      <c r="AL1211" s="76">
        <f t="shared" si="66"/>
        <v>0.13096992665036675</v>
      </c>
      <c r="AM1211" s="95">
        <v>97.29</v>
      </c>
      <c r="AN1211">
        <f t="shared" si="67"/>
        <v>0.13096992665036675</v>
      </c>
      <c r="AO1211">
        <f t="shared" ref="AO1211:AO1274" si="68">AN1211/(AVERAGE(AL1091:AL1210))</f>
        <v>0.91671495615682985</v>
      </c>
    </row>
    <row r="1212" spans="35:41">
      <c r="AI1212" s="74">
        <v>1971.11</v>
      </c>
      <c r="AJ1212" s="2">
        <f>Cape!D1217</f>
        <v>5.43</v>
      </c>
      <c r="AK1212" s="2">
        <f>Cape!E1219</f>
        <v>40.9</v>
      </c>
      <c r="AL1212" s="76">
        <f t="shared" si="66"/>
        <v>0.13186625916870415</v>
      </c>
      <c r="AM1212" s="95">
        <v>92.78</v>
      </c>
      <c r="AN1212">
        <f t="shared" si="67"/>
        <v>0.13186625916870415</v>
      </c>
      <c r="AO1212">
        <f t="shared" si="68"/>
        <v>0.92139003741994974</v>
      </c>
    </row>
    <row r="1213" spans="35:41">
      <c r="AI1213" s="74">
        <v>1971.12</v>
      </c>
      <c r="AJ1213" s="2">
        <f>Cape!D1218</f>
        <v>5.52</v>
      </c>
      <c r="AK1213" s="2">
        <f>Cape!E1220</f>
        <v>41.1</v>
      </c>
      <c r="AL1213" s="76">
        <f t="shared" si="66"/>
        <v>0.13211678832116788</v>
      </c>
      <c r="AM1213" s="95">
        <v>99.17</v>
      </c>
      <c r="AN1213">
        <f t="shared" si="67"/>
        <v>0.13211678832116788</v>
      </c>
      <c r="AO1213">
        <f t="shared" si="68"/>
        <v>0.92150820698707814</v>
      </c>
    </row>
    <row r="1214" spans="35:41">
      <c r="AI1214" s="74">
        <v>1972.01</v>
      </c>
      <c r="AJ1214" s="2">
        <f>Cape!D1219</f>
        <v>5.61</v>
      </c>
      <c r="AK1214" s="2">
        <f>Cape!E1221</f>
        <v>41.1</v>
      </c>
      <c r="AL1214" s="76">
        <f t="shared" si="66"/>
        <v>0.13430656934306567</v>
      </c>
      <c r="AM1214" s="95">
        <v>103.3</v>
      </c>
      <c r="AN1214">
        <f t="shared" si="67"/>
        <v>0.13430656934306567</v>
      </c>
      <c r="AO1214">
        <f t="shared" si="68"/>
        <v>0.93512674187963607</v>
      </c>
    </row>
    <row r="1215" spans="35:41">
      <c r="AI1215" s="74">
        <v>1972.02</v>
      </c>
      <c r="AJ1215" s="2">
        <f>Cape!D1220</f>
        <v>5.7</v>
      </c>
      <c r="AK1215" s="2">
        <f>Cape!E1222</f>
        <v>41.3</v>
      </c>
      <c r="AL1215" s="76">
        <f t="shared" si="66"/>
        <v>0.13583535108958839</v>
      </c>
      <c r="AM1215" s="95">
        <v>105.2</v>
      </c>
      <c r="AN1215">
        <f t="shared" si="67"/>
        <v>0.13583535108958839</v>
      </c>
      <c r="AO1215">
        <f t="shared" si="68"/>
        <v>0.94406839100198103</v>
      </c>
    </row>
    <row r="1216" spans="35:41">
      <c r="AI1216" s="74">
        <v>1972.03</v>
      </c>
      <c r="AJ1216" s="2">
        <f>Cape!D1221</f>
        <v>5.7366700000000002</v>
      </c>
      <c r="AK1216" s="2">
        <f>Cape!E1223</f>
        <v>41.4</v>
      </c>
      <c r="AL1216" s="76">
        <f t="shared" si="66"/>
        <v>0.13768115942028986</v>
      </c>
      <c r="AM1216" s="95">
        <v>107.7</v>
      </c>
      <c r="AN1216">
        <f t="shared" si="67"/>
        <v>0.13768115942028986</v>
      </c>
      <c r="AO1216">
        <f t="shared" si="68"/>
        <v>0.95515955096145799</v>
      </c>
    </row>
    <row r="1217" spans="35:41">
      <c r="AI1217" s="74">
        <v>1972.04</v>
      </c>
      <c r="AJ1217" s="2">
        <f>Cape!D1222</f>
        <v>5.7733299999999996</v>
      </c>
      <c r="AK1217" s="2">
        <f>Cape!E1224</f>
        <v>41.5</v>
      </c>
      <c r="AL1217" s="76">
        <f t="shared" si="66"/>
        <v>0.13823301204819277</v>
      </c>
      <c r="AM1217" s="95">
        <v>108.8</v>
      </c>
      <c r="AN1217">
        <f t="shared" si="67"/>
        <v>0.13823301204819277</v>
      </c>
      <c r="AO1217">
        <f t="shared" si="68"/>
        <v>0.95723368021146171</v>
      </c>
    </row>
    <row r="1218" spans="35:41">
      <c r="AI1218" s="74">
        <v>1972.05</v>
      </c>
      <c r="AJ1218" s="2">
        <f>Cape!D1223</f>
        <v>5.81</v>
      </c>
      <c r="AK1218" s="2">
        <f>Cape!E1225</f>
        <v>41.6</v>
      </c>
      <c r="AL1218" s="76">
        <f t="shared" si="66"/>
        <v>0.13878197115384613</v>
      </c>
      <c r="AM1218" s="95">
        <v>107.7</v>
      </c>
      <c r="AN1218">
        <f t="shared" si="67"/>
        <v>0.13878197115384613</v>
      </c>
      <c r="AO1218">
        <f t="shared" si="68"/>
        <v>0.95934013371471571</v>
      </c>
    </row>
    <row r="1219" spans="35:41">
      <c r="AI1219" s="74">
        <v>1972.06</v>
      </c>
      <c r="AJ1219" s="2">
        <f>Cape!D1224</f>
        <v>5.8633300000000004</v>
      </c>
      <c r="AK1219" s="2">
        <f>Cape!E1226</f>
        <v>41.7</v>
      </c>
      <c r="AL1219" s="76">
        <f t="shared" si="66"/>
        <v>0.13932853717026378</v>
      </c>
      <c r="AM1219" s="95">
        <v>108</v>
      </c>
      <c r="AN1219">
        <f t="shared" si="67"/>
        <v>0.13932853717026378</v>
      </c>
      <c r="AO1219">
        <f t="shared" si="68"/>
        <v>0.96150215188704247</v>
      </c>
    </row>
    <row r="1220" spans="35:41">
      <c r="AI1220" s="74">
        <v>1972.07</v>
      </c>
      <c r="AJ1220" s="2">
        <f>Cape!D1225</f>
        <v>5.9166699999999999</v>
      </c>
      <c r="AK1220" s="2">
        <f>Cape!E1227</f>
        <v>41.9</v>
      </c>
      <c r="AL1220" s="76">
        <f t="shared" si="66"/>
        <v>0.13993627684964202</v>
      </c>
      <c r="AM1220" s="95">
        <v>107.2</v>
      </c>
      <c r="AN1220">
        <f t="shared" si="67"/>
        <v>0.13993627684964202</v>
      </c>
      <c r="AO1220">
        <f t="shared" si="68"/>
        <v>0.96415809694367272</v>
      </c>
    </row>
    <row r="1221" spans="35:41">
      <c r="AI1221" s="74">
        <v>1972.08</v>
      </c>
      <c r="AJ1221" s="2">
        <f>Cape!D1226</f>
        <v>5.97</v>
      </c>
      <c r="AK1221" s="2">
        <f>Cape!E1228</f>
        <v>42</v>
      </c>
      <c r="AL1221" s="76">
        <f t="shared" ref="AL1221:AL1284" si="69">AJ1220/AK1221</f>
        <v>0.14087309523809524</v>
      </c>
      <c r="AM1221" s="95">
        <v>111</v>
      </c>
      <c r="AN1221">
        <f t="shared" ref="AN1221:AN1284" si="70">AJ1220/AK1221</f>
        <v>0.14087309523809524</v>
      </c>
      <c r="AO1221">
        <f t="shared" si="68"/>
        <v>0.96907622278268446</v>
      </c>
    </row>
    <row r="1222" spans="35:41">
      <c r="AI1222" s="74">
        <v>1972.09</v>
      </c>
      <c r="AJ1222" s="2">
        <f>Cape!D1227</f>
        <v>6.0266700000000002</v>
      </c>
      <c r="AK1222" s="2">
        <f>Cape!E1229</f>
        <v>42.1</v>
      </c>
      <c r="AL1222" s="76">
        <f t="shared" si="69"/>
        <v>0.14180522565320663</v>
      </c>
      <c r="AM1222" s="95">
        <v>109.4</v>
      </c>
      <c r="AN1222">
        <f t="shared" si="70"/>
        <v>0.14180522565320663</v>
      </c>
      <c r="AO1222">
        <f t="shared" si="68"/>
        <v>0.97395571881545151</v>
      </c>
    </row>
    <row r="1223" spans="35:41">
      <c r="AI1223" s="74">
        <v>1972.1</v>
      </c>
      <c r="AJ1223" s="2">
        <f>Cape!D1228</f>
        <v>6.0833300000000001</v>
      </c>
      <c r="AK1223" s="2">
        <f>Cape!E1230</f>
        <v>42.3</v>
      </c>
      <c r="AL1223" s="76">
        <f t="shared" si="69"/>
        <v>0.14247446808510639</v>
      </c>
      <c r="AM1223" s="95">
        <v>109.6</v>
      </c>
      <c r="AN1223">
        <f t="shared" si="70"/>
        <v>0.14247446808510639</v>
      </c>
      <c r="AO1223">
        <f t="shared" si="68"/>
        <v>0.97700549371236833</v>
      </c>
    </row>
    <row r="1224" spans="35:41">
      <c r="AI1224" s="74">
        <v>1972.11</v>
      </c>
      <c r="AJ1224" s="2">
        <f>Cape!D1229</f>
        <v>6.14</v>
      </c>
      <c r="AK1224" s="2">
        <f>Cape!E1231</f>
        <v>42.4</v>
      </c>
      <c r="AL1224" s="76">
        <f t="shared" si="69"/>
        <v>0.1434747641509434</v>
      </c>
      <c r="AM1224" s="95">
        <v>115.1</v>
      </c>
      <c r="AN1224">
        <f t="shared" si="70"/>
        <v>0.1434747641509434</v>
      </c>
      <c r="AO1224">
        <f t="shared" si="68"/>
        <v>0.98231159350500197</v>
      </c>
    </row>
    <row r="1225" spans="35:41">
      <c r="AI1225" s="74">
        <v>1972.12</v>
      </c>
      <c r="AJ1225" s="2">
        <f>Cape!D1230</f>
        <v>6.2333299999999996</v>
      </c>
      <c r="AK1225" s="2">
        <f>Cape!E1232</f>
        <v>42.5</v>
      </c>
      <c r="AL1225" s="76">
        <f t="shared" si="69"/>
        <v>0.1444705882352941</v>
      </c>
      <c r="AM1225" s="95">
        <v>117.5</v>
      </c>
      <c r="AN1225">
        <f t="shared" si="70"/>
        <v>0.1444705882352941</v>
      </c>
      <c r="AO1225">
        <f t="shared" si="68"/>
        <v>0.98755113347209678</v>
      </c>
    </row>
    <row r="1226" spans="35:41">
      <c r="AI1226" s="74">
        <v>1973.01</v>
      </c>
      <c r="AJ1226" s="2">
        <f>Cape!D1231</f>
        <v>6.32667</v>
      </c>
      <c r="AK1226" s="2">
        <f>Cape!E1233</f>
        <v>42.6</v>
      </c>
      <c r="AL1226" s="76">
        <f t="shared" si="69"/>
        <v>0.14632230046948355</v>
      </c>
      <c r="AM1226" s="95">
        <v>118.4</v>
      </c>
      <c r="AN1226">
        <f t="shared" si="70"/>
        <v>0.14632230046948355</v>
      </c>
      <c r="AO1226">
        <f t="shared" si="68"/>
        <v>0.99859602040008033</v>
      </c>
    </row>
    <row r="1227" spans="35:41">
      <c r="AI1227" s="74">
        <v>1973.02</v>
      </c>
      <c r="AJ1227" s="2">
        <f>Cape!D1232</f>
        <v>6.42</v>
      </c>
      <c r="AK1227" s="2">
        <f>Cape!E1234</f>
        <v>42.9</v>
      </c>
      <c r="AL1227" s="76">
        <f t="shared" si="69"/>
        <v>0.14747482517482519</v>
      </c>
      <c r="AM1227" s="95">
        <v>114.2</v>
      </c>
      <c r="AN1227">
        <f t="shared" si="70"/>
        <v>0.14747482517482519</v>
      </c>
      <c r="AO1227">
        <f t="shared" si="68"/>
        <v>1.0048232709775884</v>
      </c>
    </row>
    <row r="1228" spans="35:41">
      <c r="AI1228" s="74">
        <v>1973.03</v>
      </c>
      <c r="AJ1228" s="2">
        <f>Cape!D1233</f>
        <v>6.5466699999999998</v>
      </c>
      <c r="AK1228" s="2">
        <f>Cape!E1235</f>
        <v>43.3</v>
      </c>
      <c r="AL1228" s="76">
        <f t="shared" si="69"/>
        <v>0.14826789838337184</v>
      </c>
      <c r="AM1228" s="95">
        <v>112.4</v>
      </c>
      <c r="AN1228">
        <f t="shared" si="70"/>
        <v>0.14826789838337184</v>
      </c>
      <c r="AO1228">
        <f t="shared" si="68"/>
        <v>1.0086069904620596</v>
      </c>
    </row>
    <row r="1229" spans="35:41">
      <c r="AI1229" s="74">
        <v>1973.04</v>
      </c>
      <c r="AJ1229" s="2">
        <f>Cape!D1234</f>
        <v>6.67333</v>
      </c>
      <c r="AK1229" s="2">
        <f>Cape!E1236</f>
        <v>43.6</v>
      </c>
      <c r="AL1229" s="76">
        <f t="shared" si="69"/>
        <v>0.15015298165137614</v>
      </c>
      <c r="AM1229" s="95">
        <v>110.3</v>
      </c>
      <c r="AN1229">
        <f t="shared" si="70"/>
        <v>0.15015298165137614</v>
      </c>
      <c r="AO1229">
        <f t="shared" si="68"/>
        <v>1.0198151970339082</v>
      </c>
    </row>
    <row r="1230" spans="35:41">
      <c r="AI1230" s="74">
        <v>1973.05</v>
      </c>
      <c r="AJ1230" s="2">
        <f>Cape!D1235</f>
        <v>6.8</v>
      </c>
      <c r="AK1230" s="2">
        <f>Cape!E1237</f>
        <v>43.9</v>
      </c>
      <c r="AL1230" s="76">
        <f t="shared" si="69"/>
        <v>0.1520120728929385</v>
      </c>
      <c r="AM1230" s="95">
        <v>107.2</v>
      </c>
      <c r="AN1230">
        <f t="shared" si="70"/>
        <v>0.1520120728929385</v>
      </c>
      <c r="AO1230">
        <f t="shared" si="68"/>
        <v>1.0307274142128438</v>
      </c>
    </row>
    <row r="1231" spans="35:41">
      <c r="AI1231" s="74">
        <v>1973.06</v>
      </c>
      <c r="AJ1231" s="2">
        <f>Cape!D1236</f>
        <v>6.9433299999999996</v>
      </c>
      <c r="AK1231" s="2">
        <f>Cape!E1238</f>
        <v>44.2</v>
      </c>
      <c r="AL1231" s="76">
        <f t="shared" si="69"/>
        <v>0.15384615384615383</v>
      </c>
      <c r="AM1231" s="95">
        <v>104.8</v>
      </c>
      <c r="AN1231">
        <f t="shared" si="70"/>
        <v>0.15384615384615383</v>
      </c>
      <c r="AO1231">
        <f t="shared" si="68"/>
        <v>1.0413506312430276</v>
      </c>
    </row>
    <row r="1232" spans="35:41">
      <c r="AI1232" s="74">
        <v>1973.07</v>
      </c>
      <c r="AJ1232" s="2">
        <f>Cape!D1237</f>
        <v>7.0866699999999998</v>
      </c>
      <c r="AK1232" s="2">
        <f>Cape!E1239</f>
        <v>44.3</v>
      </c>
      <c r="AL1232" s="76">
        <f t="shared" si="69"/>
        <v>0.15673431151241535</v>
      </c>
      <c r="AM1232" s="95">
        <v>105.8</v>
      </c>
      <c r="AN1232">
        <f t="shared" si="70"/>
        <v>0.15673431151241535</v>
      </c>
      <c r="AO1232">
        <f t="shared" si="68"/>
        <v>1.0589524178261431</v>
      </c>
    </row>
    <row r="1233" spans="35:41">
      <c r="AI1233" s="74">
        <v>1973.08</v>
      </c>
      <c r="AJ1233" s="2">
        <f>Cape!D1238</f>
        <v>7.23</v>
      </c>
      <c r="AK1233" s="2">
        <f>Cape!E1240</f>
        <v>45.1</v>
      </c>
      <c r="AL1233" s="76">
        <f t="shared" si="69"/>
        <v>0.15713237250554324</v>
      </c>
      <c r="AM1233" s="95">
        <v>103.8</v>
      </c>
      <c r="AN1233">
        <f t="shared" si="70"/>
        <v>0.15713237250554324</v>
      </c>
      <c r="AO1233">
        <f t="shared" si="68"/>
        <v>1.0595850972805163</v>
      </c>
    </row>
    <row r="1234" spans="35:41">
      <c r="AI1234" s="74">
        <v>1973.09</v>
      </c>
      <c r="AJ1234" s="2">
        <f>Cape!D1239</f>
        <v>7.3833299999999999</v>
      </c>
      <c r="AK1234" s="2">
        <f>Cape!E1241</f>
        <v>45.2</v>
      </c>
      <c r="AL1234" s="76">
        <f t="shared" si="69"/>
        <v>0.15995575221238939</v>
      </c>
      <c r="AM1234" s="95">
        <v>105.6</v>
      </c>
      <c r="AN1234">
        <f t="shared" si="70"/>
        <v>0.15995575221238939</v>
      </c>
      <c r="AO1234">
        <f t="shared" si="68"/>
        <v>1.0765994781793635</v>
      </c>
    </row>
    <row r="1235" spans="35:41">
      <c r="AI1235" s="74">
        <v>1973.1</v>
      </c>
      <c r="AJ1235" s="2">
        <f>Cape!D1240</f>
        <v>7.53667</v>
      </c>
      <c r="AK1235" s="2">
        <f>Cape!E1242</f>
        <v>45.6</v>
      </c>
      <c r="AL1235" s="76">
        <f t="shared" si="69"/>
        <v>0.16191513157894735</v>
      </c>
      <c r="AM1235" s="95">
        <v>109.8</v>
      </c>
      <c r="AN1235">
        <f t="shared" si="70"/>
        <v>0.16191513157894735</v>
      </c>
      <c r="AO1235">
        <f t="shared" si="68"/>
        <v>1.0876597815405029</v>
      </c>
    </row>
    <row r="1236" spans="35:41">
      <c r="AI1236" s="74">
        <v>1973.11</v>
      </c>
      <c r="AJ1236" s="2">
        <f>Cape!D1241</f>
        <v>7.69</v>
      </c>
      <c r="AK1236" s="2">
        <f>Cape!E1243</f>
        <v>45.9</v>
      </c>
      <c r="AL1236" s="76">
        <f t="shared" si="69"/>
        <v>0.16419760348583878</v>
      </c>
      <c r="AM1236" s="95">
        <v>102</v>
      </c>
      <c r="AN1236">
        <f t="shared" si="70"/>
        <v>0.16419760348583878</v>
      </c>
      <c r="AO1236">
        <f t="shared" si="68"/>
        <v>1.100777512114592</v>
      </c>
    </row>
    <row r="1237" spans="35:41">
      <c r="AI1237" s="74">
        <v>1973.12</v>
      </c>
      <c r="AJ1237" s="2">
        <f>Cape!D1242</f>
        <v>7.8466699999999996</v>
      </c>
      <c r="AK1237" s="2">
        <f>Cape!E1244</f>
        <v>46.2</v>
      </c>
      <c r="AL1237" s="76">
        <f t="shared" si="69"/>
        <v>0.16645021645021646</v>
      </c>
      <c r="AM1237" s="95">
        <v>94.78</v>
      </c>
      <c r="AN1237">
        <f t="shared" si="70"/>
        <v>0.16645021645021646</v>
      </c>
      <c r="AO1237">
        <f t="shared" si="68"/>
        <v>1.1135818177061871</v>
      </c>
    </row>
    <row r="1238" spans="35:41">
      <c r="AI1238" s="74">
        <v>1974.01</v>
      </c>
      <c r="AJ1238" s="2">
        <f>Cape!D1243</f>
        <v>8.0033300000000001</v>
      </c>
      <c r="AK1238" s="2">
        <f>Cape!E1245</f>
        <v>46.6</v>
      </c>
      <c r="AL1238" s="76">
        <f t="shared" si="69"/>
        <v>0.16838347639484977</v>
      </c>
      <c r="AM1238" s="95">
        <v>96.11</v>
      </c>
      <c r="AN1238">
        <f t="shared" si="70"/>
        <v>0.16838347639484977</v>
      </c>
      <c r="AO1238">
        <f t="shared" si="68"/>
        <v>1.1241156904390766</v>
      </c>
    </row>
    <row r="1239" spans="35:41">
      <c r="AI1239" s="74">
        <v>1974.02</v>
      </c>
      <c r="AJ1239" s="2">
        <f>Cape!D1244</f>
        <v>8.16</v>
      </c>
      <c r="AK1239" s="2">
        <f>Cape!E1246</f>
        <v>47.2</v>
      </c>
      <c r="AL1239" s="76">
        <f t="shared" si="69"/>
        <v>0.16956207627118644</v>
      </c>
      <c r="AM1239" s="95">
        <v>93.45</v>
      </c>
      <c r="AN1239">
        <f t="shared" si="70"/>
        <v>0.16956207627118644</v>
      </c>
      <c r="AO1239">
        <f t="shared" si="68"/>
        <v>1.1294967930613804</v>
      </c>
    </row>
    <row r="1240" spans="35:41">
      <c r="AI1240" s="74">
        <v>1974.03</v>
      </c>
      <c r="AJ1240" s="2">
        <f>Cape!D1245</f>
        <v>8.2266700000000004</v>
      </c>
      <c r="AK1240" s="2">
        <f>Cape!E1247</f>
        <v>47.8</v>
      </c>
      <c r="AL1240" s="76">
        <f t="shared" si="69"/>
        <v>0.17071129707112973</v>
      </c>
      <c r="AM1240" s="95">
        <v>97.44</v>
      </c>
      <c r="AN1240">
        <f t="shared" si="70"/>
        <v>0.17071129707112973</v>
      </c>
      <c r="AO1240">
        <f t="shared" si="68"/>
        <v>1.1346256357049427</v>
      </c>
    </row>
    <row r="1241" spans="35:41">
      <c r="AI1241" s="74">
        <v>1974.04</v>
      </c>
      <c r="AJ1241" s="2">
        <f>Cape!D1246</f>
        <v>8.2933299999999992</v>
      </c>
      <c r="AK1241" s="2">
        <f>Cape!E1248</f>
        <v>48</v>
      </c>
      <c r="AL1241" s="76">
        <f t="shared" si="69"/>
        <v>0.17138895833333334</v>
      </c>
      <c r="AM1241" s="95">
        <v>92.46</v>
      </c>
      <c r="AN1241">
        <f t="shared" si="70"/>
        <v>0.17138895833333334</v>
      </c>
      <c r="AO1241">
        <f t="shared" si="68"/>
        <v>1.1365729561969788</v>
      </c>
    </row>
    <row r="1242" spans="35:41">
      <c r="AI1242" s="74">
        <v>1974.05</v>
      </c>
      <c r="AJ1242" s="2">
        <f>Cape!D1247</f>
        <v>8.36</v>
      </c>
      <c r="AK1242" s="2">
        <f>Cape!E1249</f>
        <v>48.6</v>
      </c>
      <c r="AL1242" s="76">
        <f t="shared" si="69"/>
        <v>0.17064465020576131</v>
      </c>
      <c r="AM1242" s="95">
        <v>89.67</v>
      </c>
      <c r="AN1242">
        <f t="shared" si="70"/>
        <v>0.17064465020576131</v>
      </c>
      <c r="AO1242">
        <f t="shared" si="68"/>
        <v>1.1291680877398425</v>
      </c>
    </row>
    <row r="1243" spans="35:41">
      <c r="AI1243" s="74">
        <v>1974.06</v>
      </c>
      <c r="AJ1243" s="2">
        <f>Cape!D1248</f>
        <v>8.4866700000000002</v>
      </c>
      <c r="AK1243" s="2">
        <f>Cape!E1250</f>
        <v>49</v>
      </c>
      <c r="AL1243" s="76">
        <f t="shared" si="69"/>
        <v>0.17061224489795918</v>
      </c>
      <c r="AM1243" s="95">
        <v>89.79</v>
      </c>
      <c r="AN1243">
        <f t="shared" si="70"/>
        <v>0.17061224489795918</v>
      </c>
      <c r="AO1243">
        <f t="shared" si="68"/>
        <v>1.126649067265068</v>
      </c>
    </row>
    <row r="1244" spans="35:41">
      <c r="AI1244" s="74">
        <v>1974.07</v>
      </c>
      <c r="AJ1244" s="2">
        <f>Cape!D1249</f>
        <v>8.6133299999999995</v>
      </c>
      <c r="AK1244" s="2">
        <f>Cape!E1251</f>
        <v>49.4</v>
      </c>
      <c r="AL1244" s="76">
        <f t="shared" si="69"/>
        <v>0.17179493927125508</v>
      </c>
      <c r="AM1244" s="95">
        <v>79.31</v>
      </c>
      <c r="AN1244">
        <f t="shared" si="70"/>
        <v>0.17179493927125508</v>
      </c>
      <c r="AO1244">
        <f t="shared" si="68"/>
        <v>1.1322301500888603</v>
      </c>
    </row>
    <row r="1245" spans="35:41">
      <c r="AI1245" s="74">
        <v>1974.08</v>
      </c>
      <c r="AJ1245" s="2">
        <f>Cape!D1250</f>
        <v>8.74</v>
      </c>
      <c r="AK1245" s="2">
        <f>Cape!E1252</f>
        <v>50</v>
      </c>
      <c r="AL1245" s="76">
        <f t="shared" si="69"/>
        <v>0.17226659999999999</v>
      </c>
      <c r="AM1245" s="95">
        <v>76.03</v>
      </c>
      <c r="AN1245">
        <f t="shared" si="70"/>
        <v>0.17226659999999999</v>
      </c>
      <c r="AO1245">
        <f t="shared" si="68"/>
        <v>1.1331118717656639</v>
      </c>
    </row>
    <row r="1246" spans="35:41">
      <c r="AI1246" s="74">
        <v>1974.09</v>
      </c>
      <c r="AJ1246" s="2">
        <f>Cape!D1251</f>
        <v>8.8633299999999995</v>
      </c>
      <c r="AK1246" s="2">
        <f>Cape!E1253</f>
        <v>50.6</v>
      </c>
      <c r="AL1246" s="76">
        <f t="shared" si="69"/>
        <v>0.17272727272727273</v>
      </c>
      <c r="AM1246" s="95">
        <v>68.12</v>
      </c>
      <c r="AN1246">
        <f t="shared" si="70"/>
        <v>0.17272727272727273</v>
      </c>
      <c r="AO1246">
        <f t="shared" si="68"/>
        <v>1.1340160274196225</v>
      </c>
    </row>
    <row r="1247" spans="35:41">
      <c r="AI1247" s="74">
        <v>1974.1</v>
      </c>
      <c r="AJ1247" s="2">
        <f>Cape!D1252</f>
        <v>8.9866700000000002</v>
      </c>
      <c r="AK1247" s="2">
        <f>Cape!E1254</f>
        <v>51.1</v>
      </c>
      <c r="AL1247" s="76">
        <f t="shared" si="69"/>
        <v>0.17345068493150684</v>
      </c>
      <c r="AM1247" s="95">
        <v>69.44</v>
      </c>
      <c r="AN1247">
        <f t="shared" si="70"/>
        <v>0.17345068493150684</v>
      </c>
      <c r="AO1247">
        <f t="shared" si="68"/>
        <v>1.1366822060800348</v>
      </c>
    </row>
    <row r="1248" spans="35:41">
      <c r="AI1248" s="74">
        <v>1974.11</v>
      </c>
      <c r="AJ1248" s="2">
        <f>Cape!D1253</f>
        <v>9.11</v>
      </c>
      <c r="AK1248" s="2">
        <f>Cape!E1255</f>
        <v>51.5</v>
      </c>
      <c r="AL1248" s="76">
        <f t="shared" si="69"/>
        <v>0.17449844660194175</v>
      </c>
      <c r="AM1248" s="95">
        <v>71.739999999999995</v>
      </c>
      <c r="AN1248">
        <f t="shared" si="70"/>
        <v>0.17449844660194175</v>
      </c>
      <c r="AO1248">
        <f t="shared" si="68"/>
        <v>1.1415087034242233</v>
      </c>
    </row>
    <row r="1249" spans="35:41">
      <c r="AI1249" s="74">
        <v>1974.12</v>
      </c>
      <c r="AJ1249" s="2">
        <f>Cape!D1254</f>
        <v>9.0366700000000009</v>
      </c>
      <c r="AK1249" s="2">
        <f>Cape!E1256</f>
        <v>51.9</v>
      </c>
      <c r="AL1249" s="76">
        <f t="shared" si="69"/>
        <v>0.17552986512524085</v>
      </c>
      <c r="AM1249" s="95">
        <v>67.069999999999993</v>
      </c>
      <c r="AN1249">
        <f t="shared" si="70"/>
        <v>0.17552986512524085</v>
      </c>
      <c r="AO1249">
        <f t="shared" si="68"/>
        <v>1.1462110856501393</v>
      </c>
    </row>
    <row r="1250" spans="35:41">
      <c r="AI1250" s="74">
        <v>1975.01</v>
      </c>
      <c r="AJ1250" s="2">
        <f>Cape!D1255</f>
        <v>8.9633299999999991</v>
      </c>
      <c r="AK1250" s="2">
        <f>Cape!E1257</f>
        <v>52.1</v>
      </c>
      <c r="AL1250" s="76">
        <f t="shared" si="69"/>
        <v>0.1734485604606526</v>
      </c>
      <c r="AM1250" s="95">
        <v>72.56</v>
      </c>
      <c r="AN1250">
        <f t="shared" si="70"/>
        <v>0.1734485604606526</v>
      </c>
      <c r="AO1250">
        <f t="shared" si="68"/>
        <v>1.1306353031240526</v>
      </c>
    </row>
    <row r="1251" spans="35:41">
      <c r="AI1251" s="74">
        <v>1975.02</v>
      </c>
      <c r="AJ1251" s="2">
        <f>Cape!D1256</f>
        <v>8.89</v>
      </c>
      <c r="AK1251" s="2">
        <f>Cape!E1258</f>
        <v>52.5</v>
      </c>
      <c r="AL1251" s="76">
        <f t="shared" si="69"/>
        <v>0.17073009523809521</v>
      </c>
      <c r="AM1251" s="95">
        <v>80.099999999999994</v>
      </c>
      <c r="AN1251">
        <f t="shared" si="70"/>
        <v>0.17073009523809521</v>
      </c>
      <c r="AO1251">
        <f t="shared" si="68"/>
        <v>1.1111448216624773</v>
      </c>
    </row>
    <row r="1252" spans="35:41">
      <c r="AI1252" s="74">
        <v>1975.03</v>
      </c>
      <c r="AJ1252" s="2">
        <f>Cape!D1257</f>
        <v>8.7433300000000003</v>
      </c>
      <c r="AK1252" s="2">
        <f>Cape!E1259</f>
        <v>52.7</v>
      </c>
      <c r="AL1252" s="76">
        <f t="shared" si="69"/>
        <v>0.16869070208728654</v>
      </c>
      <c r="AM1252" s="95">
        <v>83.78</v>
      </c>
      <c r="AN1252">
        <f t="shared" si="70"/>
        <v>0.16869070208728654</v>
      </c>
      <c r="AO1252">
        <f t="shared" si="68"/>
        <v>1.0963408640734897</v>
      </c>
    </row>
    <row r="1253" spans="35:41">
      <c r="AI1253" s="74">
        <v>1975.04</v>
      </c>
      <c r="AJ1253" s="2">
        <f>Cape!D1258</f>
        <v>8.5966699999999996</v>
      </c>
      <c r="AK1253" s="2">
        <f>Cape!E1260</f>
        <v>52.9</v>
      </c>
      <c r="AL1253" s="76">
        <f t="shared" si="69"/>
        <v>0.1652803402646503</v>
      </c>
      <c r="AM1253" s="95">
        <v>84.72</v>
      </c>
      <c r="AN1253">
        <f t="shared" si="70"/>
        <v>0.1652803402646503</v>
      </c>
      <c r="AO1253">
        <f t="shared" si="68"/>
        <v>1.0728213588741089</v>
      </c>
    </row>
    <row r="1254" spans="35:41">
      <c r="AI1254" s="74">
        <v>1975.05</v>
      </c>
      <c r="AJ1254" s="2">
        <f>Cape!D1259</f>
        <v>8.4499999999999993</v>
      </c>
      <c r="AK1254" s="2">
        <f>Cape!E1261</f>
        <v>53.2</v>
      </c>
      <c r="AL1254" s="76">
        <f t="shared" si="69"/>
        <v>0.16159154135338344</v>
      </c>
      <c r="AM1254" s="95">
        <v>90.1</v>
      </c>
      <c r="AN1254">
        <f t="shared" si="70"/>
        <v>0.16159154135338344</v>
      </c>
      <c r="AO1254">
        <f t="shared" si="68"/>
        <v>1.047801037039982</v>
      </c>
    </row>
    <row r="1255" spans="35:41">
      <c r="AI1255" s="74">
        <v>1975.06</v>
      </c>
      <c r="AJ1255" s="2">
        <f>Cape!D1260</f>
        <v>8.2866700000000009</v>
      </c>
      <c r="AK1255" s="2">
        <f>Cape!E1262</f>
        <v>53.6</v>
      </c>
      <c r="AL1255" s="76">
        <f t="shared" si="69"/>
        <v>0.15764925373134325</v>
      </c>
      <c r="AM1255" s="95">
        <v>92.4</v>
      </c>
      <c r="AN1255">
        <f t="shared" si="70"/>
        <v>0.15764925373134325</v>
      </c>
      <c r="AO1255">
        <f t="shared" si="68"/>
        <v>1.0214695290703741</v>
      </c>
    </row>
    <row r="1256" spans="35:41">
      <c r="AI1256" s="74">
        <v>1975.07</v>
      </c>
      <c r="AJ1256" s="2">
        <f>Cape!D1261</f>
        <v>8.1233299999999993</v>
      </c>
      <c r="AK1256" s="2">
        <f>Cape!E1263</f>
        <v>54.2</v>
      </c>
      <c r="AL1256" s="76">
        <f t="shared" si="69"/>
        <v>0.15289059040590405</v>
      </c>
      <c r="AM1256" s="95">
        <v>92.49</v>
      </c>
      <c r="AN1256">
        <f t="shared" si="70"/>
        <v>0.15289059040590405</v>
      </c>
      <c r="AO1256">
        <f t="shared" si="68"/>
        <v>0.9901258863010487</v>
      </c>
    </row>
    <row r="1257" spans="35:41">
      <c r="AI1257" s="74">
        <v>1975.08</v>
      </c>
      <c r="AJ1257" s="2">
        <f>Cape!D1262</f>
        <v>7.96</v>
      </c>
      <c r="AK1257" s="2">
        <f>Cape!E1264</f>
        <v>54.3</v>
      </c>
      <c r="AL1257" s="76">
        <f t="shared" si="69"/>
        <v>0.14960092081031306</v>
      </c>
      <c r="AM1257" s="95">
        <v>85.71</v>
      </c>
      <c r="AN1257">
        <f t="shared" si="70"/>
        <v>0.14960092081031306</v>
      </c>
      <c r="AO1257">
        <f t="shared" si="68"/>
        <v>0.96865970610212082</v>
      </c>
    </row>
    <row r="1258" spans="35:41">
      <c r="AI1258" s="74">
        <v>1975.09</v>
      </c>
      <c r="AJ1258" s="2">
        <f>Cape!D1263</f>
        <v>7.8933299999999997</v>
      </c>
      <c r="AK1258" s="2">
        <f>Cape!E1265</f>
        <v>54.6</v>
      </c>
      <c r="AL1258" s="76">
        <f t="shared" si="69"/>
        <v>0.1457875457875458</v>
      </c>
      <c r="AM1258" s="95">
        <v>84.67</v>
      </c>
      <c r="AN1258">
        <f t="shared" si="70"/>
        <v>0.1457875457875458</v>
      </c>
      <c r="AO1258">
        <f t="shared" si="68"/>
        <v>0.94406382420639079</v>
      </c>
    </row>
    <row r="1259" spans="35:41">
      <c r="AI1259" s="74">
        <v>1975.1</v>
      </c>
      <c r="AJ1259" s="2">
        <f>Cape!D1264</f>
        <v>7.82667</v>
      </c>
      <c r="AK1259" s="2">
        <f>Cape!E1266</f>
        <v>54.9</v>
      </c>
      <c r="AL1259" s="76">
        <f t="shared" si="69"/>
        <v>0.14377650273224044</v>
      </c>
      <c r="AM1259" s="95">
        <v>88.57</v>
      </c>
      <c r="AN1259">
        <f t="shared" si="70"/>
        <v>0.14377650273224044</v>
      </c>
      <c r="AO1259">
        <f t="shared" si="68"/>
        <v>0.93141187108625056</v>
      </c>
    </row>
    <row r="1260" spans="35:41">
      <c r="AI1260" s="74">
        <v>1975.11</v>
      </c>
      <c r="AJ1260" s="2">
        <f>Cape!D1265</f>
        <v>7.76</v>
      </c>
      <c r="AK1260" s="2">
        <f>Cape!E1267</f>
        <v>55.3</v>
      </c>
      <c r="AL1260" s="76">
        <f t="shared" si="69"/>
        <v>0.14153110307414105</v>
      </c>
      <c r="AM1260" s="95">
        <v>90.07</v>
      </c>
      <c r="AN1260">
        <f t="shared" si="70"/>
        <v>0.14153110307414105</v>
      </c>
      <c r="AO1260">
        <f t="shared" si="68"/>
        <v>0.9173796635556557</v>
      </c>
    </row>
    <row r="1261" spans="35:41">
      <c r="AI1261" s="74">
        <v>1975.12</v>
      </c>
      <c r="AJ1261" s="2">
        <f>Cape!D1266</f>
        <v>7.82667</v>
      </c>
      <c r="AK1261" s="2">
        <f>Cape!E1268</f>
        <v>55.5</v>
      </c>
      <c r="AL1261" s="76">
        <f t="shared" si="69"/>
        <v>0.13981981981981981</v>
      </c>
      <c r="AM1261" s="95">
        <v>88.7</v>
      </c>
      <c r="AN1261">
        <f t="shared" si="70"/>
        <v>0.13981981981981981</v>
      </c>
      <c r="AO1261">
        <f t="shared" si="68"/>
        <v>0.90697792253340037</v>
      </c>
    </row>
    <row r="1262" spans="35:41">
      <c r="AI1262" s="74">
        <v>1976.01</v>
      </c>
      <c r="AJ1262" s="2">
        <f>Cape!D1267</f>
        <v>7.8933299999999997</v>
      </c>
      <c r="AK1262" s="2">
        <f>Cape!E1269</f>
        <v>55.6</v>
      </c>
      <c r="AL1262" s="76">
        <f t="shared" si="69"/>
        <v>0.14076744604316546</v>
      </c>
      <c r="AM1262" s="95">
        <v>96.86</v>
      </c>
      <c r="AN1262">
        <f t="shared" si="70"/>
        <v>0.14076744604316546</v>
      </c>
      <c r="AO1262">
        <f t="shared" si="68"/>
        <v>0.91395416019986342</v>
      </c>
    </row>
    <row r="1263" spans="35:41">
      <c r="AI1263" s="74">
        <v>1976.02</v>
      </c>
      <c r="AJ1263" s="2">
        <f>Cape!D1268</f>
        <v>7.96</v>
      </c>
      <c r="AK1263" s="2">
        <f>Cape!E1270</f>
        <v>55.8</v>
      </c>
      <c r="AL1263" s="76">
        <f t="shared" si="69"/>
        <v>0.14145752688172042</v>
      </c>
      <c r="AM1263" s="95">
        <v>100.6</v>
      </c>
      <c r="AN1263">
        <f t="shared" si="70"/>
        <v>0.14145752688172042</v>
      </c>
      <c r="AO1263">
        <f t="shared" si="68"/>
        <v>0.91933182041035466</v>
      </c>
    </row>
    <row r="1264" spans="35:41">
      <c r="AI1264" s="74">
        <v>1976.03</v>
      </c>
      <c r="AJ1264" s="2">
        <f>Cape!D1269</f>
        <v>8.1933299999999996</v>
      </c>
      <c r="AK1264" s="2">
        <f>Cape!E1271</f>
        <v>55.9</v>
      </c>
      <c r="AL1264" s="76">
        <f t="shared" si="69"/>
        <v>0.14239713774597496</v>
      </c>
      <c r="AM1264" s="95">
        <v>101.1</v>
      </c>
      <c r="AN1264">
        <f t="shared" si="70"/>
        <v>0.14239713774597496</v>
      </c>
      <c r="AO1264">
        <f t="shared" si="68"/>
        <v>0.92636863312004913</v>
      </c>
    </row>
    <row r="1265" spans="35:41">
      <c r="AI1265" s="74">
        <v>1976.04</v>
      </c>
      <c r="AJ1265" s="2">
        <f>Cape!D1270</f>
        <v>8.4266699999999997</v>
      </c>
      <c r="AK1265" s="2">
        <f>Cape!E1272</f>
        <v>56.1</v>
      </c>
      <c r="AL1265" s="76">
        <f t="shared" si="69"/>
        <v>0.14604866310160428</v>
      </c>
      <c r="AM1265" s="95">
        <v>101.9</v>
      </c>
      <c r="AN1265">
        <f t="shared" si="70"/>
        <v>0.14604866310160428</v>
      </c>
      <c r="AO1265">
        <f t="shared" si="68"/>
        <v>0.95111812769273041</v>
      </c>
    </row>
    <row r="1266" spans="35:41">
      <c r="AI1266" s="74">
        <v>1976.05</v>
      </c>
      <c r="AJ1266" s="2">
        <f>Cape!D1271</f>
        <v>8.66</v>
      </c>
      <c r="AK1266" s="2">
        <f>Cape!E1273</f>
        <v>56.5</v>
      </c>
      <c r="AL1266" s="76">
        <f t="shared" si="69"/>
        <v>0.14914460176991151</v>
      </c>
      <c r="AM1266" s="95">
        <v>101.2</v>
      </c>
      <c r="AN1266">
        <f t="shared" si="70"/>
        <v>0.14914460176991151</v>
      </c>
      <c r="AO1266">
        <f t="shared" si="68"/>
        <v>0.97213355826865677</v>
      </c>
    </row>
    <row r="1267" spans="35:41">
      <c r="AI1267" s="74">
        <v>1976.06</v>
      </c>
      <c r="AJ1267" s="2">
        <f>Cape!D1272</f>
        <v>8.8566699999999994</v>
      </c>
      <c r="AK1267" s="2">
        <f>Cape!E1274</f>
        <v>56.8</v>
      </c>
      <c r="AL1267" s="76">
        <f t="shared" si="69"/>
        <v>0.15246478873239439</v>
      </c>
      <c r="AM1267" s="95">
        <v>101.8</v>
      </c>
      <c r="AN1267">
        <f t="shared" si="70"/>
        <v>0.15246478873239439</v>
      </c>
      <c r="AO1267">
        <f t="shared" si="68"/>
        <v>0.99456521404723608</v>
      </c>
    </row>
    <row r="1268" spans="35:41">
      <c r="AI1268" s="74">
        <v>1976.07</v>
      </c>
      <c r="AJ1268" s="2">
        <f>Cape!D1273</f>
        <v>9.0533300000000008</v>
      </c>
      <c r="AK1268" s="2">
        <f>Cape!E1275</f>
        <v>57.1</v>
      </c>
      <c r="AL1268" s="76">
        <f t="shared" si="69"/>
        <v>0.15510805604203151</v>
      </c>
      <c r="AM1268" s="95">
        <v>104.2</v>
      </c>
      <c r="AN1268">
        <f t="shared" si="70"/>
        <v>0.15510805604203151</v>
      </c>
      <c r="AO1268">
        <f t="shared" si="68"/>
        <v>1.0124876307338591</v>
      </c>
    </row>
    <row r="1269" spans="35:41">
      <c r="AI1269" s="74">
        <v>1976.08</v>
      </c>
      <c r="AJ1269" s="2">
        <f>Cape!D1274</f>
        <v>9.25</v>
      </c>
      <c r="AK1269" s="2">
        <f>Cape!E1276</f>
        <v>57.4</v>
      </c>
      <c r="AL1269" s="76">
        <f t="shared" si="69"/>
        <v>0.15772351916376309</v>
      </c>
      <c r="AM1269" s="95">
        <v>103.3</v>
      </c>
      <c r="AN1269">
        <f t="shared" si="70"/>
        <v>0.15772351916376309</v>
      </c>
      <c r="AO1269">
        <f t="shared" si="68"/>
        <v>1.0301448853946691</v>
      </c>
    </row>
    <row r="1270" spans="35:41">
      <c r="AI1270" s="74">
        <v>1976.09</v>
      </c>
      <c r="AJ1270" s="2">
        <f>Cape!D1275</f>
        <v>9.35</v>
      </c>
      <c r="AK1270" s="2">
        <f>Cape!E1277</f>
        <v>57.6</v>
      </c>
      <c r="AL1270" s="76">
        <f t="shared" si="69"/>
        <v>0.16059027777777776</v>
      </c>
      <c r="AM1270" s="95">
        <v>105.5</v>
      </c>
      <c r="AN1270">
        <f t="shared" si="70"/>
        <v>0.16059027777777776</v>
      </c>
      <c r="AO1270">
        <f t="shared" si="68"/>
        <v>1.0493270106461701</v>
      </c>
    </row>
    <row r="1271" spans="35:41">
      <c r="AI1271" s="74">
        <v>1976.1</v>
      </c>
      <c r="AJ1271" s="2">
        <f>Cape!D1276</f>
        <v>9.4499999999999993</v>
      </c>
      <c r="AK1271" s="2">
        <f>Cape!E1278</f>
        <v>57.9</v>
      </c>
      <c r="AL1271" s="76">
        <f t="shared" si="69"/>
        <v>0.1614853195164076</v>
      </c>
      <c r="AM1271" s="95">
        <v>101.9</v>
      </c>
      <c r="AN1271">
        <f t="shared" si="70"/>
        <v>0.1614853195164076</v>
      </c>
      <c r="AO1271">
        <f t="shared" si="68"/>
        <v>1.0555422041248819</v>
      </c>
    </row>
    <row r="1272" spans="35:41">
      <c r="AI1272" s="74">
        <v>1976.11</v>
      </c>
      <c r="AJ1272" s="2">
        <f>Cape!D1277</f>
        <v>9.5500000000000007</v>
      </c>
      <c r="AK1272" s="2">
        <f>Cape!E1279</f>
        <v>58</v>
      </c>
      <c r="AL1272" s="76">
        <f t="shared" si="69"/>
        <v>0.16293103448275861</v>
      </c>
      <c r="AM1272" s="95">
        <v>101.2</v>
      </c>
      <c r="AN1272">
        <f t="shared" si="70"/>
        <v>0.16293103448275861</v>
      </c>
      <c r="AO1272">
        <f t="shared" si="68"/>
        <v>1.0652809635971563</v>
      </c>
    </row>
    <row r="1273" spans="35:41">
      <c r="AI1273" s="74">
        <v>1976.12</v>
      </c>
      <c r="AJ1273" s="2">
        <f>Cape!D1278</f>
        <v>9.67</v>
      </c>
      <c r="AK1273" s="2">
        <f>Cape!E1280</f>
        <v>58.2</v>
      </c>
      <c r="AL1273" s="76">
        <f t="shared" si="69"/>
        <v>0.1640893470790378</v>
      </c>
      <c r="AM1273" s="95">
        <v>104.7</v>
      </c>
      <c r="AN1273">
        <f t="shared" si="70"/>
        <v>0.1640893470790378</v>
      </c>
      <c r="AO1273">
        <f t="shared" si="68"/>
        <v>1.0730904594327384</v>
      </c>
    </row>
    <row r="1274" spans="35:41">
      <c r="AI1274" s="74">
        <v>1977.01</v>
      </c>
      <c r="AJ1274" s="2">
        <f>Cape!D1279</f>
        <v>9.7899999999999991</v>
      </c>
      <c r="AK1274" s="2">
        <f>Cape!E1281</f>
        <v>58.5</v>
      </c>
      <c r="AL1274" s="76">
        <f t="shared" si="69"/>
        <v>0.1652991452991453</v>
      </c>
      <c r="AM1274" s="95">
        <v>103.8</v>
      </c>
      <c r="AN1274">
        <f t="shared" si="70"/>
        <v>0.1652991452991453</v>
      </c>
      <c r="AO1274">
        <f t="shared" si="68"/>
        <v>1.08120176372385</v>
      </c>
    </row>
    <row r="1275" spans="35:41">
      <c r="AI1275" s="74">
        <v>1977.02</v>
      </c>
      <c r="AJ1275" s="2">
        <f>Cape!D1280</f>
        <v>9.91</v>
      </c>
      <c r="AK1275" s="2">
        <f>Cape!E1282</f>
        <v>59.1</v>
      </c>
      <c r="AL1275" s="76">
        <f t="shared" si="69"/>
        <v>0.1656514382402707</v>
      </c>
      <c r="AM1275" s="95">
        <v>101</v>
      </c>
      <c r="AN1275">
        <f t="shared" si="70"/>
        <v>0.1656514382402707</v>
      </c>
      <c r="AO1275">
        <f t="shared" ref="AO1275:AO1338" si="71">AN1275/(AVERAGE(AL1155:AL1274))</f>
        <v>1.0836586535962285</v>
      </c>
    </row>
    <row r="1276" spans="35:41">
      <c r="AI1276" s="74">
        <v>1977.03</v>
      </c>
      <c r="AJ1276" s="2">
        <f>Cape!D1281</f>
        <v>9.9666700000000006</v>
      </c>
      <c r="AK1276" s="2">
        <f>Cape!E1283</f>
        <v>59.5</v>
      </c>
      <c r="AL1276" s="76">
        <f t="shared" si="69"/>
        <v>0.16655462184873951</v>
      </c>
      <c r="AM1276" s="95">
        <v>100.6</v>
      </c>
      <c r="AN1276">
        <f t="shared" si="70"/>
        <v>0.16655462184873951</v>
      </c>
      <c r="AO1276">
        <f t="shared" si="71"/>
        <v>1.0897237195046867</v>
      </c>
    </row>
    <row r="1277" spans="35:41">
      <c r="AI1277" s="74">
        <v>1977.04</v>
      </c>
      <c r="AJ1277" s="2">
        <f>Cape!D1282</f>
        <v>10.023300000000001</v>
      </c>
      <c r="AK1277" s="2">
        <f>Cape!E1284</f>
        <v>60</v>
      </c>
      <c r="AL1277" s="76">
        <f t="shared" si="69"/>
        <v>0.16611116666666667</v>
      </c>
      <c r="AM1277" s="95">
        <v>99.05</v>
      </c>
      <c r="AN1277">
        <f t="shared" si="70"/>
        <v>0.16611116666666667</v>
      </c>
      <c r="AO1277">
        <f t="shared" si="71"/>
        <v>1.0869187379333038</v>
      </c>
    </row>
    <row r="1278" spans="35:41">
      <c r="AI1278" s="74">
        <v>1977.05</v>
      </c>
      <c r="AJ1278" s="2">
        <f>Cape!D1283</f>
        <v>10.08</v>
      </c>
      <c r="AK1278" s="2">
        <f>Cape!E1285</f>
        <v>60.3</v>
      </c>
      <c r="AL1278" s="76">
        <f t="shared" si="69"/>
        <v>0.16622388059701496</v>
      </c>
      <c r="AM1278" s="95">
        <v>98.76</v>
      </c>
      <c r="AN1278">
        <f t="shared" si="70"/>
        <v>0.16622388059701496</v>
      </c>
      <c r="AO1278">
        <f t="shared" si="71"/>
        <v>1.0876892136114304</v>
      </c>
    </row>
    <row r="1279" spans="35:41">
      <c r="AI1279" s="74">
        <v>1977.06</v>
      </c>
      <c r="AJ1279" s="2">
        <f>Cape!D1284</f>
        <v>10.193300000000001</v>
      </c>
      <c r="AK1279" s="2">
        <f>Cape!E1286</f>
        <v>60.7</v>
      </c>
      <c r="AL1279" s="76">
        <f t="shared" si="69"/>
        <v>0.16606260296540362</v>
      </c>
      <c r="AM1279" s="95">
        <v>99.29</v>
      </c>
      <c r="AN1279">
        <f t="shared" si="70"/>
        <v>0.16606260296540362</v>
      </c>
      <c r="AO1279">
        <f t="shared" si="71"/>
        <v>1.0865708874919395</v>
      </c>
    </row>
    <row r="1280" spans="35:41">
      <c r="AI1280" s="74">
        <v>1977.07</v>
      </c>
      <c r="AJ1280" s="2">
        <f>Cape!D1285</f>
        <v>10.306699999999999</v>
      </c>
      <c r="AK1280" s="2">
        <f>Cape!E1287</f>
        <v>61</v>
      </c>
      <c r="AL1280" s="76">
        <f t="shared" si="69"/>
        <v>0.16710327868852459</v>
      </c>
      <c r="AM1280" s="95">
        <v>100.2</v>
      </c>
      <c r="AN1280">
        <f t="shared" si="70"/>
        <v>0.16710327868852459</v>
      </c>
      <c r="AO1280">
        <f t="shared" si="71"/>
        <v>1.093237173762426</v>
      </c>
    </row>
    <row r="1281" spans="35:41">
      <c r="AI1281" s="74">
        <v>1977.08</v>
      </c>
      <c r="AJ1281" s="2">
        <f>Cape!D1286</f>
        <v>10.42</v>
      </c>
      <c r="AK1281" s="2">
        <f>Cape!E1288</f>
        <v>61.2</v>
      </c>
      <c r="AL1281" s="76">
        <f t="shared" si="69"/>
        <v>0.16841013071895422</v>
      </c>
      <c r="AM1281" s="95">
        <v>97.75</v>
      </c>
      <c r="AN1281">
        <f t="shared" si="70"/>
        <v>0.16841013071895422</v>
      </c>
      <c r="AO1281">
        <f t="shared" si="71"/>
        <v>1.1014790731180613</v>
      </c>
    </row>
    <row r="1282" spans="35:41">
      <c r="AI1282" s="74">
        <v>1977.09</v>
      </c>
      <c r="AJ1282" s="2">
        <f>Cape!D1287</f>
        <v>10.5167</v>
      </c>
      <c r="AK1282" s="2">
        <f>Cape!E1289</f>
        <v>61.4</v>
      </c>
      <c r="AL1282" s="76">
        <f t="shared" si="69"/>
        <v>0.16970684039087949</v>
      </c>
      <c r="AM1282" s="95">
        <v>96.23</v>
      </c>
      <c r="AN1282">
        <f t="shared" si="70"/>
        <v>0.16970684039087949</v>
      </c>
      <c r="AO1282">
        <f t="shared" si="71"/>
        <v>1.1094696334592522</v>
      </c>
    </row>
    <row r="1283" spans="35:41">
      <c r="AI1283" s="74">
        <v>1977.1</v>
      </c>
      <c r="AJ1283" s="2">
        <f>Cape!D1288</f>
        <v>10.613300000000001</v>
      </c>
      <c r="AK1283" s="2">
        <f>Cape!E1290</f>
        <v>61.6</v>
      </c>
      <c r="AL1283" s="76">
        <f t="shared" si="69"/>
        <v>0.17072564935064935</v>
      </c>
      <c r="AM1283" s="95">
        <v>93.74</v>
      </c>
      <c r="AN1283">
        <f t="shared" si="70"/>
        <v>0.17072564935064935</v>
      </c>
      <c r="AO1283">
        <f t="shared" si="71"/>
        <v>1.1154570847361716</v>
      </c>
    </row>
    <row r="1284" spans="35:41">
      <c r="AI1284" s="74">
        <v>1977.11</v>
      </c>
      <c r="AJ1284" s="2">
        <f>Cape!D1289</f>
        <v>10.71</v>
      </c>
      <c r="AK1284" s="2">
        <f>Cape!E1291</f>
        <v>61.9</v>
      </c>
      <c r="AL1284" s="76">
        <f t="shared" si="69"/>
        <v>0.17145880452342488</v>
      </c>
      <c r="AM1284" s="95">
        <v>94.28</v>
      </c>
      <c r="AN1284">
        <f t="shared" si="70"/>
        <v>0.17145880452342488</v>
      </c>
      <c r="AO1284">
        <f t="shared" si="71"/>
        <v>1.1194632803335085</v>
      </c>
    </row>
    <row r="1285" spans="35:41">
      <c r="AI1285" s="74">
        <v>1977.12</v>
      </c>
      <c r="AJ1285" s="2">
        <f>Cape!D1290</f>
        <v>10.77</v>
      </c>
      <c r="AK1285" s="2">
        <f>Cape!E1292</f>
        <v>62.1</v>
      </c>
      <c r="AL1285" s="76">
        <f t="shared" ref="AL1285:AL1348" si="72">AJ1284/AK1285</f>
        <v>0.17246376811594205</v>
      </c>
      <c r="AM1285" s="95">
        <v>93.82</v>
      </c>
      <c r="AN1285">
        <f t="shared" ref="AN1285:AN1348" si="73">AJ1284/AK1285</f>
        <v>0.17246376811594205</v>
      </c>
      <c r="AO1285">
        <f t="shared" si="71"/>
        <v>1.1251457609209536</v>
      </c>
    </row>
    <row r="1286" spans="35:41">
      <c r="AI1286" s="74">
        <v>1978.01</v>
      </c>
      <c r="AJ1286" s="2">
        <f>Cape!D1291</f>
        <v>10.83</v>
      </c>
      <c r="AK1286" s="2">
        <f>Cape!E1293</f>
        <v>62.5</v>
      </c>
      <c r="AL1286" s="76">
        <f t="shared" si="72"/>
        <v>0.17232</v>
      </c>
      <c r="AM1286" s="95">
        <v>90.25</v>
      </c>
      <c r="AN1286">
        <f t="shared" si="73"/>
        <v>0.17232</v>
      </c>
      <c r="AO1286">
        <f t="shared" si="71"/>
        <v>1.1232233519005133</v>
      </c>
    </row>
    <row r="1287" spans="35:41">
      <c r="AI1287" s="74">
        <v>1978.02</v>
      </c>
      <c r="AJ1287" s="2">
        <f>Cape!D1292</f>
        <v>10.89</v>
      </c>
      <c r="AK1287" s="2">
        <f>Cape!E1294</f>
        <v>62.9</v>
      </c>
      <c r="AL1287" s="76">
        <f t="shared" si="72"/>
        <v>0.17217806041335454</v>
      </c>
      <c r="AM1287" s="95">
        <v>88.98</v>
      </c>
      <c r="AN1287">
        <f t="shared" si="73"/>
        <v>0.17217806041335454</v>
      </c>
      <c r="AO1287">
        <f t="shared" si="71"/>
        <v>1.1212870091917229</v>
      </c>
    </row>
    <row r="1288" spans="35:41">
      <c r="AI1288" s="74">
        <v>1978.03</v>
      </c>
      <c r="AJ1288" s="2">
        <f>Cape!D1293</f>
        <v>10.9</v>
      </c>
      <c r="AK1288" s="2">
        <f>Cape!E1295</f>
        <v>63.4</v>
      </c>
      <c r="AL1288" s="76">
        <f t="shared" si="72"/>
        <v>0.17176656151419559</v>
      </c>
      <c r="AM1288" s="95">
        <v>88.82</v>
      </c>
      <c r="AN1288">
        <f t="shared" si="73"/>
        <v>0.17176656151419559</v>
      </c>
      <c r="AO1288">
        <f t="shared" si="71"/>
        <v>1.1175989917121263</v>
      </c>
    </row>
    <row r="1289" spans="35:41">
      <c r="AI1289" s="74">
        <v>1978.04</v>
      </c>
      <c r="AJ1289" s="2">
        <f>Cape!D1294</f>
        <v>10.91</v>
      </c>
      <c r="AK1289" s="2">
        <f>Cape!E1296</f>
        <v>63.9</v>
      </c>
      <c r="AL1289" s="76">
        <f t="shared" si="72"/>
        <v>0.17057902973395933</v>
      </c>
      <c r="AM1289" s="95">
        <v>92.71</v>
      </c>
      <c r="AN1289">
        <f t="shared" si="73"/>
        <v>0.17057902973395933</v>
      </c>
      <c r="AO1289">
        <f t="shared" si="71"/>
        <v>1.1088878949820531</v>
      </c>
    </row>
    <row r="1290" spans="35:41">
      <c r="AI1290" s="74">
        <v>1978.05</v>
      </c>
      <c r="AJ1290" s="2">
        <f>Cape!D1295</f>
        <v>10.92</v>
      </c>
      <c r="AK1290" s="2">
        <f>Cape!E1297</f>
        <v>64.5</v>
      </c>
      <c r="AL1290" s="76">
        <f t="shared" si="72"/>
        <v>0.16914728682170543</v>
      </c>
      <c r="AM1290" s="95">
        <v>97.41</v>
      </c>
      <c r="AN1290">
        <f t="shared" si="73"/>
        <v>0.16914728682170543</v>
      </c>
      <c r="AO1290">
        <f t="shared" si="71"/>
        <v>1.098713242507434</v>
      </c>
    </row>
    <row r="1291" spans="35:41">
      <c r="AI1291" s="74">
        <v>1978.06</v>
      </c>
      <c r="AJ1291" s="2">
        <f>Cape!D1296</f>
        <v>11.023300000000001</v>
      </c>
      <c r="AK1291" s="2">
        <f>Cape!E1298</f>
        <v>65.2</v>
      </c>
      <c r="AL1291" s="76">
        <f t="shared" si="72"/>
        <v>0.16748466257668712</v>
      </c>
      <c r="AM1291" s="95">
        <v>97.66</v>
      </c>
      <c r="AN1291">
        <f t="shared" si="73"/>
        <v>0.16748466257668712</v>
      </c>
      <c r="AO1291">
        <f t="shared" si="71"/>
        <v>1.0871761804091538</v>
      </c>
    </row>
    <row r="1292" spans="35:41">
      <c r="AI1292" s="74">
        <v>1978.07</v>
      </c>
      <c r="AJ1292" s="2">
        <f>Cape!D1297</f>
        <v>11.1267</v>
      </c>
      <c r="AK1292" s="2">
        <f>Cape!E1299</f>
        <v>65.7</v>
      </c>
      <c r="AL1292" s="76">
        <f t="shared" si="72"/>
        <v>0.16778234398782343</v>
      </c>
      <c r="AM1292" s="95">
        <v>97.19</v>
      </c>
      <c r="AN1292">
        <f t="shared" si="73"/>
        <v>0.16778234398782343</v>
      </c>
      <c r="AO1292">
        <f t="shared" si="71"/>
        <v>1.0884777543176192</v>
      </c>
    </row>
    <row r="1293" spans="35:41">
      <c r="AI1293" s="74">
        <v>1978.08</v>
      </c>
      <c r="AJ1293" s="2">
        <f>Cape!D1298</f>
        <v>11.23</v>
      </c>
      <c r="AK1293" s="2">
        <f>Cape!E1300</f>
        <v>66</v>
      </c>
      <c r="AL1293" s="76">
        <f t="shared" si="72"/>
        <v>0.16858636363636362</v>
      </c>
      <c r="AM1293" s="95">
        <v>103.9</v>
      </c>
      <c r="AN1293">
        <f t="shared" si="73"/>
        <v>0.16858636363636362</v>
      </c>
      <c r="AO1293">
        <f t="shared" si="71"/>
        <v>1.0930634434663145</v>
      </c>
    </row>
    <row r="1294" spans="35:41">
      <c r="AI1294" s="74">
        <v>1978.09</v>
      </c>
      <c r="AJ1294" s="2">
        <f>Cape!D1299</f>
        <v>11.343299999999999</v>
      </c>
      <c r="AK1294" s="2">
        <f>Cape!E1301</f>
        <v>66.5</v>
      </c>
      <c r="AL1294" s="76">
        <f t="shared" si="72"/>
        <v>0.16887218045112781</v>
      </c>
      <c r="AM1294" s="95">
        <v>103.9</v>
      </c>
      <c r="AN1294">
        <f t="shared" si="73"/>
        <v>0.16887218045112781</v>
      </c>
      <c r="AO1294">
        <f t="shared" si="71"/>
        <v>1.0942850484973101</v>
      </c>
    </row>
    <row r="1295" spans="35:41">
      <c r="AI1295" s="74">
        <v>1978.1</v>
      </c>
      <c r="AJ1295" s="2">
        <f>Cape!D1300</f>
        <v>11.4567</v>
      </c>
      <c r="AK1295" s="2">
        <f>Cape!E1302</f>
        <v>67.099999999999994</v>
      </c>
      <c r="AL1295" s="76">
        <f t="shared" si="72"/>
        <v>0.16905067064083457</v>
      </c>
      <c r="AM1295" s="95">
        <v>100.6</v>
      </c>
      <c r="AN1295">
        <f t="shared" si="73"/>
        <v>0.16905067064083457</v>
      </c>
      <c r="AO1295">
        <f t="shared" si="71"/>
        <v>1.0948396453766309</v>
      </c>
    </row>
    <row r="1296" spans="35:41">
      <c r="AI1296" s="74">
        <v>1978.11</v>
      </c>
      <c r="AJ1296" s="2">
        <f>Cape!D1301</f>
        <v>11.57</v>
      </c>
      <c r="AK1296" s="2">
        <f>Cape!E1303</f>
        <v>67.400000000000006</v>
      </c>
      <c r="AL1296" s="76">
        <f t="shared" si="72"/>
        <v>0.16998071216617208</v>
      </c>
      <c r="AM1296" s="95">
        <v>94.71</v>
      </c>
      <c r="AN1296">
        <f t="shared" si="73"/>
        <v>0.16998071216617208</v>
      </c>
      <c r="AO1296">
        <f t="shared" si="71"/>
        <v>1.1002447913628668</v>
      </c>
    </row>
    <row r="1297" spans="35:41">
      <c r="AI1297" s="74">
        <v>1978.12</v>
      </c>
      <c r="AJ1297" s="2">
        <f>Cape!D1302</f>
        <v>11.8233</v>
      </c>
      <c r="AK1297" s="2">
        <f>Cape!E1304</f>
        <v>67.7</v>
      </c>
      <c r="AL1297" s="76">
        <f t="shared" si="72"/>
        <v>0.17090103397341211</v>
      </c>
      <c r="AM1297" s="95">
        <v>96.11</v>
      </c>
      <c r="AN1297">
        <f t="shared" si="73"/>
        <v>0.17090103397341211</v>
      </c>
      <c r="AO1297">
        <f t="shared" si="71"/>
        <v>1.1055493616022012</v>
      </c>
    </row>
    <row r="1298" spans="35:41">
      <c r="AI1298" s="74">
        <v>1979.01</v>
      </c>
      <c r="AJ1298" s="2">
        <f>Cape!D1303</f>
        <v>12.076700000000001</v>
      </c>
      <c r="AK1298" s="2">
        <f>Cape!E1305</f>
        <v>68.3</v>
      </c>
      <c r="AL1298" s="76">
        <f t="shared" si="72"/>
        <v>0.17310834553440704</v>
      </c>
      <c r="AM1298" s="95">
        <v>99.71</v>
      </c>
      <c r="AN1298">
        <f t="shared" si="73"/>
        <v>0.17310834553440704</v>
      </c>
      <c r="AO1298">
        <f t="shared" si="71"/>
        <v>1.1191366870194617</v>
      </c>
    </row>
    <row r="1299" spans="35:41">
      <c r="AI1299" s="74">
        <v>1979.02</v>
      </c>
      <c r="AJ1299" s="2">
        <f>Cape!D1304</f>
        <v>12.33</v>
      </c>
      <c r="AK1299" s="2">
        <f>Cape!E1306</f>
        <v>69.099999999999994</v>
      </c>
      <c r="AL1299" s="76">
        <f t="shared" si="72"/>
        <v>0.17477134587554272</v>
      </c>
      <c r="AM1299" s="95">
        <v>98.23</v>
      </c>
      <c r="AN1299">
        <f t="shared" si="73"/>
        <v>0.17477134587554272</v>
      </c>
      <c r="AO1299">
        <f t="shared" si="71"/>
        <v>1.1290859698817226</v>
      </c>
    </row>
    <row r="1300" spans="35:41">
      <c r="AI1300" s="74">
        <v>1979.03</v>
      </c>
      <c r="AJ1300" s="2">
        <f>Cape!D1305</f>
        <v>12.6533</v>
      </c>
      <c r="AK1300" s="2">
        <f>Cape!E1307</f>
        <v>69.8</v>
      </c>
      <c r="AL1300" s="76">
        <f t="shared" si="72"/>
        <v>0.17664756446991406</v>
      </c>
      <c r="AM1300" s="95">
        <v>100.1</v>
      </c>
      <c r="AN1300">
        <f t="shared" si="73"/>
        <v>0.17664756446991406</v>
      </c>
      <c r="AO1300">
        <f t="shared" si="71"/>
        <v>1.1402979333960899</v>
      </c>
    </row>
    <row r="1301" spans="35:41">
      <c r="AI1301" s="74">
        <v>1979.04</v>
      </c>
      <c r="AJ1301" s="2">
        <f>Cape!D1306</f>
        <v>12.976699999999999</v>
      </c>
      <c r="AK1301" s="2">
        <f>Cape!E1308</f>
        <v>70.599999999999994</v>
      </c>
      <c r="AL1301" s="76">
        <f t="shared" si="72"/>
        <v>0.17922521246458925</v>
      </c>
      <c r="AM1301" s="95">
        <v>102.1</v>
      </c>
      <c r="AN1301">
        <f t="shared" si="73"/>
        <v>0.17922521246458925</v>
      </c>
      <c r="AO1301">
        <f t="shared" si="71"/>
        <v>1.1558745256560328</v>
      </c>
    </row>
    <row r="1302" spans="35:41">
      <c r="AI1302" s="74">
        <v>1979.05</v>
      </c>
      <c r="AJ1302" s="2">
        <f>Cape!D1307</f>
        <v>13.3</v>
      </c>
      <c r="AK1302" s="2">
        <f>Cape!E1309</f>
        <v>71.5</v>
      </c>
      <c r="AL1302" s="76">
        <f t="shared" si="72"/>
        <v>0.18149230769230768</v>
      </c>
      <c r="AM1302" s="95">
        <v>99.73</v>
      </c>
      <c r="AN1302">
        <f t="shared" si="73"/>
        <v>0.18149230769230768</v>
      </c>
      <c r="AO1302">
        <f t="shared" si="71"/>
        <v>1.1692390928263783</v>
      </c>
    </row>
    <row r="1303" spans="35:41">
      <c r="AI1303" s="74">
        <v>1979.06</v>
      </c>
      <c r="AJ1303" s="2">
        <f>Cape!D1308</f>
        <v>13.5267</v>
      </c>
      <c r="AK1303" s="2">
        <f>Cape!E1310</f>
        <v>72.3</v>
      </c>
      <c r="AL1303" s="76">
        <f t="shared" si="72"/>
        <v>0.1839557399723375</v>
      </c>
      <c r="AM1303" s="95">
        <v>101.7</v>
      </c>
      <c r="AN1303">
        <f t="shared" si="73"/>
        <v>0.1839557399723375</v>
      </c>
      <c r="AO1303">
        <f t="shared" si="71"/>
        <v>1.1837017078983347</v>
      </c>
    </row>
    <row r="1304" spans="35:41">
      <c r="AI1304" s="74">
        <v>1979.07</v>
      </c>
      <c r="AJ1304" s="2">
        <f>Cape!D1309</f>
        <v>13.753299999999999</v>
      </c>
      <c r="AK1304" s="2">
        <f>Cape!E1311</f>
        <v>73.099999999999994</v>
      </c>
      <c r="AL1304" s="76">
        <f t="shared" si="72"/>
        <v>0.18504377564979482</v>
      </c>
      <c r="AM1304" s="95">
        <v>102.7</v>
      </c>
      <c r="AN1304">
        <f t="shared" si="73"/>
        <v>0.18504377564979482</v>
      </c>
      <c r="AO1304">
        <f t="shared" si="71"/>
        <v>1.1891126864625829</v>
      </c>
    </row>
    <row r="1305" spans="35:41">
      <c r="AI1305" s="74">
        <v>1979.08</v>
      </c>
      <c r="AJ1305" s="2">
        <f>Cape!D1310</f>
        <v>13.98</v>
      </c>
      <c r="AK1305" s="2">
        <f>Cape!E1312</f>
        <v>73.8</v>
      </c>
      <c r="AL1305" s="76">
        <f t="shared" si="72"/>
        <v>0.1863590785907859</v>
      </c>
      <c r="AM1305" s="95">
        <v>107.4</v>
      </c>
      <c r="AN1305">
        <f t="shared" si="73"/>
        <v>0.1863590785907859</v>
      </c>
      <c r="AO1305">
        <f t="shared" si="71"/>
        <v>1.1958544667173776</v>
      </c>
    </row>
    <row r="1306" spans="35:41">
      <c r="AI1306" s="74">
        <v>1979.09</v>
      </c>
      <c r="AJ1306" s="2">
        <f>Cape!D1311</f>
        <v>14.1967</v>
      </c>
      <c r="AK1306" s="2">
        <f>Cape!E1313</f>
        <v>74.599999999999994</v>
      </c>
      <c r="AL1306" s="76">
        <f t="shared" si="72"/>
        <v>0.18739946380697053</v>
      </c>
      <c r="AM1306" s="95">
        <v>108.6</v>
      </c>
      <c r="AN1306">
        <f t="shared" si="73"/>
        <v>0.18739946380697053</v>
      </c>
      <c r="AO1306">
        <f t="shared" si="71"/>
        <v>1.2006877396833964</v>
      </c>
    </row>
    <row r="1307" spans="35:41">
      <c r="AI1307" s="74">
        <v>1979.1</v>
      </c>
      <c r="AJ1307" s="2">
        <f>Cape!D1312</f>
        <v>14.4133</v>
      </c>
      <c r="AK1307" s="2">
        <f>Cape!E1314</f>
        <v>75.2</v>
      </c>
      <c r="AL1307" s="76">
        <f t="shared" si="72"/>
        <v>0.18878590425531913</v>
      </c>
      <c r="AM1307" s="95">
        <v>104.5</v>
      </c>
      <c r="AN1307">
        <f t="shared" si="73"/>
        <v>0.18878590425531913</v>
      </c>
      <c r="AO1307">
        <f t="shared" si="71"/>
        <v>1.2076372767973924</v>
      </c>
    </row>
    <row r="1308" spans="35:41">
      <c r="AI1308" s="74">
        <v>1979.11</v>
      </c>
      <c r="AJ1308" s="2">
        <f>Cape!D1313</f>
        <v>14.63</v>
      </c>
      <c r="AK1308" s="2">
        <f>Cape!E1315</f>
        <v>75.900000000000006</v>
      </c>
      <c r="AL1308" s="76">
        <f t="shared" si="72"/>
        <v>0.18989855072463765</v>
      </c>
      <c r="AM1308" s="95">
        <v>103.7</v>
      </c>
      <c r="AN1308">
        <f t="shared" si="73"/>
        <v>0.18989855072463765</v>
      </c>
      <c r="AO1308">
        <f t="shared" si="71"/>
        <v>1.2127008891453821</v>
      </c>
    </row>
    <row r="1309" spans="35:41">
      <c r="AI1309" s="74">
        <v>1979.12</v>
      </c>
      <c r="AJ1309" s="2">
        <f>Cape!D1314</f>
        <v>14.7067</v>
      </c>
      <c r="AK1309" s="2">
        <f>Cape!E1316</f>
        <v>76.7</v>
      </c>
      <c r="AL1309" s="76">
        <f t="shared" si="72"/>
        <v>0.19074315514993481</v>
      </c>
      <c r="AM1309" s="95">
        <v>107.8</v>
      </c>
      <c r="AN1309">
        <f t="shared" si="73"/>
        <v>0.19074315514993481</v>
      </c>
      <c r="AO1309">
        <f t="shared" si="71"/>
        <v>1.2159412945546968</v>
      </c>
    </row>
    <row r="1310" spans="35:41">
      <c r="AI1310" s="74">
        <v>1980.01</v>
      </c>
      <c r="AJ1310" s="2">
        <f>Cape!D1315</f>
        <v>14.783300000000001</v>
      </c>
      <c r="AK1310" s="2">
        <f>Cape!E1317</f>
        <v>77.8</v>
      </c>
      <c r="AL1310" s="76">
        <f t="shared" si="72"/>
        <v>0.18903213367609253</v>
      </c>
      <c r="AM1310" s="95">
        <v>110.9</v>
      </c>
      <c r="AN1310">
        <f t="shared" si="73"/>
        <v>0.18903213367609253</v>
      </c>
      <c r="AO1310">
        <f t="shared" si="71"/>
        <v>1.2028288504391482</v>
      </c>
    </row>
    <row r="1311" spans="35:41">
      <c r="AI1311" s="74">
        <v>1980.02</v>
      </c>
      <c r="AJ1311" s="2">
        <f>Cape!D1316</f>
        <v>14.86</v>
      </c>
      <c r="AK1311" s="2">
        <f>Cape!E1318</f>
        <v>78.900000000000006</v>
      </c>
      <c r="AL1311" s="76">
        <f t="shared" si="72"/>
        <v>0.18736755386565271</v>
      </c>
      <c r="AM1311" s="95">
        <v>115.3</v>
      </c>
      <c r="AN1311">
        <f t="shared" si="73"/>
        <v>0.18736755386565271</v>
      </c>
      <c r="AO1311">
        <f t="shared" si="71"/>
        <v>1.1900799159139841</v>
      </c>
    </row>
    <row r="1312" spans="35:41">
      <c r="AI1312" s="74">
        <v>1980.03</v>
      </c>
      <c r="AJ1312" s="2">
        <f>Cape!D1317</f>
        <v>15.003299999999999</v>
      </c>
      <c r="AK1312" s="2">
        <f>Cape!E1319</f>
        <v>80.099999999999994</v>
      </c>
      <c r="AL1312" s="76">
        <f t="shared" si="72"/>
        <v>0.18551810237203495</v>
      </c>
      <c r="AM1312" s="95">
        <v>104.7</v>
      </c>
      <c r="AN1312">
        <f t="shared" si="73"/>
        <v>0.18551810237203495</v>
      </c>
      <c r="AO1312">
        <f t="shared" si="71"/>
        <v>1.1761977673907795</v>
      </c>
    </row>
    <row r="1313" spans="35:41">
      <c r="AI1313" s="74">
        <v>1980.04</v>
      </c>
      <c r="AJ1313" s="2">
        <f>Cape!D1318</f>
        <v>15.146699999999999</v>
      </c>
      <c r="AK1313" s="2">
        <f>Cape!E1320</f>
        <v>81</v>
      </c>
      <c r="AL1313" s="76">
        <f t="shared" si="72"/>
        <v>0.1852259259259259</v>
      </c>
      <c r="AM1313" s="95">
        <v>103</v>
      </c>
      <c r="AN1313">
        <f t="shared" si="73"/>
        <v>0.1852259259259259</v>
      </c>
      <c r="AO1313">
        <f t="shared" si="71"/>
        <v>1.1722266585928842</v>
      </c>
    </row>
    <row r="1314" spans="35:41">
      <c r="AI1314" s="74">
        <v>1980.05</v>
      </c>
      <c r="AJ1314" s="2">
        <f>Cape!D1319</f>
        <v>15.29</v>
      </c>
      <c r="AK1314" s="2">
        <f>Cape!E1321</f>
        <v>81.8</v>
      </c>
      <c r="AL1314" s="76">
        <f t="shared" si="72"/>
        <v>0.18516748166259167</v>
      </c>
      <c r="AM1314" s="95">
        <v>107.7</v>
      </c>
      <c r="AN1314">
        <f t="shared" si="73"/>
        <v>0.18516748166259167</v>
      </c>
      <c r="AO1314">
        <f t="shared" si="71"/>
        <v>1.1696118235806765</v>
      </c>
    </row>
    <row r="1315" spans="35:41">
      <c r="AI1315" s="74">
        <v>1980.06</v>
      </c>
      <c r="AJ1315" s="2">
        <f>Cape!D1320</f>
        <v>15.173299999999999</v>
      </c>
      <c r="AK1315" s="2">
        <f>Cape!E1322</f>
        <v>82.7</v>
      </c>
      <c r="AL1315" s="76">
        <f t="shared" si="72"/>
        <v>0.18488512696493348</v>
      </c>
      <c r="AM1315" s="95">
        <v>114.6</v>
      </c>
      <c r="AN1315">
        <f t="shared" si="73"/>
        <v>0.18488512696493348</v>
      </c>
      <c r="AO1315">
        <f t="shared" si="71"/>
        <v>1.1654960142654682</v>
      </c>
    </row>
    <row r="1316" spans="35:41">
      <c r="AI1316" s="74">
        <v>1980.07</v>
      </c>
      <c r="AJ1316" s="2">
        <f>Cape!D1321</f>
        <v>15.056699999999999</v>
      </c>
      <c r="AK1316" s="2">
        <f>Cape!E1323</f>
        <v>82.7</v>
      </c>
      <c r="AL1316" s="76">
        <f t="shared" si="72"/>
        <v>0.18347400241837966</v>
      </c>
      <c r="AM1316" s="95">
        <v>119.8</v>
      </c>
      <c r="AN1316">
        <f t="shared" si="73"/>
        <v>0.18347400241837966</v>
      </c>
      <c r="AO1316">
        <f t="shared" si="71"/>
        <v>1.1541883590058548</v>
      </c>
    </row>
    <row r="1317" spans="35:41">
      <c r="AI1317" s="74">
        <v>1980.08</v>
      </c>
      <c r="AJ1317" s="2">
        <f>Cape!D1322</f>
        <v>14.94</v>
      </c>
      <c r="AK1317" s="2">
        <f>Cape!E1324</f>
        <v>83.3</v>
      </c>
      <c r="AL1317" s="76">
        <f t="shared" si="72"/>
        <v>0.18075270108043218</v>
      </c>
      <c r="AM1317" s="95">
        <v>123.5</v>
      </c>
      <c r="AN1317">
        <f t="shared" si="73"/>
        <v>0.18075270108043218</v>
      </c>
      <c r="AO1317">
        <f t="shared" si="71"/>
        <v>1.1346867128103355</v>
      </c>
    </row>
    <row r="1318" spans="35:41">
      <c r="AI1318" s="74">
        <v>1980.09</v>
      </c>
      <c r="AJ1318" s="2">
        <f>Cape!D1323</f>
        <v>14.84</v>
      </c>
      <c r="AK1318" s="2">
        <f>Cape!E1325</f>
        <v>84</v>
      </c>
      <c r="AL1318" s="76">
        <f t="shared" si="72"/>
        <v>0.17785714285714285</v>
      </c>
      <c r="AM1318" s="95">
        <v>126.5</v>
      </c>
      <c r="AN1318">
        <f t="shared" si="73"/>
        <v>0.17785714285714285</v>
      </c>
      <c r="AO1318">
        <f t="shared" si="71"/>
        <v>1.114278619578885</v>
      </c>
    </row>
    <row r="1319" spans="35:41">
      <c r="AI1319" s="74">
        <v>1980.1</v>
      </c>
      <c r="AJ1319" s="2">
        <f>Cape!D1324</f>
        <v>14.74</v>
      </c>
      <c r="AK1319" s="2">
        <f>Cape!E1326</f>
        <v>84.8</v>
      </c>
      <c r="AL1319" s="76">
        <f t="shared" si="72"/>
        <v>0.17500000000000002</v>
      </c>
      <c r="AM1319" s="95">
        <v>130.19999999999999</v>
      </c>
      <c r="AN1319">
        <f t="shared" si="73"/>
        <v>0.17500000000000002</v>
      </c>
      <c r="AO1319">
        <f t="shared" si="71"/>
        <v>1.0942624268890722</v>
      </c>
    </row>
    <row r="1320" spans="35:41">
      <c r="AI1320" s="74">
        <v>1980.11</v>
      </c>
      <c r="AJ1320" s="2">
        <f>Cape!D1325</f>
        <v>14.64</v>
      </c>
      <c r="AK1320" s="2">
        <f>Cape!E1327</f>
        <v>85.5</v>
      </c>
      <c r="AL1320" s="76">
        <f t="shared" si="72"/>
        <v>0.17239766081871347</v>
      </c>
      <c r="AM1320" s="95">
        <v>135.69999999999999</v>
      </c>
      <c r="AN1320">
        <f t="shared" si="73"/>
        <v>0.17239766081871347</v>
      </c>
      <c r="AO1320">
        <f t="shared" si="71"/>
        <v>1.0759576908474093</v>
      </c>
    </row>
    <row r="1321" spans="35:41">
      <c r="AI1321" s="74">
        <v>1980.12</v>
      </c>
      <c r="AJ1321" s="2">
        <f>Cape!D1326</f>
        <v>14.7</v>
      </c>
      <c r="AK1321" s="2">
        <f>Cape!E1328</f>
        <v>86.3</v>
      </c>
      <c r="AL1321" s="76">
        <f t="shared" si="72"/>
        <v>0.16964078794901508</v>
      </c>
      <c r="AM1321" s="95">
        <v>133.5</v>
      </c>
      <c r="AN1321">
        <f t="shared" si="73"/>
        <v>0.16964078794901508</v>
      </c>
      <c r="AO1321">
        <f t="shared" si="71"/>
        <v>1.0567896254650988</v>
      </c>
    </row>
    <row r="1322" spans="35:41">
      <c r="AI1322" s="74">
        <v>1981.01</v>
      </c>
      <c r="AJ1322" s="2">
        <f>Cape!D1327</f>
        <v>14.76</v>
      </c>
      <c r="AK1322" s="2">
        <f>Cape!E1329</f>
        <v>87</v>
      </c>
      <c r="AL1322" s="76">
        <f t="shared" si="72"/>
        <v>0.16896551724137931</v>
      </c>
      <c r="AM1322" s="95">
        <v>133</v>
      </c>
      <c r="AN1322">
        <f t="shared" si="73"/>
        <v>0.16896551724137931</v>
      </c>
      <c r="AO1322">
        <f t="shared" si="71"/>
        <v>1.0506757200589392</v>
      </c>
    </row>
    <row r="1323" spans="35:41">
      <c r="AI1323" s="74">
        <v>1981.02</v>
      </c>
      <c r="AJ1323" s="2">
        <f>Cape!D1328</f>
        <v>14.82</v>
      </c>
      <c r="AK1323" s="2">
        <f>Cape!E1330</f>
        <v>87.9</v>
      </c>
      <c r="AL1323" s="76">
        <f t="shared" si="72"/>
        <v>0.16791808873720135</v>
      </c>
      <c r="AM1323" s="95">
        <v>128.4</v>
      </c>
      <c r="AN1323">
        <f t="shared" si="73"/>
        <v>0.16791808873720135</v>
      </c>
      <c r="AO1323">
        <f t="shared" si="71"/>
        <v>1.0422064880959401</v>
      </c>
    </row>
    <row r="1324" spans="35:41">
      <c r="AI1324" s="74">
        <v>1981.03</v>
      </c>
      <c r="AJ1324" s="2">
        <f>Cape!D1329</f>
        <v>14.74</v>
      </c>
      <c r="AK1324" s="2">
        <f>Cape!E1331</f>
        <v>88.5</v>
      </c>
      <c r="AL1324" s="76">
        <f t="shared" si="72"/>
        <v>0.16745762711864406</v>
      </c>
      <c r="AM1324" s="95">
        <v>133.19999999999999</v>
      </c>
      <c r="AN1324">
        <f t="shared" si="73"/>
        <v>0.16745762711864406</v>
      </c>
      <c r="AO1324">
        <f t="shared" si="71"/>
        <v>1.0373405899978896</v>
      </c>
    </row>
    <row r="1325" spans="35:41">
      <c r="AI1325" s="74">
        <v>1981.04</v>
      </c>
      <c r="AJ1325" s="2">
        <f>Cape!D1330</f>
        <v>14.66</v>
      </c>
      <c r="AK1325" s="2">
        <f>Cape!E1332</f>
        <v>89.1</v>
      </c>
      <c r="AL1325" s="76">
        <f t="shared" si="72"/>
        <v>0.16543209876543211</v>
      </c>
      <c r="AM1325" s="95">
        <v>134.4</v>
      </c>
      <c r="AN1325">
        <f t="shared" si="73"/>
        <v>0.16543209876543211</v>
      </c>
      <c r="AO1325">
        <f t="shared" si="71"/>
        <v>1.0227231913897166</v>
      </c>
    </row>
    <row r="1326" spans="35:41">
      <c r="AI1326" s="74">
        <v>1981.05</v>
      </c>
      <c r="AJ1326" s="2">
        <f>Cape!D1331</f>
        <v>14.58</v>
      </c>
      <c r="AK1326" s="2">
        <f>Cape!E1333</f>
        <v>89.8</v>
      </c>
      <c r="AL1326" s="76">
        <f t="shared" si="72"/>
        <v>0.16325167037861915</v>
      </c>
      <c r="AM1326" s="95">
        <v>131.69999999999999</v>
      </c>
      <c r="AN1326">
        <f t="shared" si="73"/>
        <v>0.16325167037861915</v>
      </c>
      <c r="AO1326">
        <f t="shared" si="71"/>
        <v>1.007336129307421</v>
      </c>
    </row>
    <row r="1327" spans="35:41">
      <c r="AI1327" s="74">
        <v>1981.06</v>
      </c>
      <c r="AJ1327" s="2">
        <f>Cape!D1332</f>
        <v>14.7233</v>
      </c>
      <c r="AK1327" s="2">
        <f>Cape!E1334</f>
        <v>90.6</v>
      </c>
      <c r="AL1327" s="76">
        <f t="shared" si="72"/>
        <v>0.16092715231788079</v>
      </c>
      <c r="AM1327" s="95">
        <v>132.30000000000001</v>
      </c>
      <c r="AN1327">
        <f t="shared" si="73"/>
        <v>0.16092715231788079</v>
      </c>
      <c r="AO1327">
        <f t="shared" si="71"/>
        <v>0.99123600597292494</v>
      </c>
    </row>
    <row r="1328" spans="35:41">
      <c r="AI1328" s="74">
        <v>1981.07</v>
      </c>
      <c r="AJ1328" s="2">
        <f>Cape!D1333</f>
        <v>14.8667</v>
      </c>
      <c r="AK1328" s="2">
        <f>Cape!E1335</f>
        <v>91.6</v>
      </c>
      <c r="AL1328" s="76">
        <f t="shared" si="72"/>
        <v>0.16073471615720525</v>
      </c>
      <c r="AM1328" s="95">
        <v>129.1</v>
      </c>
      <c r="AN1328">
        <f t="shared" si="73"/>
        <v>0.16073471615720525</v>
      </c>
      <c r="AO1328">
        <f t="shared" si="71"/>
        <v>0.98840913825697907</v>
      </c>
    </row>
    <row r="1329" spans="35:41">
      <c r="AI1329" s="74">
        <v>1981.08</v>
      </c>
      <c r="AJ1329" s="2">
        <f>Cape!D1334</f>
        <v>15.01</v>
      </c>
      <c r="AK1329" s="2">
        <f>Cape!E1336</f>
        <v>92.3</v>
      </c>
      <c r="AL1329" s="76">
        <f t="shared" si="72"/>
        <v>0.16106933911159263</v>
      </c>
      <c r="AM1329" s="95">
        <v>129.6</v>
      </c>
      <c r="AN1329">
        <f t="shared" si="73"/>
        <v>0.16106933911159263</v>
      </c>
      <c r="AO1329">
        <f t="shared" si="71"/>
        <v>0.98886250205627579</v>
      </c>
    </row>
    <row r="1330" spans="35:41">
      <c r="AI1330" s="74">
        <v>1981.09</v>
      </c>
      <c r="AJ1330" s="2">
        <f>Cape!D1335</f>
        <v>15.0967</v>
      </c>
      <c r="AK1330" s="2">
        <f>Cape!E1337</f>
        <v>93.2</v>
      </c>
      <c r="AL1330" s="76">
        <f t="shared" si="72"/>
        <v>0.16105150214592273</v>
      </c>
      <c r="AM1330" s="95">
        <v>118.3</v>
      </c>
      <c r="AN1330">
        <f t="shared" si="73"/>
        <v>0.16105150214592273</v>
      </c>
      <c r="AO1330">
        <f t="shared" si="71"/>
        <v>0.98716239989483667</v>
      </c>
    </row>
    <row r="1331" spans="35:41">
      <c r="AI1331" s="74">
        <v>1981.1</v>
      </c>
      <c r="AJ1331" s="2">
        <f>Cape!D1336</f>
        <v>15.183299999999999</v>
      </c>
      <c r="AK1331" s="2">
        <f>Cape!E1338</f>
        <v>93.4</v>
      </c>
      <c r="AL1331" s="76">
        <f t="shared" si="72"/>
        <v>0.16163490364025696</v>
      </c>
      <c r="AM1331" s="95">
        <v>119.8</v>
      </c>
      <c r="AN1331">
        <f t="shared" si="73"/>
        <v>0.16163490364025696</v>
      </c>
      <c r="AO1331">
        <f t="shared" si="71"/>
        <v>0.9891892300811288</v>
      </c>
    </row>
    <row r="1332" spans="35:41">
      <c r="AI1332" s="74">
        <v>1981.11</v>
      </c>
      <c r="AJ1332" s="2">
        <f>Cape!D1337</f>
        <v>15.27</v>
      </c>
      <c r="AK1332" s="2">
        <f>Cape!E1339</f>
        <v>93.7</v>
      </c>
      <c r="AL1332" s="76">
        <f t="shared" si="72"/>
        <v>0.16204162219850585</v>
      </c>
      <c r="AM1332" s="95">
        <v>122.9</v>
      </c>
      <c r="AN1332">
        <f t="shared" si="73"/>
        <v>0.16204162219850585</v>
      </c>
      <c r="AO1332">
        <f t="shared" si="71"/>
        <v>0.99012985431243894</v>
      </c>
    </row>
    <row r="1333" spans="35:41">
      <c r="AI1333" s="74">
        <v>1981.12</v>
      </c>
      <c r="AJ1333" s="2">
        <f>Cape!D1338</f>
        <v>15.3</v>
      </c>
      <c r="AK1333" s="2">
        <f>Cape!E1340</f>
        <v>94</v>
      </c>
      <c r="AL1333" s="76">
        <f t="shared" si="72"/>
        <v>0.16244680851063828</v>
      </c>
      <c r="AM1333" s="95">
        <v>123.8</v>
      </c>
      <c r="AN1333">
        <f t="shared" si="73"/>
        <v>0.16244680851063828</v>
      </c>
      <c r="AO1333">
        <f t="shared" si="71"/>
        <v>0.99108286777887755</v>
      </c>
    </row>
    <row r="1334" spans="35:41">
      <c r="AI1334" s="74">
        <v>1982.01</v>
      </c>
      <c r="AJ1334" s="2">
        <f>Cape!D1339</f>
        <v>15.33</v>
      </c>
      <c r="AK1334" s="2">
        <f>Cape!E1341</f>
        <v>94.3</v>
      </c>
      <c r="AL1334" s="76">
        <f t="shared" si="72"/>
        <v>0.16224814422057265</v>
      </c>
      <c r="AM1334" s="95">
        <v>117.3</v>
      </c>
      <c r="AN1334">
        <f t="shared" si="73"/>
        <v>0.16224814422057265</v>
      </c>
      <c r="AO1334">
        <f t="shared" si="71"/>
        <v>0.98834677189165643</v>
      </c>
    </row>
    <row r="1335" spans="35:41">
      <c r="AI1335" s="74">
        <v>1982.02</v>
      </c>
      <c r="AJ1335" s="2">
        <f>Cape!D1340</f>
        <v>15.36</v>
      </c>
      <c r="AK1335" s="2">
        <f>Cape!E1342</f>
        <v>94.6</v>
      </c>
      <c r="AL1335" s="76">
        <f t="shared" si="72"/>
        <v>0.16205073995771671</v>
      </c>
      <c r="AM1335" s="95">
        <v>114.5</v>
      </c>
      <c r="AN1335">
        <f t="shared" si="73"/>
        <v>0.16205073995771671</v>
      </c>
      <c r="AO1335">
        <f t="shared" si="71"/>
        <v>0.98574608505133876</v>
      </c>
    </row>
    <row r="1336" spans="35:41">
      <c r="AI1336" s="74">
        <v>1982.03</v>
      </c>
      <c r="AJ1336" s="2">
        <f>Cape!D1341</f>
        <v>15.1767</v>
      </c>
      <c r="AK1336" s="2">
        <f>Cape!E1343</f>
        <v>94.5</v>
      </c>
      <c r="AL1336" s="76">
        <f t="shared" si="72"/>
        <v>0.16253968253968254</v>
      </c>
      <c r="AM1336" s="95">
        <v>110.8</v>
      </c>
      <c r="AN1336">
        <f t="shared" si="73"/>
        <v>0.16253968253968254</v>
      </c>
      <c r="AO1336">
        <f t="shared" si="71"/>
        <v>0.98740813992511711</v>
      </c>
    </row>
    <row r="1337" spans="35:41">
      <c r="AI1337" s="74">
        <v>1982.04</v>
      </c>
      <c r="AJ1337" s="2">
        <f>Cape!D1342</f>
        <v>14.9933</v>
      </c>
      <c r="AK1337" s="2">
        <f>Cape!E1344</f>
        <v>94.9</v>
      </c>
      <c r="AL1337" s="76">
        <f t="shared" si="72"/>
        <v>0.15992307692307692</v>
      </c>
      <c r="AM1337" s="95">
        <v>116.3</v>
      </c>
      <c r="AN1337">
        <f t="shared" si="73"/>
        <v>0.15992307692307692</v>
      </c>
      <c r="AO1337">
        <f t="shared" si="71"/>
        <v>0.97029153923967948</v>
      </c>
    </row>
    <row r="1338" spans="35:41">
      <c r="AI1338" s="74">
        <v>1982.05</v>
      </c>
      <c r="AJ1338" s="2">
        <f>Cape!D1343</f>
        <v>14.81</v>
      </c>
      <c r="AK1338" s="2">
        <f>Cape!E1345</f>
        <v>95.8</v>
      </c>
      <c r="AL1338" s="76">
        <f t="shared" si="72"/>
        <v>0.15650626304801671</v>
      </c>
      <c r="AM1338" s="95">
        <v>116.4</v>
      </c>
      <c r="AN1338">
        <f t="shared" si="73"/>
        <v>0.15650626304801671</v>
      </c>
      <c r="AO1338">
        <f t="shared" si="71"/>
        <v>0.94852071099768576</v>
      </c>
    </row>
    <row r="1339" spans="35:41">
      <c r="AI1339" s="74">
        <v>1982.06</v>
      </c>
      <c r="AJ1339" s="2">
        <f>Cape!D1344</f>
        <v>14.5967</v>
      </c>
      <c r="AK1339" s="2">
        <f>Cape!E1346</f>
        <v>97</v>
      </c>
      <c r="AL1339" s="76">
        <f t="shared" si="72"/>
        <v>0.15268041237113403</v>
      </c>
      <c r="AM1339" s="95">
        <v>109.7</v>
      </c>
      <c r="AN1339">
        <f t="shared" si="73"/>
        <v>0.15268041237113403</v>
      </c>
      <c r="AO1339">
        <f t="shared" ref="AO1339:AO1402" si="74">AN1339/(AVERAGE(AL1219:AL1338))</f>
        <v>0.92450620349024704</v>
      </c>
    </row>
    <row r="1340" spans="35:41">
      <c r="AI1340" s="74">
        <v>1982.07</v>
      </c>
      <c r="AJ1340" s="2">
        <f>Cape!D1345</f>
        <v>14.3833</v>
      </c>
      <c r="AK1340" s="2">
        <f>Cape!E1347</f>
        <v>97.5</v>
      </c>
      <c r="AL1340" s="76">
        <f t="shared" si="72"/>
        <v>0.14970974358974359</v>
      </c>
      <c r="AM1340" s="95">
        <v>109.4</v>
      </c>
      <c r="AN1340">
        <f t="shared" si="73"/>
        <v>0.14970974358974359</v>
      </c>
      <c r="AO1340">
        <f t="shared" si="74"/>
        <v>0.90590795251139133</v>
      </c>
    </row>
    <row r="1341" spans="35:41">
      <c r="AI1341" s="74">
        <v>1982.08</v>
      </c>
      <c r="AJ1341" s="2">
        <f>Cape!D1346</f>
        <v>14.17</v>
      </c>
      <c r="AK1341" s="2">
        <f>Cape!E1348</f>
        <v>97.7</v>
      </c>
      <c r="AL1341" s="76">
        <f t="shared" si="72"/>
        <v>0.14721903787103377</v>
      </c>
      <c r="AM1341" s="95">
        <v>109.7</v>
      </c>
      <c r="AN1341">
        <f t="shared" si="73"/>
        <v>0.14721903787103377</v>
      </c>
      <c r="AO1341">
        <f t="shared" si="74"/>
        <v>0.89039763542561057</v>
      </c>
    </row>
    <row r="1342" spans="35:41">
      <c r="AI1342" s="74">
        <v>1982.09</v>
      </c>
      <c r="AJ1342" s="2">
        <f>Cape!D1347</f>
        <v>13.966699999999999</v>
      </c>
      <c r="AK1342" s="2">
        <f>Cape!E1349</f>
        <v>97.9</v>
      </c>
      <c r="AL1342" s="76">
        <f t="shared" si="72"/>
        <v>0.14473953013278856</v>
      </c>
      <c r="AM1342" s="95">
        <v>122.4</v>
      </c>
      <c r="AN1342">
        <f t="shared" si="73"/>
        <v>0.14473953013278856</v>
      </c>
      <c r="AO1342">
        <f t="shared" si="74"/>
        <v>0.8751213878793126</v>
      </c>
    </row>
    <row r="1343" spans="35:41">
      <c r="AI1343" s="74">
        <v>1982.1</v>
      </c>
      <c r="AJ1343" s="2">
        <f>Cape!D1348</f>
        <v>13.763299999999999</v>
      </c>
      <c r="AK1343" s="2">
        <f>Cape!E1350</f>
        <v>98.2</v>
      </c>
      <c r="AL1343" s="76">
        <f t="shared" si="72"/>
        <v>0.14222708757637473</v>
      </c>
      <c r="AM1343" s="95">
        <v>132.69999999999999</v>
      </c>
      <c r="AN1343">
        <f t="shared" si="73"/>
        <v>0.14222708757637473</v>
      </c>
      <c r="AO1343">
        <f t="shared" si="74"/>
        <v>0.859803588388528</v>
      </c>
    </row>
    <row r="1344" spans="35:41">
      <c r="AI1344" s="74">
        <v>1982.11</v>
      </c>
      <c r="AJ1344" s="2">
        <f>Cape!D1349</f>
        <v>13.56</v>
      </c>
      <c r="AK1344" s="2">
        <f>Cape!E1351</f>
        <v>98</v>
      </c>
      <c r="AL1344" s="76">
        <f t="shared" si="72"/>
        <v>0.14044183673469388</v>
      </c>
      <c r="AM1344" s="95">
        <v>138.1</v>
      </c>
      <c r="AN1344">
        <f t="shared" si="73"/>
        <v>0.14044183673469388</v>
      </c>
      <c r="AO1344">
        <f t="shared" si="74"/>
        <v>0.84902181520894449</v>
      </c>
    </row>
    <row r="1345" spans="35:41">
      <c r="AI1345" s="74">
        <v>1982.12</v>
      </c>
      <c r="AJ1345" s="2">
        <f>Cape!D1350</f>
        <v>13.253299999999999</v>
      </c>
      <c r="AK1345" s="2">
        <f>Cape!E1352</f>
        <v>97.6</v>
      </c>
      <c r="AL1345" s="76">
        <f t="shared" si="72"/>
        <v>0.13893442622950822</v>
      </c>
      <c r="AM1345" s="95">
        <v>139.4</v>
      </c>
      <c r="AN1345">
        <f t="shared" si="73"/>
        <v>0.13893442622950822</v>
      </c>
      <c r="AO1345">
        <f t="shared" si="74"/>
        <v>0.84003732397032504</v>
      </c>
    </row>
    <row r="1346" spans="35:41">
      <c r="AI1346" s="74">
        <v>1983.01</v>
      </c>
      <c r="AJ1346" s="2">
        <f>Cape!D1351</f>
        <v>12.9467</v>
      </c>
      <c r="AK1346" s="2">
        <f>Cape!E1353</f>
        <v>97.8</v>
      </c>
      <c r="AL1346" s="76">
        <f t="shared" si="72"/>
        <v>0.13551431492842536</v>
      </c>
      <c r="AM1346" s="95">
        <v>144.30000000000001</v>
      </c>
      <c r="AN1346">
        <f t="shared" si="73"/>
        <v>0.13551431492842536</v>
      </c>
      <c r="AO1346">
        <f t="shared" si="74"/>
        <v>0.81958697017993676</v>
      </c>
    </row>
    <row r="1347" spans="35:41">
      <c r="AI1347" s="74">
        <v>1983.02</v>
      </c>
      <c r="AJ1347" s="2">
        <f>Cape!D1352</f>
        <v>12.64</v>
      </c>
      <c r="AK1347" s="2">
        <f>Cape!E1354</f>
        <v>97.9</v>
      </c>
      <c r="AL1347" s="76">
        <f t="shared" si="72"/>
        <v>0.13224412665985699</v>
      </c>
      <c r="AM1347" s="95">
        <v>146.80000000000001</v>
      </c>
      <c r="AN1347">
        <f t="shared" si="73"/>
        <v>0.13224412665985699</v>
      </c>
      <c r="AO1347">
        <f t="shared" si="74"/>
        <v>0.80024486800666428</v>
      </c>
    </row>
    <row r="1348" spans="35:41">
      <c r="AI1348" s="74">
        <v>1983.03</v>
      </c>
      <c r="AJ1348" s="2">
        <f>Cape!D1353</f>
        <v>12.566700000000001</v>
      </c>
      <c r="AK1348" s="2">
        <f>Cape!E1355</f>
        <v>97.9</v>
      </c>
      <c r="AL1348" s="76">
        <f t="shared" si="72"/>
        <v>0.12911133810010214</v>
      </c>
      <c r="AM1348" s="95">
        <v>151.9</v>
      </c>
      <c r="AN1348">
        <f t="shared" si="73"/>
        <v>0.12911133810010214</v>
      </c>
      <c r="AO1348">
        <f t="shared" si="74"/>
        <v>0.78188804273232482</v>
      </c>
    </row>
    <row r="1349" spans="35:41">
      <c r="AI1349" s="74">
        <v>1983.04</v>
      </c>
      <c r="AJ1349" s="2">
        <f>Cape!D1354</f>
        <v>12.4933</v>
      </c>
      <c r="AK1349" s="2">
        <f>Cape!E1356</f>
        <v>98.6</v>
      </c>
      <c r="AL1349" s="76">
        <f t="shared" ref="AL1349:AL1412" si="75">AJ1348/AK1349</f>
        <v>0.12745131845841787</v>
      </c>
      <c r="AM1349" s="95">
        <v>157.69999999999999</v>
      </c>
      <c r="AN1349">
        <f t="shared" ref="AN1349:AN1412" si="76">AJ1348/AK1349</f>
        <v>0.12745131845841787</v>
      </c>
      <c r="AO1349">
        <f t="shared" si="74"/>
        <v>0.77258199277940798</v>
      </c>
    </row>
    <row r="1350" spans="35:41">
      <c r="AI1350" s="74">
        <v>1983.05</v>
      </c>
      <c r="AJ1350" s="2">
        <f>Cape!D1355</f>
        <v>12.42</v>
      </c>
      <c r="AK1350" s="2">
        <f>Cape!E1357</f>
        <v>99.2</v>
      </c>
      <c r="AL1350" s="76">
        <f t="shared" si="75"/>
        <v>0.12594052419354837</v>
      </c>
      <c r="AM1350" s="95">
        <v>164.1</v>
      </c>
      <c r="AN1350">
        <f t="shared" si="76"/>
        <v>0.12594052419354837</v>
      </c>
      <c r="AO1350">
        <f t="shared" si="74"/>
        <v>0.76430036611511243</v>
      </c>
    </row>
    <row r="1351" spans="35:41">
      <c r="AI1351" s="74">
        <v>1983.06</v>
      </c>
      <c r="AJ1351" s="2">
        <f>Cape!D1356</f>
        <v>12.476699999999999</v>
      </c>
      <c r="AK1351" s="2">
        <f>Cape!E1358</f>
        <v>99.5</v>
      </c>
      <c r="AL1351" s="76">
        <f t="shared" si="75"/>
        <v>0.12482412060301508</v>
      </c>
      <c r="AM1351" s="95">
        <v>166.4</v>
      </c>
      <c r="AN1351">
        <f t="shared" si="76"/>
        <v>0.12482412060301508</v>
      </c>
      <c r="AO1351">
        <f t="shared" si="74"/>
        <v>0.75852532727771227</v>
      </c>
    </row>
    <row r="1352" spans="35:41">
      <c r="AI1352" s="74">
        <v>1983.07</v>
      </c>
      <c r="AJ1352" s="2">
        <f>Cape!D1357</f>
        <v>12.533300000000001</v>
      </c>
      <c r="AK1352" s="2">
        <f>Cape!E1359</f>
        <v>99.9</v>
      </c>
      <c r="AL1352" s="76">
        <f t="shared" si="75"/>
        <v>0.12489189189189187</v>
      </c>
      <c r="AM1352" s="95">
        <v>167</v>
      </c>
      <c r="AN1352">
        <f t="shared" si="76"/>
        <v>0.12489189189189187</v>
      </c>
      <c r="AO1352">
        <f t="shared" si="74"/>
        <v>0.76005418118570323</v>
      </c>
    </row>
    <row r="1353" spans="35:41">
      <c r="AI1353" s="74">
        <v>1983.08</v>
      </c>
      <c r="AJ1353" s="2">
        <f>Cape!D1358</f>
        <v>12.59</v>
      </c>
      <c r="AK1353" s="2">
        <f>Cape!E1360</f>
        <v>100.2</v>
      </c>
      <c r="AL1353" s="76">
        <f t="shared" si="75"/>
        <v>0.12508283433133732</v>
      </c>
      <c r="AM1353" s="95">
        <v>162.4</v>
      </c>
      <c r="AN1353">
        <f t="shared" si="76"/>
        <v>0.12508283433133732</v>
      </c>
      <c r="AO1353">
        <f t="shared" si="74"/>
        <v>0.76244744554902333</v>
      </c>
    </row>
    <row r="1354" spans="35:41">
      <c r="AI1354" s="74">
        <v>1983.09</v>
      </c>
      <c r="AJ1354" s="2">
        <f>Cape!D1359</f>
        <v>12.826700000000001</v>
      </c>
      <c r="AK1354" s="2">
        <f>Cape!E1361</f>
        <v>100.7</v>
      </c>
      <c r="AL1354" s="76">
        <f t="shared" si="75"/>
        <v>0.12502482621648461</v>
      </c>
      <c r="AM1354" s="95">
        <v>167.2</v>
      </c>
      <c r="AN1354">
        <f t="shared" si="76"/>
        <v>0.12502482621648461</v>
      </c>
      <c r="AO1354">
        <f t="shared" si="74"/>
        <v>0.7633365618949598</v>
      </c>
    </row>
    <row r="1355" spans="35:41">
      <c r="AI1355" s="74">
        <v>1983.1</v>
      </c>
      <c r="AJ1355" s="2">
        <f>Cape!D1360</f>
        <v>13.0633</v>
      </c>
      <c r="AK1355" s="2">
        <f>Cape!E1362</f>
        <v>101</v>
      </c>
      <c r="AL1355" s="76">
        <f t="shared" si="75"/>
        <v>0.1269970297029703</v>
      </c>
      <c r="AM1355" s="95">
        <v>167.7</v>
      </c>
      <c r="AN1355">
        <f t="shared" si="76"/>
        <v>0.1269970297029703</v>
      </c>
      <c r="AO1355">
        <f t="shared" si="74"/>
        <v>0.77675830474070795</v>
      </c>
    </row>
    <row r="1356" spans="35:41">
      <c r="AI1356" s="74">
        <v>1983.11</v>
      </c>
      <c r="AJ1356" s="2">
        <f>Cape!D1361</f>
        <v>13.3</v>
      </c>
      <c r="AK1356" s="2">
        <f>Cape!E1363</f>
        <v>101.2</v>
      </c>
      <c r="AL1356" s="76">
        <f t="shared" si="75"/>
        <v>0.12908399209486165</v>
      </c>
      <c r="AM1356" s="95">
        <v>165.2</v>
      </c>
      <c r="AN1356">
        <f t="shared" si="76"/>
        <v>0.12908399209486165</v>
      </c>
      <c r="AO1356">
        <f t="shared" si="74"/>
        <v>0.79093056502501413</v>
      </c>
    </row>
    <row r="1357" spans="35:41">
      <c r="AI1357" s="74">
        <v>1983.12</v>
      </c>
      <c r="AJ1357" s="2">
        <f>Cape!D1362</f>
        <v>13.5433</v>
      </c>
      <c r="AK1357" s="2">
        <f>Cape!E1364</f>
        <v>101.3</v>
      </c>
      <c r="AL1357" s="76">
        <f t="shared" si="75"/>
        <v>0.13129318854886476</v>
      </c>
      <c r="AM1357" s="95">
        <v>164.4</v>
      </c>
      <c r="AN1357">
        <f t="shared" si="76"/>
        <v>0.13129318854886476</v>
      </c>
      <c r="AO1357">
        <f t="shared" si="74"/>
        <v>0.80591180864973466</v>
      </c>
    </row>
    <row r="1358" spans="35:41">
      <c r="AI1358" s="74">
        <v>1984.01</v>
      </c>
      <c r="AJ1358" s="2">
        <f>Cape!D1363</f>
        <v>13.7867</v>
      </c>
      <c r="AK1358" s="2">
        <f>Cape!E1365</f>
        <v>101.9</v>
      </c>
      <c r="AL1358" s="76">
        <f t="shared" si="75"/>
        <v>0.13290775269872424</v>
      </c>
      <c r="AM1358" s="95">
        <v>166.4</v>
      </c>
      <c r="AN1358">
        <f t="shared" si="76"/>
        <v>0.13290775269872424</v>
      </c>
      <c r="AO1358">
        <f t="shared" si="74"/>
        <v>0.81729220843814621</v>
      </c>
    </row>
    <row r="1359" spans="35:41">
      <c r="AI1359" s="74">
        <v>1984.02</v>
      </c>
      <c r="AJ1359" s="2">
        <f>Cape!D1364</f>
        <v>14.03</v>
      </c>
      <c r="AK1359" s="2">
        <f>Cape!E1366</f>
        <v>102.4</v>
      </c>
      <c r="AL1359" s="76">
        <f t="shared" si="75"/>
        <v>0.13463574218749999</v>
      </c>
      <c r="AM1359" s="95">
        <v>157.30000000000001</v>
      </c>
      <c r="AN1359">
        <f t="shared" si="76"/>
        <v>0.13463574218749999</v>
      </c>
      <c r="AO1359">
        <f t="shared" si="74"/>
        <v>0.82942600563591173</v>
      </c>
    </row>
    <row r="1360" spans="35:41">
      <c r="AI1360" s="74">
        <v>1984.03</v>
      </c>
      <c r="AJ1360" s="2">
        <f>Cape!D1365</f>
        <v>14.44</v>
      </c>
      <c r="AK1360" s="2">
        <f>Cape!E1367</f>
        <v>102.6</v>
      </c>
      <c r="AL1360" s="76">
        <f t="shared" si="75"/>
        <v>0.13674463937621834</v>
      </c>
      <c r="AM1360" s="95">
        <v>157.4</v>
      </c>
      <c r="AN1360">
        <f t="shared" si="76"/>
        <v>0.13674463937621834</v>
      </c>
      <c r="AO1360">
        <f t="shared" si="74"/>
        <v>0.84393110512512604</v>
      </c>
    </row>
    <row r="1361" spans="35:41">
      <c r="AI1361" s="74">
        <v>1984.04</v>
      </c>
      <c r="AJ1361" s="2">
        <f>Cape!D1366</f>
        <v>14.85</v>
      </c>
      <c r="AK1361" s="2">
        <f>Cape!E1368</f>
        <v>103.1</v>
      </c>
      <c r="AL1361" s="76">
        <f t="shared" si="75"/>
        <v>0.14005819592628516</v>
      </c>
      <c r="AM1361" s="95">
        <v>157.6</v>
      </c>
      <c r="AN1361">
        <f t="shared" si="76"/>
        <v>0.14005819592628516</v>
      </c>
      <c r="AO1361">
        <f t="shared" si="74"/>
        <v>0.86589362987543805</v>
      </c>
    </row>
    <row r="1362" spans="35:41">
      <c r="AI1362" s="74">
        <v>1984.05</v>
      </c>
      <c r="AJ1362" s="2">
        <f>Cape!D1367</f>
        <v>15.26</v>
      </c>
      <c r="AK1362" s="2">
        <f>Cape!E1369</f>
        <v>103.4</v>
      </c>
      <c r="AL1362" s="76">
        <f t="shared" si="75"/>
        <v>0.14361702127659573</v>
      </c>
      <c r="AM1362" s="95">
        <v>156.6</v>
      </c>
      <c r="AN1362">
        <f t="shared" si="76"/>
        <v>0.14361702127659573</v>
      </c>
      <c r="AO1362">
        <f t="shared" si="74"/>
        <v>0.88933117683301588</v>
      </c>
    </row>
    <row r="1363" spans="35:41">
      <c r="AI1363" s="74">
        <v>1984.06</v>
      </c>
      <c r="AJ1363" s="2">
        <f>Cape!D1368</f>
        <v>15.5733</v>
      </c>
      <c r="AK1363" s="2">
        <f>Cape!E1370</f>
        <v>103.7</v>
      </c>
      <c r="AL1363" s="76">
        <f t="shared" si="75"/>
        <v>0.14715525554484088</v>
      </c>
      <c r="AM1363" s="95">
        <v>153.1</v>
      </c>
      <c r="AN1363">
        <f t="shared" si="76"/>
        <v>0.14715525554484088</v>
      </c>
      <c r="AO1363">
        <f t="shared" si="74"/>
        <v>0.91251396160270626</v>
      </c>
    </row>
    <row r="1364" spans="35:41">
      <c r="AI1364" s="74">
        <v>1984.07</v>
      </c>
      <c r="AJ1364" s="2">
        <f>Cape!D1369</f>
        <v>15.886699999999999</v>
      </c>
      <c r="AK1364" s="2">
        <f>Cape!E1371</f>
        <v>104.1</v>
      </c>
      <c r="AL1364" s="76">
        <f t="shared" si="75"/>
        <v>0.14959942363112391</v>
      </c>
      <c r="AM1364" s="95">
        <v>151.1</v>
      </c>
      <c r="AN1364">
        <f t="shared" si="76"/>
        <v>0.14959942363112391</v>
      </c>
      <c r="AO1364">
        <f t="shared" si="74"/>
        <v>0.92879615413974981</v>
      </c>
    </row>
    <row r="1365" spans="35:41">
      <c r="AI1365" s="74">
        <v>1984.08</v>
      </c>
      <c r="AJ1365" s="2">
        <f>Cape!D1370</f>
        <v>16.2</v>
      </c>
      <c r="AK1365" s="2">
        <f>Cape!E1372</f>
        <v>104.5</v>
      </c>
      <c r="AL1365" s="76">
        <f t="shared" si="75"/>
        <v>0.15202583732057415</v>
      </c>
      <c r="AM1365" s="95">
        <v>164.4</v>
      </c>
      <c r="AN1365">
        <f t="shared" si="76"/>
        <v>0.15202583732057415</v>
      </c>
      <c r="AO1365">
        <f t="shared" si="74"/>
        <v>0.94494580446534071</v>
      </c>
    </row>
    <row r="1366" spans="35:41">
      <c r="AI1366" s="74">
        <v>1984.09</v>
      </c>
      <c r="AJ1366" s="2">
        <f>Cape!D1371</f>
        <v>16.32</v>
      </c>
      <c r="AK1366" s="2">
        <f>Cape!E1373</f>
        <v>105</v>
      </c>
      <c r="AL1366" s="76">
        <f t="shared" si="75"/>
        <v>0.15428571428571428</v>
      </c>
      <c r="AM1366" s="95">
        <v>166.1</v>
      </c>
      <c r="AN1366">
        <f t="shared" si="76"/>
        <v>0.15428571428571428</v>
      </c>
      <c r="AO1366">
        <f t="shared" si="74"/>
        <v>0.95999898572501052</v>
      </c>
    </row>
    <row r="1367" spans="35:41">
      <c r="AI1367" s="74">
        <v>1984.1</v>
      </c>
      <c r="AJ1367" s="2">
        <f>Cape!D1372</f>
        <v>16.440000000000001</v>
      </c>
      <c r="AK1367" s="2">
        <f>Cape!E1374</f>
        <v>105.3</v>
      </c>
      <c r="AL1367" s="76">
        <f t="shared" si="75"/>
        <v>0.15498575498575498</v>
      </c>
      <c r="AM1367" s="95">
        <v>164.8</v>
      </c>
      <c r="AN1367">
        <f t="shared" si="76"/>
        <v>0.15498575498575498</v>
      </c>
      <c r="AO1367">
        <f t="shared" si="74"/>
        <v>0.96527781554601266</v>
      </c>
    </row>
    <row r="1368" spans="35:41">
      <c r="AI1368" s="74">
        <v>1984.11</v>
      </c>
      <c r="AJ1368" s="2">
        <f>Cape!D1373</f>
        <v>16.559999999999999</v>
      </c>
      <c r="AK1368" s="2">
        <f>Cape!E1375</f>
        <v>105.3</v>
      </c>
      <c r="AL1368" s="76">
        <f t="shared" si="75"/>
        <v>0.15612535612535614</v>
      </c>
      <c r="AM1368" s="95">
        <v>166.3</v>
      </c>
      <c r="AN1368">
        <f t="shared" si="76"/>
        <v>0.15612535612535614</v>
      </c>
      <c r="AO1368">
        <f t="shared" si="74"/>
        <v>0.9733082225194577</v>
      </c>
    </row>
    <row r="1369" spans="35:41">
      <c r="AI1369" s="74">
        <v>1984.12</v>
      </c>
      <c r="AJ1369" s="2">
        <f>Cape!D1374</f>
        <v>16.5867</v>
      </c>
      <c r="AK1369" s="2">
        <f>Cape!E1376</f>
        <v>105.3</v>
      </c>
      <c r="AL1369" s="76">
        <f t="shared" si="75"/>
        <v>0.15726495726495726</v>
      </c>
      <c r="AM1369" s="95">
        <v>164.5</v>
      </c>
      <c r="AN1369">
        <f t="shared" si="76"/>
        <v>0.15726495726495726</v>
      </c>
      <c r="AO1369">
        <f t="shared" si="74"/>
        <v>0.98134936434991471</v>
      </c>
    </row>
    <row r="1370" spans="35:41">
      <c r="AI1370" s="74">
        <v>1985.01</v>
      </c>
      <c r="AJ1370" s="2">
        <f>Cape!D1375</f>
        <v>16.613299999999999</v>
      </c>
      <c r="AK1370" s="2">
        <f>Cape!E1377</f>
        <v>105.5</v>
      </c>
      <c r="AL1370" s="76">
        <f t="shared" si="75"/>
        <v>0.15721990521327014</v>
      </c>
      <c r="AM1370" s="95">
        <v>171.6</v>
      </c>
      <c r="AN1370">
        <f t="shared" si="76"/>
        <v>0.15721990521327014</v>
      </c>
      <c r="AO1370">
        <f t="shared" si="74"/>
        <v>0.98200093032974711</v>
      </c>
    </row>
    <row r="1371" spans="35:41">
      <c r="AI1371" s="74">
        <v>1985.02</v>
      </c>
      <c r="AJ1371" s="2">
        <f>Cape!D1376</f>
        <v>16.64</v>
      </c>
      <c r="AK1371" s="2">
        <f>Cape!E1378</f>
        <v>106</v>
      </c>
      <c r="AL1371" s="76">
        <f t="shared" si="75"/>
        <v>0.15672924528301885</v>
      </c>
      <c r="AM1371" s="95">
        <v>180.9</v>
      </c>
      <c r="AN1371">
        <f t="shared" si="76"/>
        <v>0.15672924528301885</v>
      </c>
      <c r="AO1371">
        <f t="shared" si="74"/>
        <v>0.9797638641096007</v>
      </c>
    </row>
    <row r="1372" spans="35:41">
      <c r="AI1372" s="74">
        <v>1985.03</v>
      </c>
      <c r="AJ1372" s="2">
        <f>Cape!D1377</f>
        <v>16.556699999999999</v>
      </c>
      <c r="AK1372" s="2">
        <f>Cape!E1379</f>
        <v>106.4</v>
      </c>
      <c r="AL1372" s="76">
        <f t="shared" si="75"/>
        <v>0.15639097744360902</v>
      </c>
      <c r="AM1372" s="95">
        <v>179.4</v>
      </c>
      <c r="AN1372">
        <f t="shared" si="76"/>
        <v>0.15639097744360902</v>
      </c>
      <c r="AO1372">
        <f t="shared" si="74"/>
        <v>0.97836282829585375</v>
      </c>
    </row>
    <row r="1373" spans="35:41">
      <c r="AI1373" s="74">
        <v>1985.04</v>
      </c>
      <c r="AJ1373" s="2">
        <f>Cape!D1378</f>
        <v>16.473299999999998</v>
      </c>
      <c r="AK1373" s="2">
        <f>Cape!E1380</f>
        <v>106.9</v>
      </c>
      <c r="AL1373" s="76">
        <f t="shared" si="75"/>
        <v>0.15488026192703461</v>
      </c>
      <c r="AM1373" s="95">
        <v>180.6</v>
      </c>
      <c r="AN1373">
        <f t="shared" si="76"/>
        <v>0.15488026192703461</v>
      </c>
      <c r="AO1373">
        <f t="shared" si="74"/>
        <v>0.96953365447358864</v>
      </c>
    </row>
    <row r="1374" spans="35:41">
      <c r="AI1374" s="74">
        <v>1985.05</v>
      </c>
      <c r="AJ1374" s="2">
        <f>Cape!D1379</f>
        <v>16.39</v>
      </c>
      <c r="AK1374" s="2">
        <f>Cape!E1381</f>
        <v>107.3</v>
      </c>
      <c r="AL1374" s="76">
        <f t="shared" si="75"/>
        <v>0.1535256290773532</v>
      </c>
      <c r="AM1374" s="95">
        <v>184.9</v>
      </c>
      <c r="AN1374">
        <f t="shared" si="76"/>
        <v>0.1535256290773532</v>
      </c>
      <c r="AO1374">
        <f t="shared" si="74"/>
        <v>0.96157548129229453</v>
      </c>
    </row>
    <row r="1375" spans="35:41">
      <c r="AI1375" s="74">
        <v>1985.06</v>
      </c>
      <c r="AJ1375" s="2">
        <f>Cape!D1380</f>
        <v>16.13</v>
      </c>
      <c r="AK1375" s="2">
        <f>Cape!E1382</f>
        <v>107.6</v>
      </c>
      <c r="AL1375" s="76">
        <f t="shared" si="75"/>
        <v>0.15232342007434946</v>
      </c>
      <c r="AM1375" s="95">
        <v>188.9</v>
      </c>
      <c r="AN1375">
        <f t="shared" si="76"/>
        <v>0.15232342007434946</v>
      </c>
      <c r="AO1375">
        <f t="shared" si="74"/>
        <v>0.95444751370567171</v>
      </c>
    </row>
    <row r="1376" spans="35:41">
      <c r="AI1376" s="74">
        <v>1985.07</v>
      </c>
      <c r="AJ1376" s="2">
        <f>Cape!D1381</f>
        <v>15.87</v>
      </c>
      <c r="AK1376" s="2">
        <f>Cape!E1383</f>
        <v>107.8</v>
      </c>
      <c r="AL1376" s="76">
        <f t="shared" si="75"/>
        <v>0.14962894248608533</v>
      </c>
      <c r="AM1376" s="95">
        <v>192.5</v>
      </c>
      <c r="AN1376">
        <f t="shared" si="76"/>
        <v>0.14962894248608533</v>
      </c>
      <c r="AO1376">
        <f t="shared" si="74"/>
        <v>0.93782491590722339</v>
      </c>
    </row>
    <row r="1377" spans="35:41">
      <c r="AI1377" s="74">
        <v>1985.08</v>
      </c>
      <c r="AJ1377" s="2">
        <f>Cape!D1382</f>
        <v>15.61</v>
      </c>
      <c r="AK1377" s="2">
        <f>Cape!E1384</f>
        <v>108</v>
      </c>
      <c r="AL1377" s="76">
        <f t="shared" si="75"/>
        <v>0.14694444444444443</v>
      </c>
      <c r="AM1377" s="95">
        <v>188.3</v>
      </c>
      <c r="AN1377">
        <f t="shared" si="76"/>
        <v>0.14694444444444443</v>
      </c>
      <c r="AO1377">
        <f t="shared" si="74"/>
        <v>0.92115629274497901</v>
      </c>
    </row>
    <row r="1378" spans="35:41">
      <c r="AI1378" s="74">
        <v>1985.09</v>
      </c>
      <c r="AJ1378" s="2">
        <f>Cape!D1383</f>
        <v>15.4833</v>
      </c>
      <c r="AK1378" s="2">
        <f>Cape!E1385</f>
        <v>108.3</v>
      </c>
      <c r="AL1378" s="76">
        <f t="shared" si="75"/>
        <v>0.14413665743305631</v>
      </c>
      <c r="AM1378" s="95">
        <v>184.1</v>
      </c>
      <c r="AN1378">
        <f t="shared" si="76"/>
        <v>0.14413665743305631</v>
      </c>
      <c r="AO1378">
        <f t="shared" si="74"/>
        <v>0.90368041668323607</v>
      </c>
    </row>
    <row r="1379" spans="35:41">
      <c r="AI1379" s="74">
        <v>1985.1</v>
      </c>
      <c r="AJ1379" s="2">
        <f>Cape!D1384</f>
        <v>15.3567</v>
      </c>
      <c r="AK1379" s="2">
        <f>Cape!E1386</f>
        <v>108.7</v>
      </c>
      <c r="AL1379" s="76">
        <f t="shared" si="75"/>
        <v>0.14244066237350506</v>
      </c>
      <c r="AM1379" s="95">
        <v>186.2</v>
      </c>
      <c r="AN1379">
        <f t="shared" si="76"/>
        <v>0.14244066237350506</v>
      </c>
      <c r="AO1379">
        <f t="shared" si="74"/>
        <v>0.89312422671199121</v>
      </c>
    </row>
    <row r="1380" spans="35:41">
      <c r="AI1380" s="74">
        <v>1985.11</v>
      </c>
      <c r="AJ1380" s="2">
        <f>Cape!D1385</f>
        <v>15.23</v>
      </c>
      <c r="AK1380" s="2">
        <f>Cape!E1387</f>
        <v>109</v>
      </c>
      <c r="AL1380" s="76">
        <f t="shared" si="75"/>
        <v>0.14088715596330276</v>
      </c>
      <c r="AM1380" s="95">
        <v>197.5</v>
      </c>
      <c r="AN1380">
        <f t="shared" si="76"/>
        <v>0.14088715596330276</v>
      </c>
      <c r="AO1380">
        <f t="shared" si="74"/>
        <v>0.88344517337608519</v>
      </c>
    </row>
    <row r="1381" spans="35:41">
      <c r="AI1381" s="74">
        <v>1985.12</v>
      </c>
      <c r="AJ1381" s="2">
        <f>Cape!D1386</f>
        <v>15.023300000000001</v>
      </c>
      <c r="AK1381" s="2">
        <f>Cape!E1388</f>
        <v>109.3</v>
      </c>
      <c r="AL1381" s="76">
        <f t="shared" si="75"/>
        <v>0.13934126258005491</v>
      </c>
      <c r="AM1381" s="95">
        <v>207.3</v>
      </c>
      <c r="AN1381">
        <f t="shared" si="76"/>
        <v>0.13934126258005491</v>
      </c>
      <c r="AO1381">
        <f t="shared" si="74"/>
        <v>0.87378091656380186</v>
      </c>
    </row>
    <row r="1382" spans="35:41">
      <c r="AI1382" s="74">
        <v>1986.01</v>
      </c>
      <c r="AJ1382" s="2">
        <f>Cape!D1387</f>
        <v>14.816700000000001</v>
      </c>
      <c r="AK1382" s="2">
        <f>Cape!E1389</f>
        <v>109.6</v>
      </c>
      <c r="AL1382" s="76">
        <f t="shared" si="75"/>
        <v>0.13707390510948905</v>
      </c>
      <c r="AM1382" s="95">
        <v>208.2</v>
      </c>
      <c r="AN1382">
        <f t="shared" si="76"/>
        <v>0.13707390510948905</v>
      </c>
      <c r="AO1382">
        <f t="shared" si="74"/>
        <v>0.85958427208689214</v>
      </c>
    </row>
    <row r="1383" spans="35:41">
      <c r="AI1383" s="74">
        <v>1986.02</v>
      </c>
      <c r="AJ1383" s="2">
        <f>Cape!D1388</f>
        <v>14.61</v>
      </c>
      <c r="AK1383" s="2">
        <f>Cape!E1390</f>
        <v>109.3</v>
      </c>
      <c r="AL1383" s="76">
        <f t="shared" si="75"/>
        <v>0.13555992680695336</v>
      </c>
      <c r="AM1383" s="95">
        <v>219.4</v>
      </c>
      <c r="AN1383">
        <f t="shared" si="76"/>
        <v>0.13555992680695336</v>
      </c>
      <c r="AO1383">
        <f t="shared" si="74"/>
        <v>0.8502542959372269</v>
      </c>
    </row>
    <row r="1384" spans="35:41">
      <c r="AI1384" s="74">
        <v>1986.03</v>
      </c>
      <c r="AJ1384" s="2">
        <f>Cape!D1389</f>
        <v>14.58</v>
      </c>
      <c r="AK1384" s="2">
        <f>Cape!E1391</f>
        <v>108.8</v>
      </c>
      <c r="AL1384" s="76">
        <f t="shared" si="75"/>
        <v>0.13428308823529411</v>
      </c>
      <c r="AM1384" s="95">
        <v>232.3</v>
      </c>
      <c r="AN1384">
        <f t="shared" si="76"/>
        <v>0.13428308823529411</v>
      </c>
      <c r="AO1384">
        <f t="shared" si="74"/>
        <v>0.84250546048984898</v>
      </c>
    </row>
    <row r="1385" spans="35:41">
      <c r="AI1385" s="74">
        <v>1986.04</v>
      </c>
      <c r="AJ1385" s="2">
        <f>Cape!D1390</f>
        <v>14.55</v>
      </c>
      <c r="AK1385" s="2">
        <f>Cape!E1392</f>
        <v>108.6</v>
      </c>
      <c r="AL1385" s="76">
        <f t="shared" si="75"/>
        <v>0.13425414364640884</v>
      </c>
      <c r="AM1385" s="95">
        <v>238</v>
      </c>
      <c r="AN1385">
        <f t="shared" si="76"/>
        <v>0.13425414364640884</v>
      </c>
      <c r="AO1385">
        <f t="shared" si="74"/>
        <v>0.8426813552660134</v>
      </c>
    </row>
    <row r="1386" spans="35:41">
      <c r="AI1386" s="74">
        <v>1986.05</v>
      </c>
      <c r="AJ1386" s="2">
        <f>Cape!D1391</f>
        <v>14.52</v>
      </c>
      <c r="AK1386" s="2">
        <f>Cape!E1393</f>
        <v>108.9</v>
      </c>
      <c r="AL1386" s="76">
        <f t="shared" si="75"/>
        <v>0.13360881542699724</v>
      </c>
      <c r="AM1386" s="95">
        <v>238.5</v>
      </c>
      <c r="AN1386">
        <f t="shared" si="76"/>
        <v>0.13360881542699724</v>
      </c>
      <c r="AO1386">
        <f t="shared" si="74"/>
        <v>0.83914847783187618</v>
      </c>
    </row>
    <row r="1387" spans="35:41">
      <c r="AI1387" s="74">
        <v>1986.06</v>
      </c>
      <c r="AJ1387" s="2">
        <f>Cape!D1392</f>
        <v>14.583299999999999</v>
      </c>
      <c r="AK1387" s="2">
        <f>Cape!E1394</f>
        <v>109.5</v>
      </c>
      <c r="AL1387" s="76">
        <f t="shared" si="75"/>
        <v>0.1326027397260274</v>
      </c>
      <c r="AM1387" s="95">
        <v>245.3</v>
      </c>
      <c r="AN1387">
        <f t="shared" si="76"/>
        <v>0.1326027397260274</v>
      </c>
      <c r="AO1387">
        <f t="shared" si="74"/>
        <v>0.83350742469105998</v>
      </c>
    </row>
    <row r="1388" spans="35:41">
      <c r="AI1388" s="74">
        <v>1986.07</v>
      </c>
      <c r="AJ1388" s="2">
        <f>Cape!D1393</f>
        <v>14.646699999999999</v>
      </c>
      <c r="AK1388" s="2">
        <f>Cape!E1395</f>
        <v>109.5</v>
      </c>
      <c r="AL1388" s="76">
        <f t="shared" si="75"/>
        <v>0.13318082191780822</v>
      </c>
      <c r="AM1388" s="95">
        <v>240.2</v>
      </c>
      <c r="AN1388">
        <f t="shared" si="76"/>
        <v>0.13318082191780822</v>
      </c>
      <c r="AO1388">
        <f t="shared" si="74"/>
        <v>0.8380129713145833</v>
      </c>
    </row>
    <row r="1389" spans="35:41">
      <c r="AI1389" s="74">
        <v>1986.08</v>
      </c>
      <c r="AJ1389" s="2">
        <f>Cape!D1394</f>
        <v>14.71</v>
      </c>
      <c r="AK1389" s="2">
        <f>Cape!E1396</f>
        <v>109.7</v>
      </c>
      <c r="AL1389" s="76">
        <f t="shared" si="75"/>
        <v>0.13351595259799451</v>
      </c>
      <c r="AM1389" s="95">
        <v>245</v>
      </c>
      <c r="AN1389">
        <f t="shared" si="76"/>
        <v>0.13351595259799451</v>
      </c>
      <c r="AO1389">
        <f t="shared" si="74"/>
        <v>0.84108877245919</v>
      </c>
    </row>
    <row r="1390" spans="35:41">
      <c r="AI1390" s="74">
        <v>1986.09</v>
      </c>
      <c r="AJ1390" s="2">
        <f>Cape!D1395</f>
        <v>14.7567</v>
      </c>
      <c r="AK1390" s="2">
        <f>Cape!E1397</f>
        <v>110.2</v>
      </c>
      <c r="AL1390" s="76">
        <f t="shared" si="75"/>
        <v>0.13348457350272233</v>
      </c>
      <c r="AM1390" s="95">
        <v>238.3</v>
      </c>
      <c r="AN1390">
        <f t="shared" si="76"/>
        <v>0.13348457350272233</v>
      </c>
      <c r="AO1390">
        <f t="shared" si="74"/>
        <v>0.84196106613898969</v>
      </c>
    </row>
    <row r="1391" spans="35:41">
      <c r="AI1391" s="74">
        <v>1986.1</v>
      </c>
      <c r="AJ1391" s="2">
        <f>Cape!D1396</f>
        <v>14.8033</v>
      </c>
      <c r="AK1391" s="2">
        <f>Cape!E1398</f>
        <v>110.3</v>
      </c>
      <c r="AL1391" s="76">
        <f t="shared" si="75"/>
        <v>0.13378694469628288</v>
      </c>
      <c r="AM1391" s="95">
        <v>237.4</v>
      </c>
      <c r="AN1391">
        <f t="shared" si="76"/>
        <v>0.13378694469628288</v>
      </c>
      <c r="AO1391">
        <f t="shared" si="74"/>
        <v>0.845072310097159</v>
      </c>
    </row>
    <row r="1392" spans="35:41">
      <c r="AI1392" s="74">
        <v>1986.11</v>
      </c>
      <c r="AJ1392" s="2">
        <f>Cape!D1397</f>
        <v>14.85</v>
      </c>
      <c r="AK1392" s="2">
        <f>Cape!E1399</f>
        <v>110.4</v>
      </c>
      <c r="AL1392" s="76">
        <f t="shared" si="75"/>
        <v>0.13408786231884057</v>
      </c>
      <c r="AM1392" s="95">
        <v>245.1</v>
      </c>
      <c r="AN1392">
        <f t="shared" si="76"/>
        <v>0.13408786231884057</v>
      </c>
      <c r="AO1392">
        <f t="shared" si="74"/>
        <v>0.84820974960969908</v>
      </c>
    </row>
    <row r="1393" spans="35:41">
      <c r="AI1393" s="74">
        <v>1986.12</v>
      </c>
      <c r="AJ1393" s="2">
        <f>Cape!D1398</f>
        <v>14.726699999999999</v>
      </c>
      <c r="AK1393" s="2">
        <f>Cape!E1400</f>
        <v>110.5</v>
      </c>
      <c r="AL1393" s="76">
        <f t="shared" si="75"/>
        <v>0.13438914027149321</v>
      </c>
      <c r="AM1393" s="95">
        <v>248.6</v>
      </c>
      <c r="AN1393">
        <f t="shared" si="76"/>
        <v>0.13438914027149321</v>
      </c>
      <c r="AO1393">
        <f t="shared" si="74"/>
        <v>0.85141010308458642</v>
      </c>
    </row>
    <row r="1394" spans="35:41">
      <c r="AI1394" s="74">
        <v>1987.01</v>
      </c>
      <c r="AJ1394" s="2">
        <f>Cape!D1399</f>
        <v>14.603300000000001</v>
      </c>
      <c r="AK1394" s="2">
        <f>Cape!E1401</f>
        <v>111.2</v>
      </c>
      <c r="AL1394" s="76">
        <f t="shared" si="75"/>
        <v>0.1324343525179856</v>
      </c>
      <c r="AM1394" s="95">
        <v>264.5</v>
      </c>
      <c r="AN1394">
        <f t="shared" si="76"/>
        <v>0.1324343525179856</v>
      </c>
      <c r="AO1394">
        <f t="shared" si="74"/>
        <v>0.84034340317903744</v>
      </c>
    </row>
    <row r="1395" spans="35:41">
      <c r="AI1395" s="74">
        <v>1987.02</v>
      </c>
      <c r="AJ1395" s="2">
        <f>Cape!D1400</f>
        <v>14.48</v>
      </c>
      <c r="AK1395" s="2">
        <f>Cape!E1402</f>
        <v>111.6</v>
      </c>
      <c r="AL1395" s="76">
        <f t="shared" si="75"/>
        <v>0.13085394265232977</v>
      </c>
      <c r="AM1395" s="95">
        <v>280.89999999999998</v>
      </c>
      <c r="AN1395">
        <f t="shared" si="76"/>
        <v>0.13085394265232977</v>
      </c>
      <c r="AO1395">
        <f t="shared" si="74"/>
        <v>0.83176059002628722</v>
      </c>
    </row>
    <row r="1396" spans="35:41">
      <c r="AI1396" s="74">
        <v>1987.03</v>
      </c>
      <c r="AJ1396" s="2">
        <f>Cape!D1401</f>
        <v>14.6867</v>
      </c>
      <c r="AK1396" s="2">
        <f>Cape!E1403</f>
        <v>112.1</v>
      </c>
      <c r="AL1396" s="76">
        <f t="shared" si="75"/>
        <v>0.12917038358608388</v>
      </c>
      <c r="AM1396" s="95">
        <v>292.5</v>
      </c>
      <c r="AN1396">
        <f t="shared" si="76"/>
        <v>0.12917038358608388</v>
      </c>
      <c r="AO1396">
        <f t="shared" si="74"/>
        <v>0.82257539884890585</v>
      </c>
    </row>
    <row r="1397" spans="35:41">
      <c r="AI1397" s="74">
        <v>1987.04</v>
      </c>
      <c r="AJ1397" s="2">
        <f>Cape!D1402</f>
        <v>14.8933</v>
      </c>
      <c r="AK1397" s="2">
        <f>Cape!E1404</f>
        <v>112.7</v>
      </c>
      <c r="AL1397" s="76">
        <f t="shared" si="75"/>
        <v>0.13031677018633539</v>
      </c>
      <c r="AM1397" s="95">
        <v>289.3</v>
      </c>
      <c r="AN1397">
        <f t="shared" si="76"/>
        <v>0.13031677018633539</v>
      </c>
      <c r="AO1397">
        <f t="shared" si="74"/>
        <v>0.83152541632195132</v>
      </c>
    </row>
    <row r="1398" spans="35:41">
      <c r="AI1398" s="74">
        <v>1987.05</v>
      </c>
      <c r="AJ1398" s="2">
        <f>Cape!D1403</f>
        <v>15.1</v>
      </c>
      <c r="AK1398" s="2">
        <f>Cape!E1405</f>
        <v>113.1</v>
      </c>
      <c r="AL1398" s="76">
        <f t="shared" si="75"/>
        <v>0.13168258178603007</v>
      </c>
      <c r="AM1398" s="95">
        <v>289.10000000000002</v>
      </c>
      <c r="AN1398">
        <f t="shared" si="76"/>
        <v>0.13168258178603007</v>
      </c>
      <c r="AO1398">
        <f t="shared" si="74"/>
        <v>0.84184267444692129</v>
      </c>
    </row>
    <row r="1399" spans="35:41">
      <c r="AI1399" s="74">
        <v>1987.06</v>
      </c>
      <c r="AJ1399" s="2">
        <f>Cape!D1404</f>
        <v>14.8733</v>
      </c>
      <c r="AK1399" s="2">
        <f>Cape!E1406</f>
        <v>113.5</v>
      </c>
      <c r="AL1399" s="76">
        <f t="shared" si="75"/>
        <v>0.1330396475770925</v>
      </c>
      <c r="AM1399" s="95">
        <v>301.39999999999998</v>
      </c>
      <c r="AN1399">
        <f t="shared" si="76"/>
        <v>0.1330396475770925</v>
      </c>
      <c r="AO1399">
        <f t="shared" si="74"/>
        <v>0.85208634532072791</v>
      </c>
    </row>
    <row r="1400" spans="35:41">
      <c r="AI1400" s="74">
        <v>1987.07</v>
      </c>
      <c r="AJ1400" s="2">
        <f>Cape!D1405</f>
        <v>14.646699999999999</v>
      </c>
      <c r="AK1400" s="2">
        <f>Cape!E1407</f>
        <v>113.8</v>
      </c>
      <c r="AL1400" s="76">
        <f t="shared" si="75"/>
        <v>0.1306968365553603</v>
      </c>
      <c r="AM1400" s="95">
        <v>310.10000000000002</v>
      </c>
      <c r="AN1400">
        <f t="shared" si="76"/>
        <v>0.1306968365553603</v>
      </c>
      <c r="AO1400">
        <f t="shared" si="74"/>
        <v>0.83855920287629393</v>
      </c>
    </row>
    <row r="1401" spans="35:41">
      <c r="AI1401" s="74">
        <v>1987.08</v>
      </c>
      <c r="AJ1401" s="2">
        <f>Cape!D1406</f>
        <v>14.42</v>
      </c>
      <c r="AK1401" s="2">
        <f>Cape!E1408</f>
        <v>114.4</v>
      </c>
      <c r="AL1401" s="76">
        <f t="shared" si="75"/>
        <v>0.12803059440559439</v>
      </c>
      <c r="AM1401" s="95">
        <v>329.4</v>
      </c>
      <c r="AN1401">
        <f t="shared" si="76"/>
        <v>0.12803059440559439</v>
      </c>
      <c r="AO1401">
        <f t="shared" si="74"/>
        <v>0.82305454105404263</v>
      </c>
    </row>
    <row r="1402" spans="35:41">
      <c r="AI1402" s="74">
        <v>1987.09</v>
      </c>
      <c r="AJ1402" s="2">
        <f>Cape!D1407</f>
        <v>14.9</v>
      </c>
      <c r="AK1402" s="2">
        <f>Cape!E1409</f>
        <v>115</v>
      </c>
      <c r="AL1402" s="76">
        <f t="shared" si="75"/>
        <v>0.12539130434782608</v>
      </c>
      <c r="AM1402" s="95">
        <v>318.7</v>
      </c>
      <c r="AN1402">
        <f t="shared" si="76"/>
        <v>0.12539130434782608</v>
      </c>
      <c r="AO1402">
        <f t="shared" si="74"/>
        <v>0.80783516358496288</v>
      </c>
    </row>
    <row r="1403" spans="35:41">
      <c r="AI1403" s="74">
        <v>1987.1</v>
      </c>
      <c r="AJ1403" s="2">
        <f>Cape!D1408</f>
        <v>15.38</v>
      </c>
      <c r="AK1403" s="2">
        <f>Cape!E1410</f>
        <v>115.3</v>
      </c>
      <c r="AL1403" s="76">
        <f t="shared" si="75"/>
        <v>0.1292281006071119</v>
      </c>
      <c r="AM1403" s="95">
        <v>280.2</v>
      </c>
      <c r="AN1403">
        <f t="shared" si="76"/>
        <v>0.1292281006071119</v>
      </c>
      <c r="AO1403">
        <f t="shared" ref="AO1403:AO1466" si="77">AN1403/(AVERAGE(AL1283:AL1402))</f>
        <v>0.83453930705499324</v>
      </c>
    </row>
    <row r="1404" spans="35:41">
      <c r="AI1404" s="74">
        <v>1987.11</v>
      </c>
      <c r="AJ1404" s="2">
        <f>Cape!D1409</f>
        <v>15.86</v>
      </c>
      <c r="AK1404" s="2">
        <f>Cape!E1411</f>
        <v>115.4</v>
      </c>
      <c r="AL1404" s="76">
        <f t="shared" si="75"/>
        <v>0.13327556325823223</v>
      </c>
      <c r="AM1404" s="95">
        <v>245</v>
      </c>
      <c r="AN1404">
        <f t="shared" si="76"/>
        <v>0.13327556325823223</v>
      </c>
      <c r="AO1404">
        <f t="shared" si="77"/>
        <v>0.86260370878627701</v>
      </c>
    </row>
    <row r="1405" spans="35:41">
      <c r="AI1405" s="74">
        <v>1987.12</v>
      </c>
      <c r="AJ1405" s="2">
        <f>Cape!D1410</f>
        <v>16.406700000000001</v>
      </c>
      <c r="AK1405" s="2">
        <f>Cape!E1412</f>
        <v>115.4</v>
      </c>
      <c r="AL1405" s="76">
        <f t="shared" si="75"/>
        <v>0.13743500866551125</v>
      </c>
      <c r="AM1405" s="95">
        <v>241</v>
      </c>
      <c r="AN1405">
        <f t="shared" si="76"/>
        <v>0.13743500866551125</v>
      </c>
      <c r="AO1405">
        <f t="shared" si="77"/>
        <v>0.89136073836354091</v>
      </c>
    </row>
    <row r="1406" spans="35:41">
      <c r="AI1406" s="74">
        <v>1988.01</v>
      </c>
      <c r="AJ1406" s="2">
        <f>Cape!D1411</f>
        <v>16.953299999999999</v>
      </c>
      <c r="AK1406" s="2">
        <f>Cape!E1413</f>
        <v>115.7</v>
      </c>
      <c r="AL1406" s="76">
        <f t="shared" si="75"/>
        <v>0.1418038029386344</v>
      </c>
      <c r="AM1406" s="95">
        <v>250.5</v>
      </c>
      <c r="AN1406">
        <f t="shared" si="76"/>
        <v>0.1418038029386344</v>
      </c>
      <c r="AO1406">
        <f t="shared" si="77"/>
        <v>0.92143986235077824</v>
      </c>
    </row>
    <row r="1407" spans="35:41">
      <c r="AI1407" s="74">
        <v>1988.02</v>
      </c>
      <c r="AJ1407" s="2">
        <f>Cape!D1412</f>
        <v>17.5</v>
      </c>
      <c r="AK1407" s="2">
        <f>Cape!E1414</f>
        <v>116</v>
      </c>
      <c r="AL1407" s="76">
        <f t="shared" si="75"/>
        <v>0.14614913793103448</v>
      </c>
      <c r="AM1407" s="95">
        <v>258.10000000000002</v>
      </c>
      <c r="AN1407">
        <f t="shared" si="76"/>
        <v>0.14614913793103448</v>
      </c>
      <c r="AO1407">
        <f t="shared" si="77"/>
        <v>0.95124769995427871</v>
      </c>
    </row>
    <row r="1408" spans="35:41">
      <c r="AI1408" s="74">
        <v>1988.03</v>
      </c>
      <c r="AJ1408" s="2">
        <f>Cape!D1413</f>
        <v>17.863299999999999</v>
      </c>
      <c r="AK1408" s="2">
        <f>Cape!E1415</f>
        <v>116.5</v>
      </c>
      <c r="AL1408" s="76">
        <f t="shared" si="75"/>
        <v>0.15021459227467812</v>
      </c>
      <c r="AM1408" s="95">
        <v>265.7</v>
      </c>
      <c r="AN1408">
        <f t="shared" si="76"/>
        <v>0.15021459227467812</v>
      </c>
      <c r="AO1408">
        <f t="shared" si="77"/>
        <v>0.9790909898460517</v>
      </c>
    </row>
    <row r="1409" spans="35:41">
      <c r="AI1409" s="74">
        <v>1988.04</v>
      </c>
      <c r="AJ1409" s="2">
        <f>Cape!D1414</f>
        <v>18.226700000000001</v>
      </c>
      <c r="AK1409" s="2">
        <f>Cape!E1416</f>
        <v>117.1</v>
      </c>
      <c r="AL1409" s="76">
        <f t="shared" si="75"/>
        <v>0.1525473953885568</v>
      </c>
      <c r="AM1409" s="95">
        <v>262.60000000000002</v>
      </c>
      <c r="AN1409">
        <f t="shared" si="76"/>
        <v>0.1525473953885568</v>
      </c>
      <c r="AO1409">
        <f t="shared" si="77"/>
        <v>0.99546138951092045</v>
      </c>
    </row>
    <row r="1410" spans="35:41">
      <c r="AI1410" s="74">
        <v>1988.05</v>
      </c>
      <c r="AJ1410" s="2">
        <f>Cape!D1415</f>
        <v>18.59</v>
      </c>
      <c r="AK1410" s="2">
        <f>Cape!E1417</f>
        <v>117.5</v>
      </c>
      <c r="AL1410" s="76">
        <f t="shared" si="75"/>
        <v>0.15512085106382981</v>
      </c>
      <c r="AM1410" s="95">
        <v>256.10000000000002</v>
      </c>
      <c r="AN1410">
        <f t="shared" si="76"/>
        <v>0.15512085106382981</v>
      </c>
      <c r="AO1410">
        <f t="shared" si="77"/>
        <v>1.0132482490088977</v>
      </c>
    </row>
    <row r="1411" spans="35:41">
      <c r="AI1411" s="74">
        <v>1988.06</v>
      </c>
      <c r="AJ1411" s="2">
        <f>Cape!D1416</f>
        <v>19.616700000000002</v>
      </c>
      <c r="AK1411" s="2">
        <f>Cape!E1418</f>
        <v>118</v>
      </c>
      <c r="AL1411" s="76">
        <f t="shared" si="75"/>
        <v>0.15754237288135592</v>
      </c>
      <c r="AM1411" s="95">
        <v>270.7</v>
      </c>
      <c r="AN1411">
        <f t="shared" si="76"/>
        <v>0.15754237288135592</v>
      </c>
      <c r="AO1411">
        <f t="shared" si="77"/>
        <v>1.0298519084280595</v>
      </c>
    </row>
    <row r="1412" spans="35:41">
      <c r="AI1412" s="74">
        <v>1988.07</v>
      </c>
      <c r="AJ1412" s="2">
        <f>Cape!D1417</f>
        <v>20.6433</v>
      </c>
      <c r="AK1412" s="2">
        <f>Cape!E1419</f>
        <v>118.5</v>
      </c>
      <c r="AL1412" s="76">
        <f t="shared" si="75"/>
        <v>0.16554177215189875</v>
      </c>
      <c r="AM1412" s="95">
        <v>269.10000000000002</v>
      </c>
      <c r="AN1412">
        <f t="shared" si="76"/>
        <v>0.16554177215189875</v>
      </c>
      <c r="AO1412">
        <f t="shared" si="77"/>
        <v>1.0827302622856523</v>
      </c>
    </row>
    <row r="1413" spans="35:41">
      <c r="AI1413" s="74">
        <v>1988.08</v>
      </c>
      <c r="AJ1413" s="2">
        <f>Cape!D1418</f>
        <v>21.67</v>
      </c>
      <c r="AK1413" s="2">
        <f>Cape!E1420</f>
        <v>119</v>
      </c>
      <c r="AL1413" s="76">
        <f t="shared" ref="AL1413:AL1476" si="78">AJ1412/AK1413</f>
        <v>0.17347310924369747</v>
      </c>
      <c r="AM1413" s="95">
        <v>263.7</v>
      </c>
      <c r="AN1413">
        <f t="shared" ref="AN1413:AN1476" si="79">AJ1412/AK1413</f>
        <v>0.17347310924369747</v>
      </c>
      <c r="AO1413">
        <f t="shared" si="77"/>
        <v>1.1347439546772142</v>
      </c>
    </row>
    <row r="1414" spans="35:41">
      <c r="AI1414" s="74">
        <v>1988.09</v>
      </c>
      <c r="AJ1414" s="2">
        <f>Cape!D1419</f>
        <v>22.023299999999999</v>
      </c>
      <c r="AK1414" s="2">
        <f>Cape!E1421</f>
        <v>119.8</v>
      </c>
      <c r="AL1414" s="76">
        <f t="shared" si="78"/>
        <v>0.1808848080133556</v>
      </c>
      <c r="AM1414" s="95">
        <v>268</v>
      </c>
      <c r="AN1414">
        <f t="shared" si="79"/>
        <v>0.1808848080133556</v>
      </c>
      <c r="AO1414">
        <f t="shared" si="77"/>
        <v>1.1829111780238648</v>
      </c>
    </row>
    <row r="1415" spans="35:41">
      <c r="AI1415" s="74">
        <v>1988.1</v>
      </c>
      <c r="AJ1415" s="2">
        <f>Cape!D1420</f>
        <v>22.3767</v>
      </c>
      <c r="AK1415" s="2">
        <f>Cape!E1422</f>
        <v>120.2</v>
      </c>
      <c r="AL1415" s="76">
        <f t="shared" si="78"/>
        <v>0.18322212978369384</v>
      </c>
      <c r="AM1415" s="95">
        <v>277.39999999999998</v>
      </c>
      <c r="AN1415">
        <f t="shared" si="79"/>
        <v>0.18322212978369384</v>
      </c>
      <c r="AO1415">
        <f t="shared" si="77"/>
        <v>1.1974124054896567</v>
      </c>
    </row>
    <row r="1416" spans="35:41">
      <c r="AI1416" s="74">
        <v>1988.11</v>
      </c>
      <c r="AJ1416" s="2">
        <f>Cape!D1421</f>
        <v>22.73</v>
      </c>
      <c r="AK1416" s="2">
        <f>Cape!E1423</f>
        <v>120.3</v>
      </c>
      <c r="AL1416" s="76">
        <f t="shared" si="78"/>
        <v>0.18600748129675809</v>
      </c>
      <c r="AM1416" s="95">
        <v>271</v>
      </c>
      <c r="AN1416">
        <f t="shared" si="79"/>
        <v>0.18600748129675809</v>
      </c>
      <c r="AO1416">
        <f t="shared" si="77"/>
        <v>1.2146780493336253</v>
      </c>
    </row>
    <row r="1417" spans="35:41">
      <c r="AI1417" s="74">
        <v>1988.12</v>
      </c>
      <c r="AJ1417" s="2">
        <f>Cape!D1422</f>
        <v>23.0733</v>
      </c>
      <c r="AK1417" s="2">
        <f>Cape!E1424</f>
        <v>120.5</v>
      </c>
      <c r="AL1417" s="76">
        <f t="shared" si="78"/>
        <v>0.18863070539419088</v>
      </c>
      <c r="AM1417" s="95">
        <v>276.5</v>
      </c>
      <c r="AN1417">
        <f t="shared" si="79"/>
        <v>0.18863070539419088</v>
      </c>
      <c r="AO1417">
        <f t="shared" si="77"/>
        <v>1.2307350002871285</v>
      </c>
    </row>
    <row r="1418" spans="35:41">
      <c r="AI1418" s="74">
        <v>1989.01</v>
      </c>
      <c r="AJ1418" s="2">
        <f>Cape!D1423</f>
        <v>23.416699999999999</v>
      </c>
      <c r="AK1418" s="2">
        <f>Cape!E1425</f>
        <v>121.1</v>
      </c>
      <c r="AL1418" s="76">
        <f t="shared" si="78"/>
        <v>0.19053096614368292</v>
      </c>
      <c r="AM1418" s="95">
        <v>285.39999999999998</v>
      </c>
      <c r="AN1418">
        <f t="shared" si="79"/>
        <v>0.19053096614368292</v>
      </c>
      <c r="AO1418">
        <f t="shared" si="77"/>
        <v>1.2419361807009677</v>
      </c>
    </row>
    <row r="1419" spans="35:41">
      <c r="AI1419" s="74">
        <v>1989.02</v>
      </c>
      <c r="AJ1419" s="2">
        <f>Cape!D1424</f>
        <v>23.75</v>
      </c>
      <c r="AK1419" s="2">
        <f>Cape!E1426</f>
        <v>121.6</v>
      </c>
      <c r="AL1419" s="76">
        <f t="shared" si="78"/>
        <v>0.19257154605263158</v>
      </c>
      <c r="AM1419" s="95">
        <v>294</v>
      </c>
      <c r="AN1419">
        <f t="shared" si="79"/>
        <v>0.19257154605263158</v>
      </c>
      <c r="AO1419">
        <f t="shared" si="77"/>
        <v>1.2540504639305039</v>
      </c>
    </row>
    <row r="1420" spans="35:41">
      <c r="AI1420" s="74">
        <v>1989.03</v>
      </c>
      <c r="AJ1420" s="2">
        <f>Cape!D1425</f>
        <v>24.16</v>
      </c>
      <c r="AK1420" s="2">
        <f>Cape!E1427</f>
        <v>122.3</v>
      </c>
      <c r="AL1420" s="76">
        <f t="shared" si="78"/>
        <v>0.19419460343417824</v>
      </c>
      <c r="AM1420" s="95">
        <v>292.7</v>
      </c>
      <c r="AN1420">
        <f t="shared" si="79"/>
        <v>0.19419460343417824</v>
      </c>
      <c r="AO1420">
        <f t="shared" si="77"/>
        <v>1.2633996063056065</v>
      </c>
    </row>
    <row r="1421" spans="35:41">
      <c r="AI1421" s="74">
        <v>1989.04</v>
      </c>
      <c r="AJ1421" s="2">
        <f>Cape!D1426</f>
        <v>24.56</v>
      </c>
      <c r="AK1421" s="2">
        <f>Cape!E1428</f>
        <v>123.1</v>
      </c>
      <c r="AL1421" s="76">
        <f t="shared" si="78"/>
        <v>0.19626320064987815</v>
      </c>
      <c r="AM1421" s="95">
        <v>302.3</v>
      </c>
      <c r="AN1421">
        <f t="shared" si="79"/>
        <v>0.19626320064987815</v>
      </c>
      <c r="AO1421">
        <f t="shared" si="77"/>
        <v>1.2756440306586729</v>
      </c>
    </row>
    <row r="1422" spans="35:41">
      <c r="AI1422" s="74">
        <v>1989.05</v>
      </c>
      <c r="AJ1422" s="2">
        <f>Cape!D1427</f>
        <v>24.96</v>
      </c>
      <c r="AK1422" s="2">
        <f>Cape!E1429</f>
        <v>123.8</v>
      </c>
      <c r="AL1422" s="76">
        <f t="shared" si="78"/>
        <v>0.19838449111470113</v>
      </c>
      <c r="AM1422" s="95">
        <v>313.89999999999998</v>
      </c>
      <c r="AN1422">
        <f t="shared" si="79"/>
        <v>0.19838449111470113</v>
      </c>
      <c r="AO1422">
        <f t="shared" si="77"/>
        <v>1.2882428514271627</v>
      </c>
    </row>
    <row r="1423" spans="35:41">
      <c r="AI1423" s="74">
        <v>1989.06</v>
      </c>
      <c r="AJ1423" s="2">
        <f>Cape!D1428</f>
        <v>25.046700000000001</v>
      </c>
      <c r="AK1423" s="2">
        <f>Cape!E1430</f>
        <v>124.1</v>
      </c>
      <c r="AL1423" s="76">
        <f t="shared" si="78"/>
        <v>0.20112812248186948</v>
      </c>
      <c r="AM1423" s="95">
        <v>323.7</v>
      </c>
      <c r="AN1423">
        <f t="shared" si="79"/>
        <v>0.20112812248186948</v>
      </c>
      <c r="AO1423">
        <f t="shared" si="77"/>
        <v>1.3048662996476927</v>
      </c>
    </row>
    <row r="1424" spans="35:41">
      <c r="AI1424" s="74">
        <v>1989.07</v>
      </c>
      <c r="AJ1424" s="2">
        <f>Cape!D1429</f>
        <v>25.133299999999998</v>
      </c>
      <c r="AK1424" s="2">
        <f>Cape!E1431</f>
        <v>124.4</v>
      </c>
      <c r="AL1424" s="76">
        <f t="shared" si="78"/>
        <v>0.20134003215434085</v>
      </c>
      <c r="AM1424" s="95">
        <v>331.9</v>
      </c>
      <c r="AN1424">
        <f t="shared" si="79"/>
        <v>0.20134003215434085</v>
      </c>
      <c r="AO1424">
        <f t="shared" si="77"/>
        <v>1.3050295037932951</v>
      </c>
    </row>
    <row r="1425" spans="35:41">
      <c r="AI1425" s="74">
        <v>1989.08</v>
      </c>
      <c r="AJ1425" s="2">
        <f>Cape!D1430</f>
        <v>25.22</v>
      </c>
      <c r="AK1425" s="2">
        <f>Cape!E1432</f>
        <v>124.6</v>
      </c>
      <c r="AL1425" s="76">
        <f t="shared" si="78"/>
        <v>0.20171187800963081</v>
      </c>
      <c r="AM1425" s="95">
        <v>346.6</v>
      </c>
      <c r="AN1425">
        <f t="shared" si="79"/>
        <v>0.20171187800963081</v>
      </c>
      <c r="AO1425">
        <f t="shared" si="77"/>
        <v>1.3062898669094423</v>
      </c>
    </row>
    <row r="1426" spans="35:41">
      <c r="AI1426" s="74">
        <v>1989.09</v>
      </c>
      <c r="AJ1426" s="2">
        <f>Cape!D1431</f>
        <v>24.71</v>
      </c>
      <c r="AK1426" s="2">
        <f>Cape!E1433</f>
        <v>125</v>
      </c>
      <c r="AL1426" s="76">
        <f t="shared" si="78"/>
        <v>0.20175999999999999</v>
      </c>
      <c r="AM1426" s="95">
        <v>347.3</v>
      </c>
      <c r="AN1426">
        <f t="shared" si="79"/>
        <v>0.20175999999999999</v>
      </c>
      <c r="AO1426">
        <f t="shared" si="77"/>
        <v>1.3055198280851723</v>
      </c>
    </row>
    <row r="1427" spans="35:41">
      <c r="AI1427" s="74">
        <v>1989.1</v>
      </c>
      <c r="AJ1427" s="2">
        <f>Cape!D1432</f>
        <v>24.2</v>
      </c>
      <c r="AK1427" s="2">
        <f>Cape!E1434</f>
        <v>125.6</v>
      </c>
      <c r="AL1427" s="76">
        <f t="shared" si="78"/>
        <v>0.19673566878980894</v>
      </c>
      <c r="AM1427" s="95">
        <v>347.4</v>
      </c>
      <c r="AN1427">
        <f t="shared" si="79"/>
        <v>0.19673566878980894</v>
      </c>
      <c r="AO1427">
        <f t="shared" si="77"/>
        <v>1.2720241093564146</v>
      </c>
    </row>
    <row r="1428" spans="35:41">
      <c r="AI1428" s="74">
        <v>1989.11</v>
      </c>
      <c r="AJ1428" s="2">
        <f>Cape!D1433</f>
        <v>23.69</v>
      </c>
      <c r="AK1428" s="2">
        <f>Cape!E1435</f>
        <v>125.9</v>
      </c>
      <c r="AL1428" s="76">
        <f t="shared" si="78"/>
        <v>0.19221604447974583</v>
      </c>
      <c r="AM1428" s="95">
        <v>340.2</v>
      </c>
      <c r="AN1428">
        <f t="shared" si="79"/>
        <v>0.19221604447974583</v>
      </c>
      <c r="AO1428">
        <f t="shared" si="77"/>
        <v>1.2422696877319386</v>
      </c>
    </row>
    <row r="1429" spans="35:41">
      <c r="AI1429" s="74">
        <v>1989.12</v>
      </c>
      <c r="AJ1429" s="2">
        <f>Cape!D1434</f>
        <v>23.4267</v>
      </c>
      <c r="AK1429" s="2">
        <f>Cape!E1436</f>
        <v>126.1</v>
      </c>
      <c r="AL1429" s="76">
        <f t="shared" si="78"/>
        <v>0.1878667724028549</v>
      </c>
      <c r="AM1429" s="95">
        <v>348.6</v>
      </c>
      <c r="AN1429">
        <f t="shared" si="79"/>
        <v>0.1878667724028549</v>
      </c>
      <c r="AO1429">
        <f t="shared" si="77"/>
        <v>1.214009328387226</v>
      </c>
    </row>
    <row r="1430" spans="35:41">
      <c r="AI1430" s="74">
        <v>1990.01</v>
      </c>
      <c r="AJ1430" s="2">
        <f>Cape!D1435</f>
        <v>23.1633</v>
      </c>
      <c r="AK1430" s="2">
        <f>Cape!E1437</f>
        <v>127.4</v>
      </c>
      <c r="AL1430" s="76">
        <f t="shared" si="78"/>
        <v>0.18388304552590265</v>
      </c>
      <c r="AM1430" s="95">
        <v>339.97</v>
      </c>
      <c r="AN1430">
        <f t="shared" si="79"/>
        <v>0.18388304552590265</v>
      </c>
      <c r="AO1430">
        <f t="shared" si="77"/>
        <v>1.188450268277812</v>
      </c>
    </row>
    <row r="1431" spans="35:41">
      <c r="AI1431" s="74">
        <v>1990.02</v>
      </c>
      <c r="AJ1431" s="2">
        <f>Cape!D1436</f>
        <v>22.87</v>
      </c>
      <c r="AK1431" s="2">
        <f>Cape!E1438</f>
        <v>128</v>
      </c>
      <c r="AL1431" s="76">
        <f t="shared" si="78"/>
        <v>0.18096328125</v>
      </c>
      <c r="AM1431" s="95">
        <v>330.45</v>
      </c>
      <c r="AN1431">
        <f t="shared" si="79"/>
        <v>0.18096328125</v>
      </c>
      <c r="AO1431">
        <f t="shared" si="77"/>
        <v>1.1699040503429532</v>
      </c>
    </row>
    <row r="1432" spans="35:41">
      <c r="AI1432" s="74">
        <v>1990.03</v>
      </c>
      <c r="AJ1432" s="2">
        <f>Cape!D1437</f>
        <v>22.49</v>
      </c>
      <c r="AK1432" s="2">
        <f>Cape!E1439</f>
        <v>128.69999999999999</v>
      </c>
      <c r="AL1432" s="76">
        <f t="shared" si="78"/>
        <v>0.17770007770007773</v>
      </c>
      <c r="AM1432" s="95">
        <v>338.46</v>
      </c>
      <c r="AN1432">
        <f t="shared" si="79"/>
        <v>0.17770007770007773</v>
      </c>
      <c r="AO1432">
        <f t="shared" si="77"/>
        <v>1.1492043665009515</v>
      </c>
    </row>
    <row r="1433" spans="35:41">
      <c r="AI1433" s="74">
        <v>1990.04</v>
      </c>
      <c r="AJ1433" s="2">
        <f>Cape!D1438</f>
        <v>22.08</v>
      </c>
      <c r="AK1433" s="2">
        <f>Cape!E1440</f>
        <v>128.9</v>
      </c>
      <c r="AL1433" s="76">
        <f t="shared" si="78"/>
        <v>0.17447633824670286</v>
      </c>
      <c r="AM1433" s="95">
        <v>338.18</v>
      </c>
      <c r="AN1433">
        <f t="shared" si="79"/>
        <v>0.17447633824670286</v>
      </c>
      <c r="AO1433">
        <f t="shared" si="77"/>
        <v>1.1288317315837784</v>
      </c>
    </row>
    <row r="1434" spans="35:41">
      <c r="AI1434" s="74">
        <v>1990.05</v>
      </c>
      <c r="AJ1434" s="2">
        <f>Cape!D1439</f>
        <v>21.67</v>
      </c>
      <c r="AK1434" s="2">
        <f>Cape!E1441</f>
        <v>129.19999999999999</v>
      </c>
      <c r="AL1434" s="76">
        <f t="shared" si="78"/>
        <v>0.17089783281733747</v>
      </c>
      <c r="AM1434" s="95">
        <v>350.25</v>
      </c>
      <c r="AN1434">
        <f t="shared" si="79"/>
        <v>0.17089783281733747</v>
      </c>
      <c r="AO1434">
        <f t="shared" si="77"/>
        <v>1.1063206066807014</v>
      </c>
    </row>
    <row r="1435" spans="35:41">
      <c r="AI1435" s="74">
        <v>1990.06</v>
      </c>
      <c r="AJ1435" s="2">
        <f>Cape!D1440</f>
        <v>21.533300000000001</v>
      </c>
      <c r="AK1435" s="2">
        <f>Cape!E1442</f>
        <v>129.9</v>
      </c>
      <c r="AL1435" s="76">
        <f t="shared" si="78"/>
        <v>0.16682063125481139</v>
      </c>
      <c r="AM1435" s="95">
        <v>360.39</v>
      </c>
      <c r="AN1435">
        <f t="shared" si="79"/>
        <v>0.16682063125481139</v>
      </c>
      <c r="AO1435">
        <f t="shared" si="77"/>
        <v>1.0807584857855168</v>
      </c>
    </row>
    <row r="1436" spans="35:41">
      <c r="AI1436" s="74">
        <v>1990.07</v>
      </c>
      <c r="AJ1436" s="2">
        <f>Cape!D1441</f>
        <v>21.396699999999999</v>
      </c>
      <c r="AK1436" s="2">
        <f>Cape!E1443</f>
        <v>130.4</v>
      </c>
      <c r="AL1436" s="76">
        <f t="shared" si="78"/>
        <v>0.16513266871165644</v>
      </c>
      <c r="AM1436" s="95">
        <v>360.03</v>
      </c>
      <c r="AN1436">
        <f t="shared" si="79"/>
        <v>0.16513266871165644</v>
      </c>
      <c r="AO1436">
        <f t="shared" si="77"/>
        <v>1.0708672903173579</v>
      </c>
    </row>
    <row r="1437" spans="35:41">
      <c r="AI1437" s="74">
        <v>1990.08</v>
      </c>
      <c r="AJ1437" s="2">
        <f>Cape!D1442</f>
        <v>21.26</v>
      </c>
      <c r="AK1437" s="2">
        <f>Cape!E1444</f>
        <v>131.6</v>
      </c>
      <c r="AL1437" s="76">
        <f t="shared" si="78"/>
        <v>0.16258890577507598</v>
      </c>
      <c r="AM1437" s="95">
        <v>330.75</v>
      </c>
      <c r="AN1437">
        <f t="shared" si="79"/>
        <v>0.16258890577507598</v>
      </c>
      <c r="AO1437">
        <f t="shared" si="77"/>
        <v>1.0554173740598245</v>
      </c>
    </row>
    <row r="1438" spans="35:41">
      <c r="AI1438" s="74">
        <v>1990.09</v>
      </c>
      <c r="AJ1438" s="2">
        <f>Cape!D1443</f>
        <v>21.42</v>
      </c>
      <c r="AK1438" s="2">
        <f>Cape!E1445</f>
        <v>132.69999999999999</v>
      </c>
      <c r="AL1438" s="76">
        <f t="shared" si="78"/>
        <v>0.16021100226073853</v>
      </c>
      <c r="AM1438" s="95">
        <v>315.41000000000003</v>
      </c>
      <c r="AN1438">
        <f t="shared" si="79"/>
        <v>0.16021100226073853</v>
      </c>
      <c r="AO1438">
        <f t="shared" si="77"/>
        <v>1.0410044787575448</v>
      </c>
    </row>
    <row r="1439" spans="35:41">
      <c r="AI1439" s="74">
        <v>1990.1</v>
      </c>
      <c r="AJ1439" s="2">
        <f>Cape!D1444</f>
        <v>21.58</v>
      </c>
      <c r="AK1439" s="2">
        <f>Cape!E1446</f>
        <v>133.5</v>
      </c>
      <c r="AL1439" s="76">
        <f t="shared" si="78"/>
        <v>0.16044943820224719</v>
      </c>
      <c r="AM1439" s="95">
        <v>307.12</v>
      </c>
      <c r="AN1439">
        <f t="shared" si="79"/>
        <v>0.16044943820224719</v>
      </c>
      <c r="AO1439">
        <f t="shared" si="77"/>
        <v>1.0435508745345645</v>
      </c>
    </row>
    <row r="1440" spans="35:41">
      <c r="AI1440" s="74">
        <v>1990.11</v>
      </c>
      <c r="AJ1440" s="2">
        <f>Cape!D1445</f>
        <v>21.74</v>
      </c>
      <c r="AK1440" s="2">
        <f>Cape!E1447</f>
        <v>133.80000000000001</v>
      </c>
      <c r="AL1440" s="76">
        <f t="shared" si="78"/>
        <v>0.16128550074738413</v>
      </c>
      <c r="AM1440" s="95">
        <v>315.29000000000002</v>
      </c>
      <c r="AN1440">
        <f t="shared" si="79"/>
        <v>0.16128550074738413</v>
      </c>
      <c r="AO1440">
        <f t="shared" si="77"/>
        <v>1.0498164793885099</v>
      </c>
    </row>
    <row r="1441" spans="35:41">
      <c r="AI1441" s="74">
        <v>1990.12</v>
      </c>
      <c r="AJ1441" s="2">
        <f>Cape!D1446</f>
        <v>21.6067</v>
      </c>
      <c r="AK1441" s="2">
        <f>Cape!E1448</f>
        <v>133.80000000000001</v>
      </c>
      <c r="AL1441" s="76">
        <f t="shared" si="78"/>
        <v>0.16248131539611357</v>
      </c>
      <c r="AM1441" s="95">
        <v>328.75</v>
      </c>
      <c r="AN1441">
        <f t="shared" si="79"/>
        <v>0.16248131539611357</v>
      </c>
      <c r="AO1441">
        <f t="shared" si="77"/>
        <v>1.0582379549261336</v>
      </c>
    </row>
    <row r="1442" spans="35:41">
      <c r="AI1442" s="74">
        <v>1991.01</v>
      </c>
      <c r="AJ1442" s="2">
        <f>Cape!D1447</f>
        <v>21.473299999999998</v>
      </c>
      <c r="AK1442" s="2">
        <f>Cape!E1449</f>
        <v>134.6</v>
      </c>
      <c r="AL1442" s="76">
        <f t="shared" si="78"/>
        <v>0.16052526002971768</v>
      </c>
      <c r="AM1442" s="95">
        <v>325.49</v>
      </c>
      <c r="AN1442">
        <f t="shared" si="79"/>
        <v>0.16052526002971768</v>
      </c>
      <c r="AO1442">
        <f t="shared" si="77"/>
        <v>1.045904617572827</v>
      </c>
    </row>
    <row r="1443" spans="35:41">
      <c r="AI1443" s="74">
        <v>1991.02</v>
      </c>
      <c r="AJ1443" s="2">
        <f>Cape!D1448</f>
        <v>21.34</v>
      </c>
      <c r="AK1443" s="2">
        <f>Cape!E1450</f>
        <v>134.80000000000001</v>
      </c>
      <c r="AL1443" s="76">
        <f t="shared" si="78"/>
        <v>0.1592974777448071</v>
      </c>
      <c r="AM1443" s="95">
        <v>362.26</v>
      </c>
      <c r="AN1443">
        <f t="shared" si="79"/>
        <v>0.1592974777448071</v>
      </c>
      <c r="AO1443">
        <f t="shared" si="77"/>
        <v>1.0383808452715884</v>
      </c>
    </row>
    <row r="1444" spans="35:41">
      <c r="AI1444" s="74">
        <v>1991.03</v>
      </c>
      <c r="AJ1444" s="2">
        <f>Cape!D1449</f>
        <v>21.183299999999999</v>
      </c>
      <c r="AK1444" s="2">
        <f>Cape!E1451</f>
        <v>135</v>
      </c>
      <c r="AL1444" s="76">
        <f t="shared" si="78"/>
        <v>0.15807407407407406</v>
      </c>
      <c r="AM1444" s="95">
        <v>372.28</v>
      </c>
      <c r="AN1444">
        <f t="shared" si="79"/>
        <v>0.15807407407407406</v>
      </c>
      <c r="AO1444">
        <f t="shared" si="77"/>
        <v>1.0308888300932846</v>
      </c>
    </row>
    <row r="1445" spans="35:41">
      <c r="AI1445" s="74">
        <v>1991.04</v>
      </c>
      <c r="AJ1445" s="2">
        <f>Cape!D1450</f>
        <v>21.026700000000002</v>
      </c>
      <c r="AK1445" s="2">
        <f>Cape!E1452</f>
        <v>135.19999999999999</v>
      </c>
      <c r="AL1445" s="76">
        <f t="shared" si="78"/>
        <v>0.15668121301775148</v>
      </c>
      <c r="AM1445" s="95">
        <v>379.68</v>
      </c>
      <c r="AN1445">
        <f t="shared" si="79"/>
        <v>0.15668121301775148</v>
      </c>
      <c r="AO1445">
        <f t="shared" si="77"/>
        <v>1.0223265565833066</v>
      </c>
    </row>
    <row r="1446" spans="35:41">
      <c r="AI1446" s="74">
        <v>1991.05</v>
      </c>
      <c r="AJ1446" s="2">
        <f>Cape!D1451</f>
        <v>20.94</v>
      </c>
      <c r="AK1446" s="2">
        <f>Cape!E1453</f>
        <v>135.6</v>
      </c>
      <c r="AL1446" s="76">
        <f t="shared" si="78"/>
        <v>0.15506415929203543</v>
      </c>
      <c r="AM1446" s="95">
        <v>377.99</v>
      </c>
      <c r="AN1446">
        <f t="shared" si="79"/>
        <v>0.15506415929203543</v>
      </c>
      <c r="AO1446">
        <f t="shared" si="77"/>
        <v>1.0122571235565789</v>
      </c>
    </row>
    <row r="1447" spans="35:41">
      <c r="AI1447" s="74">
        <v>1991.06</v>
      </c>
      <c r="AJ1447" s="2">
        <f>Cape!D1452</f>
        <v>20.363299999999999</v>
      </c>
      <c r="AK1447" s="2">
        <f>Cape!E1454</f>
        <v>136</v>
      </c>
      <c r="AL1447" s="76">
        <f t="shared" si="78"/>
        <v>0.15397058823529414</v>
      </c>
      <c r="AM1447" s="95">
        <v>378.29</v>
      </c>
      <c r="AN1447">
        <f t="shared" si="79"/>
        <v>0.15397058823529414</v>
      </c>
      <c r="AO1447">
        <f t="shared" si="77"/>
        <v>1.0055661827741886</v>
      </c>
    </row>
    <row r="1448" spans="35:41">
      <c r="AI1448" s="74">
        <v>1991.07</v>
      </c>
      <c r="AJ1448" s="2">
        <f>Cape!D1453</f>
        <v>19.8567</v>
      </c>
      <c r="AK1448" s="2">
        <f>Cape!E1455</f>
        <v>136.19999999999999</v>
      </c>
      <c r="AL1448" s="76">
        <f t="shared" si="78"/>
        <v>0.14951027900146843</v>
      </c>
      <c r="AM1448" s="95">
        <v>380.23</v>
      </c>
      <c r="AN1448">
        <f t="shared" si="79"/>
        <v>0.14951027900146843</v>
      </c>
      <c r="AO1448">
        <f t="shared" si="77"/>
        <v>0.97680618259561935</v>
      </c>
    </row>
    <row r="1449" spans="35:41">
      <c r="AI1449" s="74">
        <v>1991.08</v>
      </c>
      <c r="AJ1449" s="2">
        <f>Cape!D1454</f>
        <v>19.41</v>
      </c>
      <c r="AK1449" s="2">
        <f>Cape!E1456</f>
        <v>136.6</v>
      </c>
      <c r="AL1449" s="76">
        <f t="shared" si="78"/>
        <v>0.14536383601756955</v>
      </c>
      <c r="AM1449" s="95">
        <v>389.4</v>
      </c>
      <c r="AN1449">
        <f t="shared" si="79"/>
        <v>0.14536383601756955</v>
      </c>
      <c r="AO1449">
        <f t="shared" si="77"/>
        <v>0.950296668057931</v>
      </c>
    </row>
    <row r="1450" spans="35:41">
      <c r="AI1450" s="74">
        <v>1991.09</v>
      </c>
      <c r="AJ1450" s="2">
        <f>Cape!D1455</f>
        <v>18.84</v>
      </c>
      <c r="AK1450" s="2">
        <f>Cape!E1457</f>
        <v>137.19999999999999</v>
      </c>
      <c r="AL1450" s="76">
        <f t="shared" si="78"/>
        <v>0.14147230320699711</v>
      </c>
      <c r="AM1450" s="95">
        <v>387.2</v>
      </c>
      <c r="AN1450">
        <f t="shared" si="79"/>
        <v>0.14147230320699711</v>
      </c>
      <c r="AO1450">
        <f t="shared" si="77"/>
        <v>0.92564828145557632</v>
      </c>
    </row>
    <row r="1451" spans="35:41">
      <c r="AI1451" s="74">
        <v>1991.1</v>
      </c>
      <c r="AJ1451" s="2">
        <f>Cape!D1456</f>
        <v>18.329999999999998</v>
      </c>
      <c r="AK1451" s="2">
        <f>Cape!E1458</f>
        <v>137.4</v>
      </c>
      <c r="AL1451" s="76">
        <f t="shared" si="78"/>
        <v>0.13711790393013099</v>
      </c>
      <c r="AM1451" s="95">
        <v>386.88</v>
      </c>
      <c r="AN1451">
        <f t="shared" si="79"/>
        <v>0.13711790393013099</v>
      </c>
      <c r="AO1451">
        <f t="shared" si="77"/>
        <v>0.89811638503291891</v>
      </c>
    </row>
    <row r="1452" spans="35:41">
      <c r="AI1452" s="74">
        <v>1991.11</v>
      </c>
      <c r="AJ1452" s="2">
        <f>Cape!D1457</f>
        <v>17.82</v>
      </c>
      <c r="AK1452" s="2">
        <f>Cape!E1459</f>
        <v>137.80000000000001</v>
      </c>
      <c r="AL1452" s="76">
        <f t="shared" si="78"/>
        <v>0.13301886792452827</v>
      </c>
      <c r="AM1452" s="95">
        <v>385.92</v>
      </c>
      <c r="AN1452">
        <f t="shared" si="79"/>
        <v>0.13301886792452827</v>
      </c>
      <c r="AO1452">
        <f t="shared" si="77"/>
        <v>0.87243537758762657</v>
      </c>
    </row>
    <row r="1453" spans="35:41">
      <c r="AI1453" s="74">
        <v>1991.12</v>
      </c>
      <c r="AJ1453" s="2">
        <f>Cape!D1458</f>
        <v>17.203299999999999</v>
      </c>
      <c r="AK1453" s="2">
        <f>Cape!E1460</f>
        <v>137.9</v>
      </c>
      <c r="AL1453" s="76">
        <f t="shared" si="78"/>
        <v>0.12922407541696881</v>
      </c>
      <c r="AM1453" s="95">
        <v>388.51</v>
      </c>
      <c r="AN1453">
        <f t="shared" si="79"/>
        <v>0.12922407541696881</v>
      </c>
      <c r="AO1453">
        <f t="shared" si="77"/>
        <v>0.84889291703983005</v>
      </c>
    </row>
    <row r="1454" spans="35:41">
      <c r="AI1454" s="74">
        <v>1992.01</v>
      </c>
      <c r="AJ1454" s="2">
        <f>Cape!D1459</f>
        <v>16.5867</v>
      </c>
      <c r="AK1454" s="2">
        <f>Cape!E1461</f>
        <v>138.1</v>
      </c>
      <c r="AL1454" s="76">
        <f t="shared" si="78"/>
        <v>0.12457132512671977</v>
      </c>
      <c r="AM1454" s="95">
        <v>416.08</v>
      </c>
      <c r="AN1454">
        <f t="shared" si="79"/>
        <v>0.12457132512671977</v>
      </c>
      <c r="AO1454">
        <f t="shared" si="77"/>
        <v>0.81981929552192023</v>
      </c>
    </row>
    <row r="1455" spans="35:41">
      <c r="AI1455" s="74">
        <v>1992.02</v>
      </c>
      <c r="AJ1455" s="2">
        <f>Cape!D1460</f>
        <v>15.97</v>
      </c>
      <c r="AK1455" s="2">
        <f>Cape!E1462</f>
        <v>138.6</v>
      </c>
      <c r="AL1455" s="76">
        <f t="shared" si="78"/>
        <v>0.11967316017316018</v>
      </c>
      <c r="AM1455" s="95">
        <v>412.56</v>
      </c>
      <c r="AN1455">
        <f t="shared" si="79"/>
        <v>0.11967316017316018</v>
      </c>
      <c r="AO1455">
        <f t="shared" si="77"/>
        <v>0.78921461913034308</v>
      </c>
    </row>
    <row r="1456" spans="35:41">
      <c r="AI1456" s="74">
        <v>1992.03</v>
      </c>
      <c r="AJ1456" s="2">
        <f>Cape!D1461</f>
        <v>16.046700000000001</v>
      </c>
      <c r="AK1456" s="2">
        <f>Cape!E1463</f>
        <v>139.30000000000001</v>
      </c>
      <c r="AL1456" s="76">
        <f t="shared" si="78"/>
        <v>0.11464465183058148</v>
      </c>
      <c r="AM1456" s="95">
        <v>407.36</v>
      </c>
      <c r="AN1456">
        <f t="shared" si="79"/>
        <v>0.11464465183058148</v>
      </c>
      <c r="AO1456">
        <f t="shared" si="77"/>
        <v>0.75781775342334312</v>
      </c>
    </row>
    <row r="1457" spans="35:41">
      <c r="AI1457" s="74">
        <v>1992.04</v>
      </c>
      <c r="AJ1457" s="2">
        <f>Cape!D1462</f>
        <v>16.1233</v>
      </c>
      <c r="AK1457" s="2">
        <f>Cape!E1464</f>
        <v>139.5</v>
      </c>
      <c r="AL1457" s="76">
        <f t="shared" si="78"/>
        <v>0.11503010752688173</v>
      </c>
      <c r="AM1457" s="95">
        <v>407.41</v>
      </c>
      <c r="AN1457">
        <f t="shared" si="79"/>
        <v>0.11503010752688173</v>
      </c>
      <c r="AO1457">
        <f t="shared" si="77"/>
        <v>0.76237703224061104</v>
      </c>
    </row>
    <row r="1458" spans="35:41">
      <c r="AI1458" s="74">
        <v>1992.05</v>
      </c>
      <c r="AJ1458" s="2">
        <f>Cape!D1463</f>
        <v>16.190000000000001</v>
      </c>
      <c r="AK1458" s="2">
        <f>Cape!E1465</f>
        <v>139.69999999999999</v>
      </c>
      <c r="AL1458" s="76">
        <f t="shared" si="78"/>
        <v>0.11541374373657839</v>
      </c>
      <c r="AM1458" s="95">
        <v>414.81</v>
      </c>
      <c r="AN1458">
        <f t="shared" si="79"/>
        <v>0.11541374373657839</v>
      </c>
      <c r="AO1458">
        <f t="shared" si="77"/>
        <v>0.76682092541474778</v>
      </c>
    </row>
    <row r="1459" spans="35:41">
      <c r="AI1459" s="74">
        <v>1992.06</v>
      </c>
      <c r="AJ1459" s="2">
        <f>Cape!D1464</f>
        <v>16.4833</v>
      </c>
      <c r="AK1459" s="2">
        <f>Cape!E1466</f>
        <v>140.19999999999999</v>
      </c>
      <c r="AL1459" s="76">
        <f t="shared" si="78"/>
        <v>0.11547788873038518</v>
      </c>
      <c r="AM1459" s="95">
        <v>408.27</v>
      </c>
      <c r="AN1459">
        <f t="shared" si="79"/>
        <v>0.11547788873038518</v>
      </c>
      <c r="AO1459">
        <f t="shared" si="77"/>
        <v>0.76899672621349091</v>
      </c>
    </row>
    <row r="1460" spans="35:41">
      <c r="AI1460" s="74">
        <v>1992.07</v>
      </c>
      <c r="AJ1460" s="2">
        <f>Cape!D1465</f>
        <v>16.7667</v>
      </c>
      <c r="AK1460" s="2">
        <f>Cape!E1467</f>
        <v>140.5</v>
      </c>
      <c r="AL1460" s="76">
        <f t="shared" si="78"/>
        <v>0.11731886120996442</v>
      </c>
      <c r="AM1460" s="95">
        <v>415.05</v>
      </c>
      <c r="AN1460">
        <f t="shared" si="79"/>
        <v>0.11731886120996442</v>
      </c>
      <c r="AO1460">
        <f t="shared" si="77"/>
        <v>0.78287247908752045</v>
      </c>
    </row>
    <row r="1461" spans="35:41">
      <c r="AI1461" s="74">
        <v>1992.08</v>
      </c>
      <c r="AJ1461" s="2">
        <f>Cape!D1466</f>
        <v>17.05</v>
      </c>
      <c r="AK1461" s="2">
        <f>Cape!E1468</f>
        <v>140.9</v>
      </c>
      <c r="AL1461" s="76">
        <f t="shared" si="78"/>
        <v>0.1189971611071682</v>
      </c>
      <c r="AM1461" s="95">
        <v>417.93</v>
      </c>
      <c r="AN1461">
        <f t="shared" si="79"/>
        <v>0.1189971611071682</v>
      </c>
      <c r="AO1461">
        <f t="shared" si="77"/>
        <v>0.79550469973719984</v>
      </c>
    </row>
    <row r="1462" spans="35:41">
      <c r="AI1462" s="74">
        <v>1992.09</v>
      </c>
      <c r="AJ1462" s="2">
        <f>Cape!D1467</f>
        <v>17.38</v>
      </c>
      <c r="AK1462" s="2">
        <f>Cape!E1469</f>
        <v>141.30000000000001</v>
      </c>
      <c r="AL1462" s="76">
        <f t="shared" si="78"/>
        <v>0.12066525123849964</v>
      </c>
      <c r="AM1462" s="95">
        <v>418.48</v>
      </c>
      <c r="AN1462">
        <f t="shared" si="79"/>
        <v>0.12066525123849964</v>
      </c>
      <c r="AO1462">
        <f t="shared" si="77"/>
        <v>0.80792623431527644</v>
      </c>
    </row>
    <row r="1463" spans="35:41">
      <c r="AI1463" s="74">
        <v>1992.1</v>
      </c>
      <c r="AJ1463" s="2">
        <f>Cape!D1468</f>
        <v>17.71</v>
      </c>
      <c r="AK1463" s="2">
        <f>Cape!E1470</f>
        <v>141.80000000000001</v>
      </c>
      <c r="AL1463" s="76">
        <f t="shared" si="78"/>
        <v>0.12256699576868828</v>
      </c>
      <c r="AM1463" s="95">
        <v>412.5</v>
      </c>
      <c r="AN1463">
        <f t="shared" si="79"/>
        <v>0.12256699576868828</v>
      </c>
      <c r="AO1463">
        <f t="shared" si="77"/>
        <v>0.82176340023193628</v>
      </c>
    </row>
    <row r="1464" spans="35:41">
      <c r="AI1464" s="74">
        <v>1992.11</v>
      </c>
      <c r="AJ1464" s="2">
        <f>Cape!D1469</f>
        <v>18.04</v>
      </c>
      <c r="AK1464" s="2">
        <f>Cape!E1471</f>
        <v>142</v>
      </c>
      <c r="AL1464" s="76">
        <f t="shared" si="78"/>
        <v>0.12471830985915494</v>
      </c>
      <c r="AM1464" s="95">
        <v>422.84</v>
      </c>
      <c r="AN1464">
        <f t="shared" si="79"/>
        <v>0.12471830985915494</v>
      </c>
      <c r="AO1464">
        <f t="shared" si="77"/>
        <v>0.83710662729191632</v>
      </c>
    </row>
    <row r="1465" spans="35:41">
      <c r="AI1465" s="74">
        <v>1992.12</v>
      </c>
      <c r="AJ1465" s="2">
        <f>Cape!D1470</f>
        <v>18.39</v>
      </c>
      <c r="AK1465" s="2">
        <f>Cape!E1472</f>
        <v>141.9</v>
      </c>
      <c r="AL1465" s="76">
        <f t="shared" si="78"/>
        <v>0.12713178294573643</v>
      </c>
      <c r="AM1465" s="95">
        <v>435.64</v>
      </c>
      <c r="AN1465">
        <f t="shared" si="79"/>
        <v>0.12713178294573643</v>
      </c>
      <c r="AO1465">
        <f t="shared" si="77"/>
        <v>0.85405692143298051</v>
      </c>
    </row>
    <row r="1466" spans="35:41">
      <c r="AI1466" s="74">
        <v>1993.01</v>
      </c>
      <c r="AJ1466" s="2">
        <f>Cape!D1471</f>
        <v>18.739999999999998</v>
      </c>
      <c r="AK1466" s="2">
        <f>Cape!E1473</f>
        <v>142.6</v>
      </c>
      <c r="AL1466" s="76">
        <f t="shared" si="78"/>
        <v>0.12896213183730718</v>
      </c>
      <c r="AM1466" s="95">
        <v>435.23</v>
      </c>
      <c r="AN1466">
        <f t="shared" si="79"/>
        <v>0.12896213183730718</v>
      </c>
      <c r="AO1466">
        <f t="shared" si="77"/>
        <v>0.86692581073019248</v>
      </c>
    </row>
    <row r="1467" spans="35:41">
      <c r="AI1467" s="74">
        <v>1993.02</v>
      </c>
      <c r="AJ1467" s="2">
        <f>Cape!D1472</f>
        <v>19.09</v>
      </c>
      <c r="AK1467" s="2">
        <f>Cape!E1474</f>
        <v>143.1</v>
      </c>
      <c r="AL1467" s="76">
        <f t="shared" si="78"/>
        <v>0.13095737246680642</v>
      </c>
      <c r="AM1467" s="95">
        <v>441.7</v>
      </c>
      <c r="AN1467">
        <f t="shared" si="79"/>
        <v>0.13095737246680642</v>
      </c>
      <c r="AO1467">
        <f t="shared" ref="AO1467:AO1530" si="80">AN1467/(AVERAGE(AL1347:AL1466))</f>
        <v>0.88066171997167453</v>
      </c>
    </row>
    <row r="1468" spans="35:41">
      <c r="AI1468" s="74">
        <v>1993.03</v>
      </c>
      <c r="AJ1468" s="2">
        <f>Cape!D1473</f>
        <v>19.34</v>
      </c>
      <c r="AK1468" s="2">
        <f>Cape!E1475</f>
        <v>143.6</v>
      </c>
      <c r="AL1468" s="76">
        <f t="shared" si="78"/>
        <v>0.13293871866295265</v>
      </c>
      <c r="AM1468" s="95">
        <v>450.16</v>
      </c>
      <c r="AN1468">
        <f t="shared" si="79"/>
        <v>0.13293871866295265</v>
      </c>
      <c r="AO1468">
        <f t="shared" si="80"/>
        <v>0.89405034021699514</v>
      </c>
    </row>
    <row r="1469" spans="35:41">
      <c r="AI1469" s="74">
        <v>1993.04</v>
      </c>
      <c r="AJ1469" s="2">
        <f>Cape!D1474</f>
        <v>19.59</v>
      </c>
      <c r="AK1469" s="2">
        <f>Cape!E1476</f>
        <v>144</v>
      </c>
      <c r="AL1469" s="76">
        <f t="shared" si="78"/>
        <v>0.13430555555555557</v>
      </c>
      <c r="AM1469" s="95">
        <v>443.08</v>
      </c>
      <c r="AN1469">
        <f t="shared" si="79"/>
        <v>0.13430555555555557</v>
      </c>
      <c r="AO1469">
        <f t="shared" si="80"/>
        <v>0.90304899783309245</v>
      </c>
    </row>
    <row r="1470" spans="35:41">
      <c r="AI1470" s="74">
        <v>1993.05</v>
      </c>
      <c r="AJ1470" s="2">
        <f>Cape!D1475</f>
        <v>19.84</v>
      </c>
      <c r="AK1470" s="2">
        <f>Cape!E1477</f>
        <v>144.19999999999999</v>
      </c>
      <c r="AL1470" s="76">
        <f t="shared" si="78"/>
        <v>0.13585298196948684</v>
      </c>
      <c r="AM1470" s="95">
        <v>445.25</v>
      </c>
      <c r="AN1470">
        <f t="shared" si="79"/>
        <v>0.13585298196948684</v>
      </c>
      <c r="AO1470">
        <f t="shared" si="80"/>
        <v>0.91310296145507019</v>
      </c>
    </row>
    <row r="1471" spans="35:41">
      <c r="AI1471" s="74">
        <v>1993.06</v>
      </c>
      <c r="AJ1471" s="2">
        <f>Cape!D1476</f>
        <v>19.670000000000002</v>
      </c>
      <c r="AK1471" s="2">
        <f>Cape!E1478</f>
        <v>144.4</v>
      </c>
      <c r="AL1471" s="76">
        <f t="shared" si="78"/>
        <v>0.13739612188365649</v>
      </c>
      <c r="AM1471" s="95">
        <v>448.06</v>
      </c>
      <c r="AN1471">
        <f t="shared" si="79"/>
        <v>0.13739612188365649</v>
      </c>
      <c r="AO1471">
        <f t="shared" si="80"/>
        <v>0.92296237301853856</v>
      </c>
    </row>
    <row r="1472" spans="35:41">
      <c r="AI1472" s="74">
        <v>1993.07</v>
      </c>
      <c r="AJ1472" s="2">
        <f>Cape!D1477</f>
        <v>19.5</v>
      </c>
      <c r="AK1472" s="2">
        <f>Cape!E1479</f>
        <v>144.4</v>
      </c>
      <c r="AL1472" s="76">
        <f t="shared" si="78"/>
        <v>0.13621883656509695</v>
      </c>
      <c r="AM1472" s="95">
        <v>447.29</v>
      </c>
      <c r="AN1472">
        <f t="shared" si="79"/>
        <v>0.13621883656509695</v>
      </c>
      <c r="AO1472">
        <f t="shared" si="80"/>
        <v>0.91441038778928829</v>
      </c>
    </row>
    <row r="1473" spans="35:41">
      <c r="AI1473" s="74">
        <v>1993.08</v>
      </c>
      <c r="AJ1473" s="2">
        <f>Cape!D1478</f>
        <v>19.329999999999998</v>
      </c>
      <c r="AK1473" s="2">
        <f>Cape!E1480</f>
        <v>144.80000000000001</v>
      </c>
      <c r="AL1473" s="76">
        <f t="shared" si="78"/>
        <v>0.13466850828729282</v>
      </c>
      <c r="AM1473" s="95">
        <v>454.13</v>
      </c>
      <c r="AN1473">
        <f t="shared" si="79"/>
        <v>0.13466850828729282</v>
      </c>
      <c r="AO1473">
        <f t="shared" si="80"/>
        <v>0.90343089686827993</v>
      </c>
    </row>
    <row r="1474" spans="35:41">
      <c r="AI1474" s="74">
        <v>1993.09</v>
      </c>
      <c r="AJ1474" s="2">
        <f>Cape!D1479</f>
        <v>19.690000000000001</v>
      </c>
      <c r="AK1474" s="2">
        <f>Cape!E1481</f>
        <v>145.1</v>
      </c>
      <c r="AL1474" s="76">
        <f t="shared" si="78"/>
        <v>0.13321847002067538</v>
      </c>
      <c r="AM1474" s="95">
        <v>459.24</v>
      </c>
      <c r="AN1474">
        <f t="shared" si="79"/>
        <v>0.13321847002067538</v>
      </c>
      <c r="AO1474">
        <f t="shared" si="80"/>
        <v>0.89322457332087934</v>
      </c>
    </row>
    <row r="1475" spans="35:41">
      <c r="AI1475" s="74">
        <v>1993.1</v>
      </c>
      <c r="AJ1475" s="2">
        <f>Cape!D1480</f>
        <v>20.05</v>
      </c>
      <c r="AK1475" s="2">
        <f>Cape!E1482</f>
        <v>145.69999999999999</v>
      </c>
      <c r="AL1475" s="76">
        <f t="shared" si="78"/>
        <v>0.13514070006863421</v>
      </c>
      <c r="AM1475" s="95">
        <v>463.9</v>
      </c>
      <c r="AN1475">
        <f t="shared" si="79"/>
        <v>0.13514070006863421</v>
      </c>
      <c r="AO1475">
        <f t="shared" si="80"/>
        <v>0.9056984055168209</v>
      </c>
    </row>
    <row r="1476" spans="35:41">
      <c r="AI1476" s="74">
        <v>1993.11</v>
      </c>
      <c r="AJ1476" s="2">
        <f>Cape!D1481</f>
        <v>20.41</v>
      </c>
      <c r="AK1476" s="2">
        <f>Cape!E1483</f>
        <v>145.80000000000001</v>
      </c>
      <c r="AL1476" s="76">
        <f t="shared" si="78"/>
        <v>0.13751714677640603</v>
      </c>
      <c r="AM1476" s="95">
        <v>462.89</v>
      </c>
      <c r="AN1476">
        <f t="shared" si="79"/>
        <v>0.13751714677640603</v>
      </c>
      <c r="AO1476">
        <f t="shared" si="80"/>
        <v>0.9212061153009824</v>
      </c>
    </row>
    <row r="1477" spans="35:41">
      <c r="AI1477" s="74">
        <v>1993.12</v>
      </c>
      <c r="AJ1477" s="2">
        <f>Cape!D1482</f>
        <v>20.9</v>
      </c>
      <c r="AK1477" s="2">
        <f>Cape!E1484</f>
        <v>145.80000000000001</v>
      </c>
      <c r="AL1477" s="76">
        <f t="shared" ref="AL1477:AL1540" si="81">AJ1476/AK1477</f>
        <v>0.13998628257887516</v>
      </c>
      <c r="AM1477" s="95">
        <v>465.95</v>
      </c>
      <c r="AN1477">
        <f t="shared" ref="AN1477:AN1540" si="82">AJ1476/AK1477</f>
        <v>0.13998628257887516</v>
      </c>
      <c r="AO1477">
        <f t="shared" si="80"/>
        <v>0.93730521930028876</v>
      </c>
    </row>
    <row r="1478" spans="35:41">
      <c r="AI1478" s="74">
        <v>1994.01</v>
      </c>
      <c r="AJ1478" s="2">
        <f>Cape!D1483</f>
        <v>21.39</v>
      </c>
      <c r="AK1478" s="2">
        <f>Cape!E1485</f>
        <v>146.19999999999999</v>
      </c>
      <c r="AL1478" s="76">
        <f t="shared" si="81"/>
        <v>0.1429548563611491</v>
      </c>
      <c r="AM1478" s="95">
        <v>472.99</v>
      </c>
      <c r="AN1478">
        <f t="shared" si="82"/>
        <v>0.1429548563611491</v>
      </c>
      <c r="AO1478">
        <f t="shared" si="80"/>
        <v>0.95671782068465694</v>
      </c>
    </row>
    <row r="1479" spans="35:41">
      <c r="AI1479" s="74">
        <v>1994.02</v>
      </c>
      <c r="AJ1479" s="2">
        <f>Cape!D1484</f>
        <v>21.89</v>
      </c>
      <c r="AK1479" s="2">
        <f>Cape!E1486</f>
        <v>146.69999999999999</v>
      </c>
      <c r="AL1479" s="76">
        <f t="shared" si="81"/>
        <v>0.14580777096114522</v>
      </c>
      <c r="AM1479" s="95">
        <v>471.58</v>
      </c>
      <c r="AN1479">
        <f t="shared" si="82"/>
        <v>0.14580777096114522</v>
      </c>
      <c r="AO1479">
        <f t="shared" si="80"/>
        <v>0.97526433010356017</v>
      </c>
    </row>
    <row r="1480" spans="35:41">
      <c r="AI1480" s="74">
        <v>1994.03</v>
      </c>
      <c r="AJ1480" s="2">
        <f>Cape!D1485</f>
        <v>22.156700000000001</v>
      </c>
      <c r="AK1480" s="2">
        <f>Cape!E1487</f>
        <v>147.19999999999999</v>
      </c>
      <c r="AL1480" s="76">
        <f t="shared" si="81"/>
        <v>0.14870923913043479</v>
      </c>
      <c r="AM1480" s="95">
        <v>463.81</v>
      </c>
      <c r="AN1480">
        <f t="shared" si="82"/>
        <v>0.14870923913043479</v>
      </c>
      <c r="AO1480">
        <f t="shared" si="80"/>
        <v>0.99405236231266747</v>
      </c>
    </row>
    <row r="1481" spans="35:41">
      <c r="AI1481" s="74">
        <v>1994.04</v>
      </c>
      <c r="AJ1481" s="2">
        <f>Cape!D1486</f>
        <v>22.433299999999999</v>
      </c>
      <c r="AK1481" s="2">
        <f>Cape!E1488</f>
        <v>147.4</v>
      </c>
      <c r="AL1481" s="76">
        <f t="shared" si="81"/>
        <v>0.1503168249660787</v>
      </c>
      <c r="AM1481" s="95">
        <v>447.23</v>
      </c>
      <c r="AN1481">
        <f t="shared" si="82"/>
        <v>0.1503168249660787</v>
      </c>
      <c r="AO1481">
        <f t="shared" si="80"/>
        <v>1.0041290951016251</v>
      </c>
    </row>
    <row r="1482" spans="35:41">
      <c r="AI1482" s="74">
        <v>1994.05</v>
      </c>
      <c r="AJ1482" s="2">
        <f>Cape!D1487</f>
        <v>22.71</v>
      </c>
      <c r="AK1482" s="2">
        <f>Cape!E1489</f>
        <v>147.5</v>
      </c>
      <c r="AL1482" s="76">
        <f t="shared" si="81"/>
        <v>0.15209016949152543</v>
      </c>
      <c r="AM1482" s="95">
        <v>450.9</v>
      </c>
      <c r="AN1482">
        <f t="shared" si="82"/>
        <v>0.15209016949152543</v>
      </c>
      <c r="AO1482">
        <f t="shared" si="80"/>
        <v>1.0153953236794484</v>
      </c>
    </row>
    <row r="1483" spans="35:41">
      <c r="AI1483" s="74">
        <v>1994.06</v>
      </c>
      <c r="AJ1483" s="2">
        <f>Cape!D1488</f>
        <v>23.54</v>
      </c>
      <c r="AK1483" s="2">
        <f>Cape!E1490</f>
        <v>148</v>
      </c>
      <c r="AL1483" s="76">
        <f t="shared" si="81"/>
        <v>0.15344594594594596</v>
      </c>
      <c r="AM1483" s="95">
        <v>454.83</v>
      </c>
      <c r="AN1483">
        <f t="shared" si="82"/>
        <v>0.15344594594594596</v>
      </c>
      <c r="AO1483">
        <f t="shared" si="80"/>
        <v>1.0239641503287771</v>
      </c>
    </row>
    <row r="1484" spans="35:41">
      <c r="AI1484" s="74">
        <v>1994.07</v>
      </c>
      <c r="AJ1484" s="2">
        <f>Cape!D1489</f>
        <v>24.37</v>
      </c>
      <c r="AK1484" s="2">
        <f>Cape!E1491</f>
        <v>148.4</v>
      </c>
      <c r="AL1484" s="76">
        <f t="shared" si="81"/>
        <v>0.15862533692722372</v>
      </c>
      <c r="AM1484" s="95">
        <v>451.4</v>
      </c>
      <c r="AN1484">
        <f t="shared" si="82"/>
        <v>0.15862533692722372</v>
      </c>
      <c r="AO1484">
        <f t="shared" si="80"/>
        <v>1.0581567137015315</v>
      </c>
    </row>
    <row r="1485" spans="35:41">
      <c r="AI1485" s="74">
        <v>1994.08</v>
      </c>
      <c r="AJ1485" s="2">
        <f>Cape!D1490</f>
        <v>25.2</v>
      </c>
      <c r="AK1485" s="2">
        <f>Cape!E1492</f>
        <v>149</v>
      </c>
      <c r="AL1485" s="76">
        <f t="shared" si="81"/>
        <v>0.16355704697986578</v>
      </c>
      <c r="AM1485" s="95">
        <v>464.24</v>
      </c>
      <c r="AN1485">
        <f t="shared" si="82"/>
        <v>0.16355704697986578</v>
      </c>
      <c r="AO1485">
        <f t="shared" si="80"/>
        <v>1.0905079659867654</v>
      </c>
    </row>
    <row r="1486" spans="35:41">
      <c r="AI1486" s="74">
        <v>1994.09</v>
      </c>
      <c r="AJ1486" s="2">
        <f>Cape!D1491</f>
        <v>25.91</v>
      </c>
      <c r="AK1486" s="2">
        <f>Cape!E1493</f>
        <v>149.4</v>
      </c>
      <c r="AL1486" s="76">
        <f t="shared" si="81"/>
        <v>0.16867469879518071</v>
      </c>
      <c r="AM1486" s="95">
        <v>466.96</v>
      </c>
      <c r="AN1486">
        <f t="shared" si="82"/>
        <v>0.16867469879518071</v>
      </c>
      <c r="AO1486">
        <f t="shared" si="80"/>
        <v>1.1239095526434031</v>
      </c>
    </row>
    <row r="1487" spans="35:41">
      <c r="AI1487" s="74">
        <v>1994.1</v>
      </c>
      <c r="AJ1487" s="2">
        <f>Cape!D1492</f>
        <v>26.62</v>
      </c>
      <c r="AK1487" s="2">
        <f>Cape!E1494</f>
        <v>149.5</v>
      </c>
      <c r="AL1487" s="76">
        <f t="shared" si="81"/>
        <v>0.17331103678929766</v>
      </c>
      <c r="AM1487" s="95">
        <v>463.81</v>
      </c>
      <c r="AN1487">
        <f t="shared" si="82"/>
        <v>0.17331103678929766</v>
      </c>
      <c r="AO1487">
        <f t="shared" si="80"/>
        <v>1.1538803827725688</v>
      </c>
    </row>
    <row r="1488" spans="35:41">
      <c r="AI1488" s="74">
        <v>1994.11</v>
      </c>
      <c r="AJ1488" s="2">
        <f>Cape!D1493</f>
        <v>27.33</v>
      </c>
      <c r="AK1488" s="2">
        <f>Cape!E1495</f>
        <v>149.69999999999999</v>
      </c>
      <c r="AL1488" s="76">
        <f t="shared" si="81"/>
        <v>0.17782231128924517</v>
      </c>
      <c r="AM1488" s="95">
        <v>461.01</v>
      </c>
      <c r="AN1488">
        <f t="shared" si="82"/>
        <v>0.17782231128924517</v>
      </c>
      <c r="AO1488">
        <f t="shared" si="80"/>
        <v>1.1827133151227882</v>
      </c>
    </row>
    <row r="1489" spans="35:41">
      <c r="AI1489" s="74">
        <v>1994.12</v>
      </c>
      <c r="AJ1489" s="2">
        <f>Cape!D1494</f>
        <v>28.42</v>
      </c>
      <c r="AK1489" s="2">
        <f>Cape!E1496</f>
        <v>149.69999999999999</v>
      </c>
      <c r="AL1489" s="76">
        <f t="shared" si="81"/>
        <v>0.18256513026052104</v>
      </c>
      <c r="AM1489" s="95">
        <v>455.19</v>
      </c>
      <c r="AN1489">
        <f t="shared" si="82"/>
        <v>0.18256513026052104</v>
      </c>
      <c r="AO1489">
        <f t="shared" si="80"/>
        <v>1.2127997827631494</v>
      </c>
    </row>
    <row r="1490" spans="35:41">
      <c r="AI1490" s="74">
        <v>1995.01</v>
      </c>
      <c r="AJ1490" s="2">
        <f>Cape!D1495</f>
        <v>29.51</v>
      </c>
      <c r="AK1490" s="2">
        <f>Cape!E1497</f>
        <v>150.30000000000001</v>
      </c>
      <c r="AL1490" s="76">
        <f t="shared" si="81"/>
        <v>0.18908848968729208</v>
      </c>
      <c r="AM1490" s="95">
        <v>465.25</v>
      </c>
      <c r="AN1490">
        <f t="shared" si="82"/>
        <v>0.18908848968729208</v>
      </c>
      <c r="AO1490">
        <f t="shared" si="80"/>
        <v>1.2543782807777351</v>
      </c>
    </row>
    <row r="1491" spans="35:41">
      <c r="AI1491" s="74">
        <v>1995.02</v>
      </c>
      <c r="AJ1491" s="2">
        <f>Cape!D1496</f>
        <v>30.6</v>
      </c>
      <c r="AK1491" s="2">
        <f>Cape!E1498</f>
        <v>150.9</v>
      </c>
      <c r="AL1491" s="76">
        <f t="shared" si="81"/>
        <v>0.19555997349237905</v>
      </c>
      <c r="AM1491" s="95">
        <v>481.92</v>
      </c>
      <c r="AN1491">
        <f t="shared" si="82"/>
        <v>0.19555997349237905</v>
      </c>
      <c r="AO1491">
        <f t="shared" si="80"/>
        <v>1.2950273966104029</v>
      </c>
    </row>
    <row r="1492" spans="35:41">
      <c r="AI1492" s="74">
        <v>1995.03</v>
      </c>
      <c r="AJ1492" s="2">
        <f>Cape!D1497</f>
        <v>31.25</v>
      </c>
      <c r="AK1492" s="2">
        <f>Cape!E1499</f>
        <v>151.4</v>
      </c>
      <c r="AL1492" s="76">
        <f t="shared" si="81"/>
        <v>0.20211360634081901</v>
      </c>
      <c r="AM1492" s="95">
        <v>493.15</v>
      </c>
      <c r="AN1492">
        <f t="shared" si="82"/>
        <v>0.20211360634081901</v>
      </c>
      <c r="AO1492">
        <f t="shared" si="80"/>
        <v>1.3355646091003897</v>
      </c>
    </row>
    <row r="1493" spans="35:41">
      <c r="AI1493" s="74">
        <v>1995.04</v>
      </c>
      <c r="AJ1493" s="2">
        <f>Cape!D1498</f>
        <v>31.9</v>
      </c>
      <c r="AK1493" s="2">
        <f>Cape!E1500</f>
        <v>151.9</v>
      </c>
      <c r="AL1493" s="76">
        <f t="shared" si="81"/>
        <v>0.20572745227123107</v>
      </c>
      <c r="AM1493" s="95">
        <v>507.91</v>
      </c>
      <c r="AN1493">
        <f t="shared" si="82"/>
        <v>0.20572745227123107</v>
      </c>
      <c r="AO1493">
        <f t="shared" si="80"/>
        <v>1.3560306666028927</v>
      </c>
    </row>
    <row r="1494" spans="35:41">
      <c r="AI1494" s="74">
        <v>1995.05</v>
      </c>
      <c r="AJ1494" s="2">
        <f>Cape!D1499</f>
        <v>32.549999999999997</v>
      </c>
      <c r="AK1494" s="2">
        <f>Cape!E1501</f>
        <v>152.19999999999999</v>
      </c>
      <c r="AL1494" s="76">
        <f t="shared" si="81"/>
        <v>0.20959264126149804</v>
      </c>
      <c r="AM1494" s="95">
        <v>523.80999999999995</v>
      </c>
      <c r="AN1494">
        <f t="shared" si="82"/>
        <v>0.20959264126149804</v>
      </c>
      <c r="AO1494">
        <f t="shared" si="80"/>
        <v>1.3776599159602121</v>
      </c>
    </row>
    <row r="1495" spans="35:41">
      <c r="AI1495" s="74">
        <v>1995.06</v>
      </c>
      <c r="AJ1495" s="2">
        <f>Cape!D1500</f>
        <v>33.176699999999997</v>
      </c>
      <c r="AK1495" s="2">
        <f>Cape!E1502</f>
        <v>152.5</v>
      </c>
      <c r="AL1495" s="76">
        <f t="shared" si="81"/>
        <v>0.21344262295081964</v>
      </c>
      <c r="AM1495" s="95">
        <v>539.35</v>
      </c>
      <c r="AN1495">
        <f t="shared" si="82"/>
        <v>0.21344262295081964</v>
      </c>
      <c r="AO1495">
        <f t="shared" si="80"/>
        <v>1.3986705437812814</v>
      </c>
    </row>
    <row r="1496" spans="35:41">
      <c r="AI1496" s="74">
        <v>1995.07</v>
      </c>
      <c r="AJ1496" s="2">
        <f>Cape!D1501</f>
        <v>33.8033</v>
      </c>
      <c r="AK1496" s="2">
        <f>Cape!E1503</f>
        <v>152.5</v>
      </c>
      <c r="AL1496" s="76">
        <f t="shared" si="81"/>
        <v>0.21755213114754096</v>
      </c>
      <c r="AM1496" s="95">
        <v>557.37</v>
      </c>
      <c r="AN1496">
        <f t="shared" si="82"/>
        <v>0.21755213114754096</v>
      </c>
      <c r="AO1496">
        <f t="shared" si="80"/>
        <v>1.4208575706386624</v>
      </c>
    </row>
    <row r="1497" spans="35:41">
      <c r="AI1497" s="74">
        <v>1995.08</v>
      </c>
      <c r="AJ1497" s="2">
        <f>Cape!D1502</f>
        <v>34.43</v>
      </c>
      <c r="AK1497" s="2">
        <f>Cape!E1504</f>
        <v>152.9</v>
      </c>
      <c r="AL1497" s="76">
        <f t="shared" si="81"/>
        <v>0.22108109875735774</v>
      </c>
      <c r="AM1497" s="95">
        <v>559.11</v>
      </c>
      <c r="AN1497">
        <f t="shared" si="82"/>
        <v>0.22108109875735774</v>
      </c>
      <c r="AO1497">
        <f t="shared" si="80"/>
        <v>1.4385875105275123</v>
      </c>
    </row>
    <row r="1498" spans="35:41">
      <c r="AI1498" s="74">
        <v>1995.09</v>
      </c>
      <c r="AJ1498" s="2">
        <f>Cape!D1503</f>
        <v>34.68</v>
      </c>
      <c r="AK1498" s="2">
        <f>Cape!E1505</f>
        <v>153.19999999999999</v>
      </c>
      <c r="AL1498" s="76">
        <f t="shared" si="81"/>
        <v>0.2247389033942559</v>
      </c>
      <c r="AM1498" s="95">
        <v>578.77</v>
      </c>
      <c r="AN1498">
        <f t="shared" si="82"/>
        <v>0.2247389033942559</v>
      </c>
      <c r="AO1498">
        <f t="shared" si="80"/>
        <v>1.4565336521985381</v>
      </c>
    </row>
    <row r="1499" spans="35:41">
      <c r="AI1499" s="74">
        <v>1995.1</v>
      </c>
      <c r="AJ1499" s="2">
        <f>Cape!D1504</f>
        <v>34.93</v>
      </c>
      <c r="AK1499" s="2">
        <f>Cape!E1506</f>
        <v>153.69999999999999</v>
      </c>
      <c r="AL1499" s="76">
        <f t="shared" si="81"/>
        <v>0.22563435263500325</v>
      </c>
      <c r="AM1499" s="95">
        <v>582.91999999999996</v>
      </c>
      <c r="AN1499">
        <f t="shared" si="82"/>
        <v>0.22563435263500325</v>
      </c>
      <c r="AO1499">
        <f t="shared" si="80"/>
        <v>1.4559988146267628</v>
      </c>
    </row>
    <row r="1500" spans="35:41">
      <c r="AI1500" s="74">
        <v>1995.11</v>
      </c>
      <c r="AJ1500" s="2">
        <f>Cape!D1505</f>
        <v>35.18</v>
      </c>
      <c r="AK1500" s="2">
        <f>Cape!E1507</f>
        <v>153.6</v>
      </c>
      <c r="AL1500" s="76">
        <f t="shared" si="81"/>
        <v>0.22740885416666667</v>
      </c>
      <c r="AM1500" s="95">
        <v>595.53</v>
      </c>
      <c r="AN1500">
        <f t="shared" si="82"/>
        <v>0.22740885416666667</v>
      </c>
      <c r="AO1500">
        <f t="shared" si="80"/>
        <v>1.4609138568624795</v>
      </c>
    </row>
    <row r="1501" spans="35:41">
      <c r="AI1501" s="74">
        <v>1995.12</v>
      </c>
      <c r="AJ1501" s="2">
        <f>Cape!D1506</f>
        <v>34.773299999999999</v>
      </c>
      <c r="AK1501" s="2">
        <f>Cape!E1508</f>
        <v>153.5</v>
      </c>
      <c r="AL1501" s="76">
        <f t="shared" si="81"/>
        <v>0.22918566775244301</v>
      </c>
      <c r="AM1501" s="95">
        <v>614.57000000000005</v>
      </c>
      <c r="AN1501">
        <f t="shared" si="82"/>
        <v>0.22918566775244301</v>
      </c>
      <c r="AO1501">
        <f t="shared" si="80"/>
        <v>1.4655401506245604</v>
      </c>
    </row>
    <row r="1502" spans="35:41">
      <c r="AI1502" s="74">
        <v>1996.01</v>
      </c>
      <c r="AJ1502" s="2">
        <f>Cape!D1507</f>
        <v>34.366700000000002</v>
      </c>
      <c r="AK1502" s="2">
        <f>Cape!E1509</f>
        <v>154.4</v>
      </c>
      <c r="AL1502" s="76">
        <f t="shared" si="81"/>
        <v>0.22521567357512953</v>
      </c>
      <c r="AM1502" s="95">
        <v>614.41999999999996</v>
      </c>
      <c r="AN1502">
        <f t="shared" si="82"/>
        <v>0.22521567357512953</v>
      </c>
      <c r="AO1502">
        <f t="shared" si="80"/>
        <v>1.4332917457848744</v>
      </c>
    </row>
    <row r="1503" spans="35:41">
      <c r="AI1503" s="74">
        <v>1996.02</v>
      </c>
      <c r="AJ1503" s="2">
        <f>Cape!D1508</f>
        <v>33.96</v>
      </c>
      <c r="AK1503" s="2">
        <f>Cape!E1510</f>
        <v>154.9</v>
      </c>
      <c r="AL1503" s="76">
        <f t="shared" si="81"/>
        <v>0.22186378308586185</v>
      </c>
      <c r="AM1503" s="95">
        <v>649.54</v>
      </c>
      <c r="AN1503">
        <f t="shared" si="82"/>
        <v>0.22186378308586185</v>
      </c>
      <c r="AO1503">
        <f t="shared" si="80"/>
        <v>1.4053905107845952</v>
      </c>
    </row>
    <row r="1504" spans="35:41">
      <c r="AI1504" s="74">
        <v>1996.03</v>
      </c>
      <c r="AJ1504" s="2">
        <f>Cape!D1509</f>
        <v>33.986699999999999</v>
      </c>
      <c r="AK1504" s="2">
        <f>Cape!E1511</f>
        <v>155.69999999999999</v>
      </c>
      <c r="AL1504" s="76">
        <f t="shared" si="81"/>
        <v>0.218111753371869</v>
      </c>
      <c r="AM1504" s="95">
        <v>647.07000000000005</v>
      </c>
      <c r="AN1504">
        <f t="shared" si="82"/>
        <v>0.218111753371869</v>
      </c>
      <c r="AO1504">
        <f t="shared" si="80"/>
        <v>1.3753575929994768</v>
      </c>
    </row>
    <row r="1505" spans="35:41">
      <c r="AI1505" s="74">
        <v>1996.04</v>
      </c>
      <c r="AJ1505" s="2">
        <f>Cape!D1510</f>
        <v>34.013300000000001</v>
      </c>
      <c r="AK1505" s="2">
        <f>Cape!E1512</f>
        <v>156.30000000000001</v>
      </c>
      <c r="AL1505" s="76">
        <f t="shared" si="81"/>
        <v>0.21744529750479843</v>
      </c>
      <c r="AM1505" s="95">
        <v>647.16999999999996</v>
      </c>
      <c r="AN1505">
        <f t="shared" si="82"/>
        <v>0.21744529750479843</v>
      </c>
      <c r="AO1505">
        <f t="shared" si="80"/>
        <v>1.365141614890762</v>
      </c>
    </row>
    <row r="1506" spans="35:41">
      <c r="AI1506" s="74">
        <v>1996.05</v>
      </c>
      <c r="AJ1506" s="2">
        <f>Cape!D1511</f>
        <v>34.04</v>
      </c>
      <c r="AK1506" s="2">
        <f>Cape!E1513</f>
        <v>156.6</v>
      </c>
      <c r="AL1506" s="76">
        <f t="shared" si="81"/>
        <v>0.21719859514687101</v>
      </c>
      <c r="AM1506" s="95">
        <v>661.23</v>
      </c>
      <c r="AN1506">
        <f t="shared" si="82"/>
        <v>0.21719859514687101</v>
      </c>
      <c r="AO1506">
        <f t="shared" si="80"/>
        <v>1.3576836832326211</v>
      </c>
    </row>
    <row r="1507" spans="35:41">
      <c r="AI1507" s="74">
        <v>1996.06</v>
      </c>
      <c r="AJ1507" s="2">
        <f>Cape!D1512</f>
        <v>34.33</v>
      </c>
      <c r="AK1507" s="2">
        <f>Cape!E1514</f>
        <v>156.69999999999999</v>
      </c>
      <c r="AL1507" s="76">
        <f t="shared" si="81"/>
        <v>0.21723037651563498</v>
      </c>
      <c r="AM1507" s="95">
        <v>668.5</v>
      </c>
      <c r="AN1507">
        <f t="shared" si="82"/>
        <v>0.21723037651563498</v>
      </c>
      <c r="AO1507">
        <f t="shared" si="80"/>
        <v>1.3519954167243819</v>
      </c>
    </row>
    <row r="1508" spans="35:41">
      <c r="AI1508" s="74">
        <v>1996.07</v>
      </c>
      <c r="AJ1508" s="2">
        <f>Cape!D1513</f>
        <v>34.619999999999997</v>
      </c>
      <c r="AK1508" s="2">
        <f>Cape!E1515</f>
        <v>157</v>
      </c>
      <c r="AL1508" s="76">
        <f t="shared" si="81"/>
        <v>0.2186624203821656</v>
      </c>
      <c r="AM1508" s="95">
        <v>644.07000000000005</v>
      </c>
      <c r="AN1508">
        <f t="shared" si="82"/>
        <v>0.2186624203821656</v>
      </c>
      <c r="AO1508">
        <f t="shared" si="80"/>
        <v>1.3549609533653864</v>
      </c>
    </row>
    <row r="1509" spans="35:41">
      <c r="AI1509" s="74">
        <v>1996.08</v>
      </c>
      <c r="AJ1509" s="2">
        <f>Cape!D1514</f>
        <v>34.909999999999997</v>
      </c>
      <c r="AK1509" s="2">
        <f>Cape!E1516</f>
        <v>157.30000000000001</v>
      </c>
      <c r="AL1509" s="76">
        <f t="shared" si="81"/>
        <v>0.2200890019071837</v>
      </c>
      <c r="AM1509" s="95">
        <v>662.68</v>
      </c>
      <c r="AN1509">
        <f t="shared" si="82"/>
        <v>0.2200890019071837</v>
      </c>
      <c r="AO1509">
        <f t="shared" si="80"/>
        <v>1.3578073684400451</v>
      </c>
    </row>
    <row r="1510" spans="35:41">
      <c r="AI1510" s="74">
        <v>1996.09</v>
      </c>
      <c r="AJ1510" s="2">
        <f>Cape!D1515</f>
        <v>35.273299999999999</v>
      </c>
      <c r="AK1510" s="2">
        <f>Cape!E1517</f>
        <v>157.80000000000001</v>
      </c>
      <c r="AL1510" s="76">
        <f t="shared" si="81"/>
        <v>0.22122940430925217</v>
      </c>
      <c r="AM1510" s="95">
        <v>674.88</v>
      </c>
      <c r="AN1510">
        <f t="shared" si="82"/>
        <v>0.22122940430925217</v>
      </c>
      <c r="AO1510">
        <f t="shared" si="80"/>
        <v>1.3587951465235577</v>
      </c>
    </row>
    <row r="1511" spans="35:41">
      <c r="AI1511" s="74">
        <v>1996.1</v>
      </c>
      <c r="AJ1511" s="2">
        <f>Cape!D1516</f>
        <v>35.636699999999998</v>
      </c>
      <c r="AK1511" s="2">
        <f>Cape!E1518</f>
        <v>158.30000000000001</v>
      </c>
      <c r="AL1511" s="76">
        <f t="shared" si="81"/>
        <v>0.22282564750473782</v>
      </c>
      <c r="AM1511" s="95">
        <v>701.46</v>
      </c>
      <c r="AN1511">
        <f t="shared" si="82"/>
        <v>0.22282564750473782</v>
      </c>
      <c r="AO1511">
        <f t="shared" si="80"/>
        <v>1.3624802851550375</v>
      </c>
    </row>
    <row r="1512" spans="35:41">
      <c r="AI1512" s="74">
        <v>1996.11</v>
      </c>
      <c r="AJ1512" s="2">
        <f>Cape!D1517</f>
        <v>36</v>
      </c>
      <c r="AK1512" s="2">
        <f>Cape!E1519</f>
        <v>158.6</v>
      </c>
      <c r="AL1512" s="76">
        <f t="shared" si="81"/>
        <v>0.22469546027742748</v>
      </c>
      <c r="AM1512" s="95">
        <v>735.67</v>
      </c>
      <c r="AN1512">
        <f t="shared" si="82"/>
        <v>0.22469546027742748</v>
      </c>
      <c r="AO1512">
        <f t="shared" si="80"/>
        <v>1.3677081592704616</v>
      </c>
    </row>
    <row r="1513" spans="35:41">
      <c r="AI1513" s="74">
        <v>1996.12</v>
      </c>
      <c r="AJ1513" s="2">
        <f>Cape!D1518</f>
        <v>36.909999999999997</v>
      </c>
      <c r="AK1513" s="2">
        <f>Cape!E1520</f>
        <v>158.6</v>
      </c>
      <c r="AL1513" s="76">
        <f t="shared" si="81"/>
        <v>0.2269861286254729</v>
      </c>
      <c r="AM1513" s="95">
        <v>743.25</v>
      </c>
      <c r="AN1513">
        <f t="shared" si="82"/>
        <v>0.2269861286254729</v>
      </c>
      <c r="AO1513">
        <f t="shared" si="80"/>
        <v>1.3753302697067857</v>
      </c>
    </row>
    <row r="1514" spans="35:41">
      <c r="AI1514" s="74">
        <v>1997.01</v>
      </c>
      <c r="AJ1514" s="2">
        <f>Cape!D1519</f>
        <v>37.82</v>
      </c>
      <c r="AK1514" s="2">
        <f>Cape!E1521</f>
        <v>159.1</v>
      </c>
      <c r="AL1514" s="76">
        <f t="shared" si="81"/>
        <v>0.23199245757385292</v>
      </c>
      <c r="AM1514" s="95">
        <v>766.22</v>
      </c>
      <c r="AN1514">
        <f t="shared" si="82"/>
        <v>0.23199245757385292</v>
      </c>
      <c r="AO1514">
        <f t="shared" si="80"/>
        <v>1.3991225611422273</v>
      </c>
    </row>
    <row r="1515" spans="35:41">
      <c r="AI1515" s="74">
        <v>1997.02</v>
      </c>
      <c r="AJ1515" s="2">
        <f>Cape!D1520</f>
        <v>38.729999999999997</v>
      </c>
      <c r="AK1515" s="2">
        <f>Cape!E1522</f>
        <v>159.6</v>
      </c>
      <c r="AL1515" s="76">
        <f t="shared" si="81"/>
        <v>0.23696741854636594</v>
      </c>
      <c r="AM1515" s="95">
        <v>798.39</v>
      </c>
      <c r="AN1515">
        <f t="shared" si="82"/>
        <v>0.23696741854636594</v>
      </c>
      <c r="AO1515">
        <f t="shared" si="80"/>
        <v>1.4220109502288116</v>
      </c>
    </row>
    <row r="1516" spans="35:41">
      <c r="AI1516" s="74">
        <v>1997.03</v>
      </c>
      <c r="AJ1516" s="2">
        <f>Cape!D1521</f>
        <v>39.2333</v>
      </c>
      <c r="AK1516" s="2">
        <f>Cape!E1523</f>
        <v>160</v>
      </c>
      <c r="AL1516" s="76">
        <f t="shared" si="81"/>
        <v>0.24206249999999999</v>
      </c>
      <c r="AM1516" s="95">
        <v>792.16</v>
      </c>
      <c r="AN1516">
        <f t="shared" si="82"/>
        <v>0.24206249999999999</v>
      </c>
      <c r="AO1516">
        <f t="shared" si="80"/>
        <v>1.4449184983179162</v>
      </c>
    </row>
    <row r="1517" spans="35:41">
      <c r="AI1517" s="74">
        <v>1997.04</v>
      </c>
      <c r="AJ1517" s="2">
        <f>Cape!D1522</f>
        <v>39.736699999999999</v>
      </c>
      <c r="AK1517" s="2">
        <f>Cape!E1524</f>
        <v>160.19999999999999</v>
      </c>
      <c r="AL1517" s="76">
        <f t="shared" si="81"/>
        <v>0.24490199750312111</v>
      </c>
      <c r="AM1517" s="95">
        <v>763.93</v>
      </c>
      <c r="AN1517">
        <f t="shared" si="82"/>
        <v>0.24490199750312111</v>
      </c>
      <c r="AO1517">
        <f t="shared" si="80"/>
        <v>1.4537045537136983</v>
      </c>
    </row>
    <row r="1518" spans="35:41">
      <c r="AI1518" s="74">
        <v>1997.05</v>
      </c>
      <c r="AJ1518" s="2">
        <f>Cape!D1523</f>
        <v>40.24</v>
      </c>
      <c r="AK1518" s="2">
        <f>Cape!E1525</f>
        <v>160.1</v>
      </c>
      <c r="AL1518" s="76">
        <f t="shared" si="81"/>
        <v>0.24819925046845723</v>
      </c>
      <c r="AM1518" s="95">
        <v>833.09</v>
      </c>
      <c r="AN1518">
        <f t="shared" si="82"/>
        <v>0.24819925046845723</v>
      </c>
      <c r="AO1518">
        <f t="shared" si="80"/>
        <v>1.4649730998904162</v>
      </c>
    </row>
    <row r="1519" spans="35:41">
      <c r="AI1519" s="74">
        <v>1997.06</v>
      </c>
      <c r="AJ1519" s="2">
        <f>Cape!D1524</f>
        <v>40.343299999999999</v>
      </c>
      <c r="AK1519" s="2">
        <f>Cape!E1526</f>
        <v>160.30000000000001</v>
      </c>
      <c r="AL1519" s="76">
        <f t="shared" si="81"/>
        <v>0.25102932002495321</v>
      </c>
      <c r="AM1519" s="95">
        <v>876.29</v>
      </c>
      <c r="AN1519">
        <f t="shared" si="82"/>
        <v>0.25102932002495321</v>
      </c>
      <c r="AO1519">
        <f t="shared" si="80"/>
        <v>1.473234110119223</v>
      </c>
    </row>
    <row r="1520" spans="35:41">
      <c r="AI1520" s="74">
        <v>1997.07</v>
      </c>
      <c r="AJ1520" s="2">
        <f>Cape!D1525</f>
        <v>40.4467</v>
      </c>
      <c r="AK1520" s="2">
        <f>Cape!E1527</f>
        <v>160.5</v>
      </c>
      <c r="AL1520" s="76">
        <f t="shared" si="81"/>
        <v>0.25136012461059187</v>
      </c>
      <c r="AM1520" s="95">
        <v>925.29</v>
      </c>
      <c r="AN1520">
        <f t="shared" si="82"/>
        <v>0.25136012461059187</v>
      </c>
      <c r="AO1520">
        <f t="shared" si="80"/>
        <v>1.4667119318265522</v>
      </c>
    </row>
    <row r="1521" spans="35:41">
      <c r="AI1521" s="74">
        <v>1997.08</v>
      </c>
      <c r="AJ1521" s="2">
        <f>Cape!D1526</f>
        <v>40.549999999999997</v>
      </c>
      <c r="AK1521" s="2">
        <f>Cape!E1528</f>
        <v>160.80000000000001</v>
      </c>
      <c r="AL1521" s="76">
        <f t="shared" si="81"/>
        <v>0.25153420398009946</v>
      </c>
      <c r="AM1521" s="95">
        <v>927.24</v>
      </c>
      <c r="AN1521">
        <f t="shared" si="82"/>
        <v>0.25153420398009946</v>
      </c>
      <c r="AO1521">
        <f t="shared" si="80"/>
        <v>1.4591662565271744</v>
      </c>
    </row>
    <row r="1522" spans="35:41">
      <c r="AI1522" s="74">
        <v>1997.09</v>
      </c>
      <c r="AJ1522" s="2">
        <f>Cape!D1527</f>
        <v>40.58</v>
      </c>
      <c r="AK1522" s="2">
        <f>Cape!E1529</f>
        <v>161.19999999999999</v>
      </c>
      <c r="AL1522" s="76">
        <f t="shared" si="81"/>
        <v>0.25155086848635233</v>
      </c>
      <c r="AM1522" s="95">
        <v>937.02</v>
      </c>
      <c r="AN1522">
        <f t="shared" si="82"/>
        <v>0.25155086848635233</v>
      </c>
      <c r="AO1522">
        <f t="shared" si="80"/>
        <v>1.4506021991059619</v>
      </c>
    </row>
    <row r="1523" spans="35:41">
      <c r="AI1523" s="74">
        <v>1997.1</v>
      </c>
      <c r="AJ1523" s="2">
        <f>Cape!D1528</f>
        <v>40.61</v>
      </c>
      <c r="AK1523" s="2">
        <f>Cape!E1530</f>
        <v>161.6</v>
      </c>
      <c r="AL1523" s="76">
        <f t="shared" si="81"/>
        <v>0.25111386138613861</v>
      </c>
      <c r="AM1523" s="95">
        <v>951.16</v>
      </c>
      <c r="AN1523">
        <f t="shared" si="82"/>
        <v>0.25111386138613861</v>
      </c>
      <c r="AO1523">
        <f t="shared" si="80"/>
        <v>1.4393558488080109</v>
      </c>
    </row>
    <row r="1524" spans="35:41">
      <c r="AI1524" s="74">
        <v>1997.11</v>
      </c>
      <c r="AJ1524" s="2">
        <f>Cape!D1529</f>
        <v>40.64</v>
      </c>
      <c r="AK1524" s="2">
        <f>Cape!E1531</f>
        <v>161.5</v>
      </c>
      <c r="AL1524" s="76">
        <f t="shared" si="81"/>
        <v>0.25145510835913315</v>
      </c>
      <c r="AM1524" s="95">
        <v>938.92</v>
      </c>
      <c r="AN1524">
        <f t="shared" si="82"/>
        <v>0.25145510835913315</v>
      </c>
      <c r="AO1524">
        <f t="shared" si="80"/>
        <v>1.4329691482563895</v>
      </c>
    </row>
    <row r="1525" spans="35:41">
      <c r="AI1525" s="74">
        <v>1997.12</v>
      </c>
      <c r="AJ1525" s="2">
        <f>Cape!D1530</f>
        <v>40.333300000000001</v>
      </c>
      <c r="AK1525" s="2">
        <f>Cape!E1532</f>
        <v>161.30000000000001</v>
      </c>
      <c r="AL1525" s="76">
        <f t="shared" si="81"/>
        <v>0.25195288282703038</v>
      </c>
      <c r="AM1525" s="95">
        <v>962.37</v>
      </c>
      <c r="AN1525">
        <f t="shared" si="82"/>
        <v>0.25195288282703038</v>
      </c>
      <c r="AO1525">
        <f t="shared" si="80"/>
        <v>1.4277926818867062</v>
      </c>
    </row>
    <row r="1526" spans="35:41">
      <c r="AI1526" s="74">
        <v>1998.01</v>
      </c>
      <c r="AJ1526" s="2">
        <f>Cape!D1531</f>
        <v>40.026699999999998</v>
      </c>
      <c r="AK1526" s="2">
        <f>Cape!E1533</f>
        <v>161.6</v>
      </c>
      <c r="AL1526" s="76">
        <f t="shared" si="81"/>
        <v>0.24958725247524755</v>
      </c>
      <c r="AM1526" s="95">
        <v>963.36</v>
      </c>
      <c r="AN1526">
        <f t="shared" si="82"/>
        <v>0.24958725247524755</v>
      </c>
      <c r="AO1526">
        <f t="shared" si="80"/>
        <v>1.4067790015823471</v>
      </c>
    </row>
    <row r="1527" spans="35:41">
      <c r="AI1527" s="74">
        <v>1998.02</v>
      </c>
      <c r="AJ1527" s="2">
        <f>Cape!D1532</f>
        <v>39.72</v>
      </c>
      <c r="AK1527" s="2">
        <f>Cape!E1534</f>
        <v>161.9</v>
      </c>
      <c r="AL1527" s="76">
        <f t="shared" si="81"/>
        <v>0.24723100679431745</v>
      </c>
      <c r="AM1527" s="95">
        <v>1023.74</v>
      </c>
      <c r="AN1527">
        <f t="shared" si="82"/>
        <v>0.24723100679431745</v>
      </c>
      <c r="AO1527">
        <f t="shared" si="80"/>
        <v>1.3864790074826945</v>
      </c>
    </row>
    <row r="1528" spans="35:41">
      <c r="AI1528" s="74">
        <v>1998.03</v>
      </c>
      <c r="AJ1528" s="2">
        <f>Cape!D1533</f>
        <v>39.659999999999997</v>
      </c>
      <c r="AK1528" s="2">
        <f>Cape!E1535</f>
        <v>162.19999999999999</v>
      </c>
      <c r="AL1528" s="76">
        <f t="shared" si="81"/>
        <v>0.24488286066584464</v>
      </c>
      <c r="AM1528" s="95">
        <v>1076.83</v>
      </c>
      <c r="AN1528">
        <f t="shared" si="82"/>
        <v>0.24488286066584464</v>
      </c>
      <c r="AO1528">
        <f t="shared" si="80"/>
        <v>1.3668536276953898</v>
      </c>
    </row>
    <row r="1529" spans="35:41">
      <c r="AI1529" s="74">
        <v>1998.04</v>
      </c>
      <c r="AJ1529" s="2">
        <f>Cape!D1534</f>
        <v>39.6</v>
      </c>
      <c r="AK1529" s="2">
        <f>Cape!E1536</f>
        <v>162.5</v>
      </c>
      <c r="AL1529" s="76">
        <f t="shared" si="81"/>
        <v>0.24406153846153844</v>
      </c>
      <c r="AM1529" s="95">
        <v>1112.2</v>
      </c>
      <c r="AN1529">
        <f t="shared" si="82"/>
        <v>0.24406153846153844</v>
      </c>
      <c r="AO1529">
        <f t="shared" si="80"/>
        <v>1.356296984016431</v>
      </c>
    </row>
    <row r="1530" spans="35:41">
      <c r="AI1530" s="74">
        <v>1998.05</v>
      </c>
      <c r="AJ1530" s="2">
        <f>Cape!D1535</f>
        <v>39.54</v>
      </c>
      <c r="AK1530" s="2">
        <f>Cape!E1537</f>
        <v>162.80000000000001</v>
      </c>
      <c r="AL1530" s="76">
        <f t="shared" si="81"/>
        <v>0.24324324324324323</v>
      </c>
      <c r="AM1530" s="95">
        <v>1108.42</v>
      </c>
      <c r="AN1530">
        <f t="shared" si="82"/>
        <v>0.24324324324324323</v>
      </c>
      <c r="AO1530">
        <f t="shared" si="80"/>
        <v>1.3460450018239627</v>
      </c>
    </row>
    <row r="1531" spans="35:41">
      <c r="AI1531" s="74">
        <v>1998.06</v>
      </c>
      <c r="AJ1531" s="2">
        <f>Cape!D1536</f>
        <v>39.35</v>
      </c>
      <c r="AK1531" s="2">
        <f>Cape!E1538</f>
        <v>163</v>
      </c>
      <c r="AL1531" s="76">
        <f t="shared" si="81"/>
        <v>0.24257668711656441</v>
      </c>
      <c r="AM1531" s="95">
        <v>1108.3900000000001</v>
      </c>
      <c r="AN1531">
        <f t="shared" si="82"/>
        <v>0.24257668711656441</v>
      </c>
      <c r="AO1531">
        <f t="shared" ref="AO1531:AO1594" si="83">AN1531/(AVERAGE(AL1411:AL1530))</f>
        <v>1.3369235694752635</v>
      </c>
    </row>
    <row r="1532" spans="35:41">
      <c r="AI1532" s="74">
        <v>1998.07</v>
      </c>
      <c r="AJ1532" s="2">
        <f>Cape!D1537</f>
        <v>39.159999999999997</v>
      </c>
      <c r="AK1532" s="2">
        <f>Cape!E1539</f>
        <v>163.19999999999999</v>
      </c>
      <c r="AL1532" s="76">
        <f t="shared" si="81"/>
        <v>0.2411151960784314</v>
      </c>
      <c r="AM1532" s="95">
        <v>1156.58</v>
      </c>
      <c r="AN1532">
        <f t="shared" si="82"/>
        <v>0.2411151960784314</v>
      </c>
      <c r="AO1532">
        <f t="shared" si="83"/>
        <v>1.3236991558258697</v>
      </c>
    </row>
    <row r="1533" spans="35:41">
      <c r="AI1533" s="74">
        <v>1998.08</v>
      </c>
      <c r="AJ1533" s="2">
        <f>Cape!D1538</f>
        <v>38.97</v>
      </c>
      <c r="AK1533" s="2">
        <f>Cape!E1540</f>
        <v>163.4</v>
      </c>
      <c r="AL1533" s="76">
        <f t="shared" si="81"/>
        <v>0.23965728274173803</v>
      </c>
      <c r="AM1533" s="95">
        <v>1074.6199999999999</v>
      </c>
      <c r="AN1533">
        <f t="shared" si="82"/>
        <v>0.23965728274173803</v>
      </c>
      <c r="AO1533">
        <f t="shared" si="83"/>
        <v>1.311162109803125</v>
      </c>
    </row>
    <row r="1534" spans="35:41">
      <c r="AI1534" s="74">
        <v>1998.09</v>
      </c>
      <c r="AJ1534" s="2">
        <f>Cape!D1539</f>
        <v>38.676699999999997</v>
      </c>
      <c r="AK1534" s="2">
        <f>Cape!E1541</f>
        <v>163.6</v>
      </c>
      <c r="AL1534" s="76">
        <f t="shared" si="81"/>
        <v>0.23820293398533007</v>
      </c>
      <c r="AM1534" s="95">
        <v>1020.64</v>
      </c>
      <c r="AN1534">
        <f t="shared" si="82"/>
        <v>0.23820293398533007</v>
      </c>
      <c r="AO1534">
        <f t="shared" si="83"/>
        <v>1.2992848709365337</v>
      </c>
    </row>
    <row r="1535" spans="35:41">
      <c r="AI1535" s="74">
        <v>1998.1</v>
      </c>
      <c r="AJ1535" s="2">
        <f>Cape!D1540</f>
        <v>38.383299999999998</v>
      </c>
      <c r="AK1535" s="2">
        <f>Cape!E1542</f>
        <v>164</v>
      </c>
      <c r="AL1535" s="76">
        <f t="shared" si="81"/>
        <v>0.23583353658536582</v>
      </c>
      <c r="AM1535" s="95">
        <v>1032.47</v>
      </c>
      <c r="AN1535">
        <f t="shared" si="82"/>
        <v>0.23583353658536582</v>
      </c>
      <c r="AO1535">
        <f t="shared" si="83"/>
        <v>1.2830181971411088</v>
      </c>
    </row>
    <row r="1536" spans="35:41">
      <c r="AI1536" s="74">
        <v>1998.11</v>
      </c>
      <c r="AJ1536" s="2">
        <f>Cape!D1541</f>
        <v>38.090000000000003</v>
      </c>
      <c r="AK1536" s="2">
        <f>Cape!E1543</f>
        <v>164</v>
      </c>
      <c r="AL1536" s="76">
        <f t="shared" si="81"/>
        <v>0.23404451219512193</v>
      </c>
      <c r="AM1536" s="95">
        <v>1144.43</v>
      </c>
      <c r="AN1536">
        <f t="shared" si="82"/>
        <v>0.23404451219512193</v>
      </c>
      <c r="AO1536">
        <f t="shared" si="83"/>
        <v>1.2702554479619661</v>
      </c>
    </row>
    <row r="1537" spans="35:41">
      <c r="AI1537" s="74">
        <v>1998.12</v>
      </c>
      <c r="AJ1537" s="2">
        <f>Cape!D1542</f>
        <v>37.963299999999997</v>
      </c>
      <c r="AK1537" s="2">
        <f>Cape!E1544</f>
        <v>163.9</v>
      </c>
      <c r="AL1537" s="76">
        <f t="shared" si="81"/>
        <v>0.23239780353874315</v>
      </c>
      <c r="AM1537" s="95">
        <v>1190.05</v>
      </c>
      <c r="AN1537">
        <f t="shared" si="82"/>
        <v>0.23239780353874315</v>
      </c>
      <c r="AO1537">
        <f t="shared" si="83"/>
        <v>1.2585836379433033</v>
      </c>
    </row>
    <row r="1538" spans="35:41">
      <c r="AI1538" s="74">
        <v>1999.01</v>
      </c>
      <c r="AJ1538" s="2">
        <f>Cape!D1543</f>
        <v>37.8367</v>
      </c>
      <c r="AK1538" s="2">
        <f>Cape!E1545</f>
        <v>164.3</v>
      </c>
      <c r="AL1538" s="76">
        <f t="shared" si="81"/>
        <v>0.23106086427267192</v>
      </c>
      <c r="AM1538" s="95">
        <v>1248.77</v>
      </c>
      <c r="AN1538">
        <f t="shared" si="82"/>
        <v>0.23106086427267192</v>
      </c>
      <c r="AO1538">
        <f t="shared" si="83"/>
        <v>1.2488764396505507</v>
      </c>
    </row>
    <row r="1539" spans="35:41">
      <c r="AI1539" s="74">
        <v>1999.02</v>
      </c>
      <c r="AJ1539" s="2">
        <f>Cape!D1544</f>
        <v>37.71</v>
      </c>
      <c r="AK1539" s="2">
        <f>Cape!E1546</f>
        <v>164.5</v>
      </c>
      <c r="AL1539" s="76">
        <f t="shared" si="81"/>
        <v>0.23001033434650456</v>
      </c>
      <c r="AM1539" s="95">
        <v>1246.58</v>
      </c>
      <c r="AN1539">
        <f t="shared" si="82"/>
        <v>0.23001033434650456</v>
      </c>
      <c r="AO1539">
        <f t="shared" si="83"/>
        <v>1.2409330077072109</v>
      </c>
    </row>
    <row r="1540" spans="35:41">
      <c r="AI1540" s="74">
        <v>1999.03</v>
      </c>
      <c r="AJ1540" s="2">
        <f>Cape!D1545</f>
        <v>37.933333330000004</v>
      </c>
      <c r="AK1540" s="2">
        <f>Cape!E1547</f>
        <v>165</v>
      </c>
      <c r="AL1540" s="76">
        <f t="shared" si="81"/>
        <v>0.22854545454545455</v>
      </c>
      <c r="AM1540" s="95">
        <v>1281.6600000000001</v>
      </c>
      <c r="AN1540">
        <f t="shared" si="82"/>
        <v>0.22854545454545455</v>
      </c>
      <c r="AO1540">
        <f t="shared" si="83"/>
        <v>1.2309578316987979</v>
      </c>
    </row>
    <row r="1541" spans="35:41">
      <c r="AI1541" s="74">
        <v>1999.04</v>
      </c>
      <c r="AJ1541" s="2">
        <f>Cape!D1546</f>
        <v>38.15666667</v>
      </c>
      <c r="AK1541" s="2">
        <f>Cape!E1548</f>
        <v>166.2</v>
      </c>
      <c r="AL1541" s="76">
        <f t="shared" ref="AL1541:AL1604" si="84">AJ1540/AK1541</f>
        <v>0.22823906937424793</v>
      </c>
      <c r="AM1541" s="95">
        <v>1334.76</v>
      </c>
      <c r="AN1541">
        <f t="shared" ref="AN1541:AN1604" si="85">AJ1540/AK1541</f>
        <v>0.22823906937424793</v>
      </c>
      <c r="AO1541">
        <f t="shared" si="83"/>
        <v>1.2274152015229582</v>
      </c>
    </row>
    <row r="1542" spans="35:41">
      <c r="AI1542" s="74">
        <v>1999.05</v>
      </c>
      <c r="AJ1542" s="2">
        <f>Cape!D1547</f>
        <v>38.380000000000003</v>
      </c>
      <c r="AK1542" s="2">
        <f>Cape!E1549</f>
        <v>166.2</v>
      </c>
      <c r="AL1542" s="76">
        <f t="shared" si="84"/>
        <v>0.2295828319494585</v>
      </c>
      <c r="AM1542" s="95">
        <v>1332.07</v>
      </c>
      <c r="AN1542">
        <f t="shared" si="85"/>
        <v>0.2295828319494585</v>
      </c>
      <c r="AO1542">
        <f t="shared" si="83"/>
        <v>1.2328749404531321</v>
      </c>
    </row>
    <row r="1543" spans="35:41">
      <c r="AI1543" s="74">
        <v>1999.06</v>
      </c>
      <c r="AJ1543" s="2">
        <f>Cape!D1548</f>
        <v>39.26</v>
      </c>
      <c r="AK1543" s="2">
        <f>Cape!E1550</f>
        <v>166.2</v>
      </c>
      <c r="AL1543" s="76">
        <f t="shared" si="84"/>
        <v>0.23092659446450065</v>
      </c>
      <c r="AM1543" s="95">
        <v>1322.55</v>
      </c>
      <c r="AN1543">
        <f t="shared" si="85"/>
        <v>0.23092659446450065</v>
      </c>
      <c r="AO1543">
        <f t="shared" si="83"/>
        <v>1.2383621032877745</v>
      </c>
    </row>
    <row r="1544" spans="35:41">
      <c r="AI1544" s="74">
        <v>1999.07</v>
      </c>
      <c r="AJ1544" s="2">
        <f>Cape!D1549</f>
        <v>40.14</v>
      </c>
      <c r="AK1544" s="2">
        <f>Cape!E1551</f>
        <v>166.7</v>
      </c>
      <c r="AL1544" s="76">
        <f t="shared" si="84"/>
        <v>0.2355128974205159</v>
      </c>
      <c r="AM1544" s="95">
        <v>1380.99</v>
      </c>
      <c r="AN1544">
        <f t="shared" si="85"/>
        <v>0.2355128974205159</v>
      </c>
      <c r="AO1544">
        <f t="shared" si="83"/>
        <v>1.2612769497900065</v>
      </c>
    </row>
    <row r="1545" spans="35:41">
      <c r="AI1545" s="74">
        <v>1999.08</v>
      </c>
      <c r="AJ1545" s="2">
        <f>Cape!D1550</f>
        <v>41.02</v>
      </c>
      <c r="AK1545" s="2">
        <f>Cape!E1552</f>
        <v>167.1</v>
      </c>
      <c r="AL1545" s="76">
        <f t="shared" si="84"/>
        <v>0.24021543985637345</v>
      </c>
      <c r="AM1545" s="95">
        <v>1327.49</v>
      </c>
      <c r="AN1545">
        <f t="shared" si="85"/>
        <v>0.24021543985637345</v>
      </c>
      <c r="AO1545">
        <f t="shared" si="83"/>
        <v>1.2845021853486456</v>
      </c>
    </row>
    <row r="1546" spans="35:41">
      <c r="AI1546" s="74">
        <v>1999.09</v>
      </c>
      <c r="AJ1546" s="2">
        <f>Cape!D1551</f>
        <v>42</v>
      </c>
      <c r="AK1546" s="2">
        <f>Cape!E1553</f>
        <v>167.9</v>
      </c>
      <c r="AL1546" s="76">
        <f t="shared" si="84"/>
        <v>0.24431209053007744</v>
      </c>
      <c r="AM1546" s="95">
        <v>1318.17</v>
      </c>
      <c r="AN1546">
        <f t="shared" si="85"/>
        <v>0.24431209053007744</v>
      </c>
      <c r="AO1546">
        <f t="shared" si="83"/>
        <v>1.3041705457202148</v>
      </c>
    </row>
    <row r="1547" spans="35:41">
      <c r="AI1547" s="74">
        <v>1999.1</v>
      </c>
      <c r="AJ1547" s="2">
        <f>Cape!D1552</f>
        <v>42.98</v>
      </c>
      <c r="AK1547" s="2">
        <f>Cape!E1554</f>
        <v>168.2</v>
      </c>
      <c r="AL1547" s="76">
        <f t="shared" si="84"/>
        <v>0.24970273483947683</v>
      </c>
      <c r="AM1547" s="95">
        <v>1300.01</v>
      </c>
      <c r="AN1547">
        <f t="shared" si="85"/>
        <v>0.24970273483947683</v>
      </c>
      <c r="AO1547">
        <f t="shared" si="83"/>
        <v>1.3304281488629321</v>
      </c>
    </row>
    <row r="1548" spans="35:41">
      <c r="AI1548" s="74">
        <v>1999.11</v>
      </c>
      <c r="AJ1548" s="2">
        <f>Cape!D1553</f>
        <v>43.96</v>
      </c>
      <c r="AK1548" s="2">
        <f>Cape!E1555</f>
        <v>168.3</v>
      </c>
      <c r="AL1548" s="76">
        <f t="shared" si="84"/>
        <v>0.25537730243612594</v>
      </c>
      <c r="AM1548" s="95">
        <v>1391</v>
      </c>
      <c r="AN1548">
        <f t="shared" si="85"/>
        <v>0.25537730243612594</v>
      </c>
      <c r="AO1548">
        <f t="shared" si="83"/>
        <v>1.3574700748761743</v>
      </c>
    </row>
    <row r="1549" spans="35:41">
      <c r="AI1549" s="74">
        <v>1999.12</v>
      </c>
      <c r="AJ1549" s="2">
        <f>Cape!D1554</f>
        <v>45.363333333333337</v>
      </c>
      <c r="AK1549" s="2">
        <f>Cape!E1556</f>
        <v>168.3</v>
      </c>
      <c r="AL1549" s="76">
        <f t="shared" si="84"/>
        <v>0.2612002376708259</v>
      </c>
      <c r="AM1549" s="95">
        <v>1428.68</v>
      </c>
      <c r="AN1549">
        <f t="shared" si="85"/>
        <v>0.2612002376708259</v>
      </c>
      <c r="AO1549">
        <f t="shared" si="83"/>
        <v>1.3845484641914265</v>
      </c>
    </row>
    <row r="1550" spans="35:41">
      <c r="AI1550" s="74">
        <v>2000.01</v>
      </c>
      <c r="AJ1550" s="2">
        <f>Cape!D1555</f>
        <v>46.766666666666673</v>
      </c>
      <c r="AK1550" s="2">
        <f>Cape!E1557</f>
        <v>168.8</v>
      </c>
      <c r="AL1550" s="76">
        <f t="shared" si="84"/>
        <v>0.26874012638230649</v>
      </c>
      <c r="AM1550" s="95">
        <v>1425.59</v>
      </c>
      <c r="AN1550">
        <f t="shared" si="85"/>
        <v>0.26874012638230649</v>
      </c>
      <c r="AO1550">
        <f t="shared" si="83"/>
        <v>1.4199156989050399</v>
      </c>
    </row>
    <row r="1551" spans="35:41">
      <c r="AI1551" s="74">
        <v>2000.02</v>
      </c>
      <c r="AJ1551" s="2">
        <f>Cape!D1556</f>
        <v>48.17</v>
      </c>
      <c r="AK1551" s="2">
        <f>Cape!E1558</f>
        <v>169.8</v>
      </c>
      <c r="AL1551" s="76">
        <f t="shared" si="84"/>
        <v>0.27542206517471535</v>
      </c>
      <c r="AM1551" s="95">
        <v>1388.87</v>
      </c>
      <c r="AN1551">
        <f t="shared" si="85"/>
        <v>0.27542206517471535</v>
      </c>
      <c r="AO1551">
        <f t="shared" si="83"/>
        <v>1.4498035593479557</v>
      </c>
    </row>
    <row r="1552" spans="35:41">
      <c r="AI1552" s="74">
        <v>2000.03</v>
      </c>
      <c r="AJ1552" s="2">
        <f>Cape!D1557</f>
        <v>49.096666666666671</v>
      </c>
      <c r="AK1552" s="2">
        <f>Cape!E1559</f>
        <v>171.2</v>
      </c>
      <c r="AL1552" s="76">
        <f t="shared" si="84"/>
        <v>0.28136682242990657</v>
      </c>
      <c r="AM1552" s="95">
        <v>1442.21</v>
      </c>
      <c r="AN1552">
        <f t="shared" si="85"/>
        <v>0.28136682242990657</v>
      </c>
      <c r="AO1552">
        <f t="shared" si="83"/>
        <v>1.4749847107430998</v>
      </c>
    </row>
    <row r="1553" spans="35:41">
      <c r="AI1553" s="74">
        <v>2000.04</v>
      </c>
      <c r="AJ1553" s="2">
        <f>Cape!D1558</f>
        <v>50.023333333333333</v>
      </c>
      <c r="AK1553" s="2">
        <f>Cape!E1560</f>
        <v>171.3</v>
      </c>
      <c r="AL1553" s="76">
        <f t="shared" si="84"/>
        <v>0.2866121813582409</v>
      </c>
      <c r="AM1553" s="95">
        <v>1461.36</v>
      </c>
      <c r="AN1553">
        <f t="shared" si="85"/>
        <v>0.2866121813582409</v>
      </c>
      <c r="AO1553">
        <f t="shared" si="83"/>
        <v>1.4957083939567499</v>
      </c>
    </row>
    <row r="1554" spans="35:41">
      <c r="AI1554" s="74">
        <v>2000.05</v>
      </c>
      <c r="AJ1554" s="2">
        <f>Cape!D1559</f>
        <v>50.95</v>
      </c>
      <c r="AK1554" s="2">
        <f>Cape!E1561</f>
        <v>171.5</v>
      </c>
      <c r="AL1554" s="76">
        <f t="shared" si="84"/>
        <v>0.29168124392614186</v>
      </c>
      <c r="AM1554" s="95">
        <v>1418.48</v>
      </c>
      <c r="AN1554">
        <f t="shared" si="85"/>
        <v>0.29168124392614186</v>
      </c>
      <c r="AO1554">
        <f t="shared" si="83"/>
        <v>1.5147747761364325</v>
      </c>
    </row>
    <row r="1555" spans="35:41">
      <c r="AI1555" s="74">
        <v>2000.06</v>
      </c>
      <c r="AJ1555" s="2">
        <f>Cape!D1560</f>
        <v>51.273333333333333</v>
      </c>
      <c r="AK1555" s="2">
        <f>Cape!E1562</f>
        <v>172.4</v>
      </c>
      <c r="AL1555" s="76">
        <f t="shared" si="84"/>
        <v>0.2955336426914153</v>
      </c>
      <c r="AM1555" s="95">
        <v>1461.96</v>
      </c>
      <c r="AN1555">
        <f t="shared" si="85"/>
        <v>0.2955336426914153</v>
      </c>
      <c r="AO1555">
        <f t="shared" si="83"/>
        <v>1.5268004345886319</v>
      </c>
    </row>
    <row r="1556" spans="35:41">
      <c r="AI1556" s="74">
        <v>2000.07</v>
      </c>
      <c r="AJ1556" s="2">
        <f>Cape!D1561</f>
        <v>51.596666666666671</v>
      </c>
      <c r="AK1556" s="2">
        <f>Cape!E1563</f>
        <v>172.8</v>
      </c>
      <c r="AL1556" s="76">
        <f t="shared" si="84"/>
        <v>0.29672067901234567</v>
      </c>
      <c r="AM1556" s="95">
        <v>1473</v>
      </c>
      <c r="AN1556">
        <f t="shared" si="85"/>
        <v>0.29672067901234567</v>
      </c>
      <c r="AO1556">
        <f t="shared" si="83"/>
        <v>1.5244852348328928</v>
      </c>
    </row>
    <row r="1557" spans="35:41">
      <c r="AI1557" s="74">
        <v>2000.08</v>
      </c>
      <c r="AJ1557" s="2">
        <f>Cape!D1562</f>
        <v>51.92</v>
      </c>
      <c r="AK1557" s="2">
        <f>Cape!E1564</f>
        <v>172.8</v>
      </c>
      <c r="AL1557" s="76">
        <f t="shared" si="84"/>
        <v>0.2985918209876543</v>
      </c>
      <c r="AM1557" s="95">
        <v>1485.46</v>
      </c>
      <c r="AN1557">
        <f t="shared" si="85"/>
        <v>0.2985918209876543</v>
      </c>
      <c r="AO1557">
        <f t="shared" si="83"/>
        <v>1.5255041838331111</v>
      </c>
    </row>
    <row r="1558" spans="35:41">
      <c r="AI1558" s="74">
        <v>2000.09</v>
      </c>
      <c r="AJ1558" s="2">
        <f>Cape!D1563</f>
        <v>52.513333333333343</v>
      </c>
      <c r="AK1558" s="2">
        <f>Cape!E1565</f>
        <v>173.7</v>
      </c>
      <c r="AL1558" s="76">
        <f t="shared" si="84"/>
        <v>0.29890616004605647</v>
      </c>
      <c r="AM1558" s="95">
        <v>1468.05</v>
      </c>
      <c r="AN1558">
        <f t="shared" si="85"/>
        <v>0.29890616004605647</v>
      </c>
      <c r="AO1558">
        <f t="shared" si="83"/>
        <v>1.5183185920581939</v>
      </c>
    </row>
    <row r="1559" spans="35:41">
      <c r="AI1559" s="74">
        <v>2000.1</v>
      </c>
      <c r="AJ1559" s="2">
        <f>Cape!D1564</f>
        <v>53.106666666666662</v>
      </c>
      <c r="AK1559" s="2">
        <f>Cape!E1566</f>
        <v>174</v>
      </c>
      <c r="AL1559" s="76">
        <f t="shared" si="84"/>
        <v>0.30180076628352498</v>
      </c>
      <c r="AM1559" s="95">
        <v>1390.14</v>
      </c>
      <c r="AN1559">
        <f t="shared" si="85"/>
        <v>0.30180076628352498</v>
      </c>
      <c r="AO1559">
        <f t="shared" si="83"/>
        <v>1.5240742264139642</v>
      </c>
    </row>
    <row r="1560" spans="35:41">
      <c r="AI1560" s="74">
        <v>2000.11</v>
      </c>
      <c r="AJ1560" s="2">
        <f>Cape!D1565</f>
        <v>53.7</v>
      </c>
      <c r="AK1560" s="2">
        <f>Cape!E1567</f>
        <v>174.1</v>
      </c>
      <c r="AL1560" s="76">
        <f t="shared" si="84"/>
        <v>0.3050354202565575</v>
      </c>
      <c r="AM1560" s="95">
        <v>1378.04</v>
      </c>
      <c r="AN1560">
        <f t="shared" si="85"/>
        <v>0.3050354202565575</v>
      </c>
      <c r="AO1560">
        <f t="shared" si="83"/>
        <v>1.5313001432605899</v>
      </c>
    </row>
    <row r="1561" spans="35:41">
      <c r="AI1561" s="74">
        <v>2000.12</v>
      </c>
      <c r="AJ1561" s="2">
        <f>Cape!D1566</f>
        <v>52.466666666666669</v>
      </c>
      <c r="AK1561" s="2">
        <f>Cape!E1568</f>
        <v>174</v>
      </c>
      <c r="AL1561" s="76">
        <f t="shared" si="84"/>
        <v>0.30862068965517242</v>
      </c>
      <c r="AM1561" s="95">
        <v>1330.93</v>
      </c>
      <c r="AN1561">
        <f t="shared" si="85"/>
        <v>0.30862068965517242</v>
      </c>
      <c r="AO1561">
        <f t="shared" si="83"/>
        <v>1.5400372500838444</v>
      </c>
    </row>
    <row r="1562" spans="35:41">
      <c r="AI1562" s="74">
        <v>2001.01</v>
      </c>
      <c r="AJ1562" s="2">
        <f>Cape!D1567</f>
        <v>51.233333333333327</v>
      </c>
      <c r="AK1562" s="2">
        <f>Cape!E1569</f>
        <v>175.1</v>
      </c>
      <c r="AL1562" s="76">
        <f t="shared" si="84"/>
        <v>0.29963830192271085</v>
      </c>
      <c r="AM1562" s="95">
        <v>1335.63</v>
      </c>
      <c r="AN1562">
        <f t="shared" si="85"/>
        <v>0.29963830192271085</v>
      </c>
      <c r="AO1562">
        <f t="shared" si="83"/>
        <v>1.4861829577804277</v>
      </c>
    </row>
    <row r="1563" spans="35:41">
      <c r="AI1563" s="74">
        <v>2001.02</v>
      </c>
      <c r="AJ1563" s="2">
        <f>Cape!D1568</f>
        <v>50</v>
      </c>
      <c r="AK1563" s="2">
        <f>Cape!E1570</f>
        <v>175.8</v>
      </c>
      <c r="AL1563" s="76">
        <f t="shared" si="84"/>
        <v>0.29142965491088352</v>
      </c>
      <c r="AM1563" s="95">
        <v>1305.75</v>
      </c>
      <c r="AN1563">
        <f t="shared" si="85"/>
        <v>0.29142965491088352</v>
      </c>
      <c r="AO1563">
        <f t="shared" si="83"/>
        <v>1.4372048908719228</v>
      </c>
    </row>
    <row r="1564" spans="35:41">
      <c r="AI1564" s="74">
        <v>2001.03</v>
      </c>
      <c r="AJ1564" s="2">
        <f>Cape!D1569</f>
        <v>48.48</v>
      </c>
      <c r="AK1564" s="2">
        <f>Cape!E1571</f>
        <v>176.2</v>
      </c>
      <c r="AL1564" s="76">
        <f t="shared" si="84"/>
        <v>0.28376844494892167</v>
      </c>
      <c r="AM1564" s="95">
        <v>1185.8499999999999</v>
      </c>
      <c r="AN1564">
        <f t="shared" si="85"/>
        <v>0.28376844494892167</v>
      </c>
      <c r="AO1564">
        <f t="shared" si="83"/>
        <v>1.3918650758710522</v>
      </c>
    </row>
    <row r="1565" spans="35:41">
      <c r="AI1565" s="74">
        <v>2001.04</v>
      </c>
      <c r="AJ1565" s="2">
        <f>Cape!D1570</f>
        <v>46.96</v>
      </c>
      <c r="AK1565" s="2">
        <f>Cape!E1572</f>
        <v>176.9</v>
      </c>
      <c r="AL1565" s="76">
        <f t="shared" si="84"/>
        <v>0.27405313736574333</v>
      </c>
      <c r="AM1565" s="95">
        <v>1189.8399999999999</v>
      </c>
      <c r="AN1565">
        <f t="shared" si="85"/>
        <v>0.27405313736574333</v>
      </c>
      <c r="AO1565">
        <f t="shared" si="83"/>
        <v>1.3373413069996549</v>
      </c>
    </row>
    <row r="1566" spans="35:41">
      <c r="AI1566" s="74">
        <v>2001.05</v>
      </c>
      <c r="AJ1566" s="2">
        <f>Cape!D1571</f>
        <v>45.44</v>
      </c>
      <c r="AK1566" s="2">
        <f>Cape!E1573</f>
        <v>177.7</v>
      </c>
      <c r="AL1566" s="76">
        <f t="shared" si="84"/>
        <v>0.2642656162070906</v>
      </c>
      <c r="AM1566" s="95">
        <v>1270.3699999999999</v>
      </c>
      <c r="AN1566">
        <f t="shared" si="85"/>
        <v>0.2642656162070906</v>
      </c>
      <c r="AO1566">
        <f t="shared" si="83"/>
        <v>1.2834536504685008</v>
      </c>
    </row>
    <row r="1567" spans="35:41">
      <c r="AI1567" s="74">
        <v>2001.06</v>
      </c>
      <c r="AJ1567" s="2">
        <f>Cape!D1572</f>
        <v>42.556666666666665</v>
      </c>
      <c r="AK1567" s="2">
        <f>Cape!E1574</f>
        <v>178</v>
      </c>
      <c r="AL1567" s="76">
        <f t="shared" si="84"/>
        <v>0.25528089887640448</v>
      </c>
      <c r="AM1567" s="95">
        <v>1238.71</v>
      </c>
      <c r="AN1567">
        <f t="shared" si="85"/>
        <v>0.25528089887640448</v>
      </c>
      <c r="AO1567">
        <f t="shared" si="83"/>
        <v>1.2343623147053113</v>
      </c>
    </row>
    <row r="1568" spans="35:41">
      <c r="AI1568" s="74">
        <v>2001.07</v>
      </c>
      <c r="AJ1568" s="2">
        <f>Cape!D1573</f>
        <v>39.673333333333332</v>
      </c>
      <c r="AK1568" s="2">
        <f>Cape!E1575</f>
        <v>177.5</v>
      </c>
      <c r="AL1568" s="76">
        <f t="shared" si="84"/>
        <v>0.23975586854460093</v>
      </c>
      <c r="AM1568" s="95">
        <v>1204.45</v>
      </c>
      <c r="AN1568">
        <f t="shared" si="85"/>
        <v>0.23975586854460093</v>
      </c>
      <c r="AO1568">
        <f t="shared" si="83"/>
        <v>1.1545807222897924</v>
      </c>
    </row>
    <row r="1569" spans="35:41">
      <c r="AI1569" s="74">
        <v>2001.08</v>
      </c>
      <c r="AJ1569" s="2">
        <f>Cape!D1574</f>
        <v>36.79</v>
      </c>
      <c r="AK1569" s="2">
        <f>Cape!E1576</f>
        <v>177.5</v>
      </c>
      <c r="AL1569" s="76">
        <f t="shared" si="84"/>
        <v>0.22351173708920188</v>
      </c>
      <c r="AM1569" s="95">
        <v>1178.5</v>
      </c>
      <c r="AN1569">
        <f t="shared" si="85"/>
        <v>0.22351173708920188</v>
      </c>
      <c r="AO1569">
        <f t="shared" si="83"/>
        <v>1.0724705919464521</v>
      </c>
    </row>
    <row r="1570" spans="35:41">
      <c r="AI1570" s="74">
        <v>2001.09</v>
      </c>
      <c r="AJ1570" s="2">
        <f>Cape!D1575</f>
        <v>33.963333333333331</v>
      </c>
      <c r="AK1570" s="2">
        <f>Cape!E1577</f>
        <v>178.3</v>
      </c>
      <c r="AL1570" s="76">
        <f t="shared" si="84"/>
        <v>0.20633763320246773</v>
      </c>
      <c r="AM1570" s="95">
        <v>1044.6400000000001</v>
      </c>
      <c r="AN1570">
        <f t="shared" si="85"/>
        <v>0.20633763320246773</v>
      </c>
      <c r="AO1570">
        <f t="shared" si="83"/>
        <v>0.98698042443960432</v>
      </c>
    </row>
    <row r="1571" spans="35:41">
      <c r="AI1571" s="74">
        <v>2001.1</v>
      </c>
      <c r="AJ1571" s="2">
        <f>Cape!D1576</f>
        <v>31.136666666666667</v>
      </c>
      <c r="AK1571" s="2">
        <f>Cape!E1578</f>
        <v>177.7</v>
      </c>
      <c r="AL1571" s="76">
        <f t="shared" si="84"/>
        <v>0.19112736822359783</v>
      </c>
      <c r="AM1571" s="95">
        <v>1076.5899999999999</v>
      </c>
      <c r="AN1571">
        <f t="shared" si="85"/>
        <v>0.19112736822359783</v>
      </c>
      <c r="AO1571">
        <f t="shared" si="83"/>
        <v>0.91186702527778718</v>
      </c>
    </row>
    <row r="1572" spans="35:41">
      <c r="AI1572" s="74">
        <v>2001.11</v>
      </c>
      <c r="AJ1572" s="2">
        <f>Cape!D1577</f>
        <v>28.31</v>
      </c>
      <c r="AK1572" s="2">
        <f>Cape!E1579</f>
        <v>177.4</v>
      </c>
      <c r="AL1572" s="76">
        <f t="shared" si="84"/>
        <v>0.17551672303645247</v>
      </c>
      <c r="AM1572" s="95">
        <v>1129.68</v>
      </c>
      <c r="AN1572">
        <f t="shared" si="85"/>
        <v>0.17551672303645247</v>
      </c>
      <c r="AO1572">
        <f t="shared" si="83"/>
        <v>0.83559448098684996</v>
      </c>
    </row>
    <row r="1573" spans="35:41">
      <c r="AI1573" s="74">
        <v>2001.12</v>
      </c>
      <c r="AJ1573" s="2">
        <f>Cape!D1578</f>
        <v>27.103333333333335</v>
      </c>
      <c r="AK1573" s="2">
        <f>Cape!E1580</f>
        <v>176.7</v>
      </c>
      <c r="AL1573" s="76">
        <f t="shared" si="84"/>
        <v>0.16021505376344086</v>
      </c>
      <c r="AM1573" s="95">
        <v>1144.93</v>
      </c>
      <c r="AN1573">
        <f t="shared" si="85"/>
        <v>0.16021505376344086</v>
      </c>
      <c r="AO1573">
        <f t="shared" si="83"/>
        <v>0.7614629343284719</v>
      </c>
    </row>
    <row r="1574" spans="35:41">
      <c r="AI1574" s="74">
        <v>2002.01</v>
      </c>
      <c r="AJ1574" s="2">
        <f>Cape!D1579</f>
        <v>25.896666666666665</v>
      </c>
      <c r="AK1574" s="2">
        <f>Cape!E1581</f>
        <v>177.1</v>
      </c>
      <c r="AL1574" s="76">
        <f t="shared" si="84"/>
        <v>0.15303971390927915</v>
      </c>
      <c r="AM1574" s="95">
        <v>1140.21</v>
      </c>
      <c r="AN1574">
        <f t="shared" si="85"/>
        <v>0.15303971390927915</v>
      </c>
      <c r="AO1574">
        <f t="shared" si="83"/>
        <v>0.72646860530950319</v>
      </c>
    </row>
    <row r="1575" spans="35:41">
      <c r="AI1575" s="74">
        <v>2002.02</v>
      </c>
      <c r="AJ1575" s="2">
        <f>Cape!D1580</f>
        <v>24.69</v>
      </c>
      <c r="AK1575" s="2">
        <f>Cape!E1582</f>
        <v>177.8</v>
      </c>
      <c r="AL1575" s="76">
        <f t="shared" si="84"/>
        <v>0.14565054368203972</v>
      </c>
      <c r="AM1575" s="95">
        <v>1100.67</v>
      </c>
      <c r="AN1575">
        <f t="shared" si="85"/>
        <v>0.14565054368203972</v>
      </c>
      <c r="AO1575">
        <f t="shared" si="83"/>
        <v>0.69061500862325109</v>
      </c>
    </row>
    <row r="1576" spans="35:41">
      <c r="AI1576" s="74">
        <v>2002.03</v>
      </c>
      <c r="AJ1576" s="2">
        <f>Cape!D1581</f>
        <v>24.693333333333332</v>
      </c>
      <c r="AK1576" s="2">
        <f>Cape!E1583</f>
        <v>178.8</v>
      </c>
      <c r="AL1576" s="76">
        <f t="shared" si="84"/>
        <v>0.13808724832214764</v>
      </c>
      <c r="AM1576" s="95">
        <v>1153.79</v>
      </c>
      <c r="AN1576">
        <f t="shared" si="85"/>
        <v>0.13808724832214764</v>
      </c>
      <c r="AO1576">
        <f t="shared" si="83"/>
        <v>0.65408158845877706</v>
      </c>
    </row>
    <row r="1577" spans="35:41">
      <c r="AI1577" s="74">
        <v>2002.04</v>
      </c>
      <c r="AJ1577" s="2">
        <f>Cape!D1582</f>
        <v>24.696666666666669</v>
      </c>
      <c r="AK1577" s="2">
        <f>Cape!E1584</f>
        <v>179.8</v>
      </c>
      <c r="AL1577" s="76">
        <f t="shared" si="84"/>
        <v>0.13733778272154243</v>
      </c>
      <c r="AM1577" s="95">
        <v>1111.93</v>
      </c>
      <c r="AN1577">
        <f t="shared" si="85"/>
        <v>0.13733778272154243</v>
      </c>
      <c r="AO1577">
        <f t="shared" si="83"/>
        <v>0.6499301661333996</v>
      </c>
    </row>
    <row r="1578" spans="35:41">
      <c r="AI1578" s="74">
        <v>2002.05</v>
      </c>
      <c r="AJ1578" s="2">
        <f>Cape!D1583</f>
        <v>24.7</v>
      </c>
      <c r="AK1578" s="2">
        <f>Cape!E1585</f>
        <v>179.8</v>
      </c>
      <c r="AL1578" s="76">
        <f t="shared" si="84"/>
        <v>0.13735632183908048</v>
      </c>
      <c r="AM1578" s="95">
        <v>1079.25</v>
      </c>
      <c r="AN1578">
        <f t="shared" si="85"/>
        <v>0.13735632183908048</v>
      </c>
      <c r="AO1578">
        <f t="shared" si="83"/>
        <v>0.64944656163260039</v>
      </c>
    </row>
    <row r="1579" spans="35:41">
      <c r="AI1579" s="74">
        <v>2002.06</v>
      </c>
      <c r="AJ1579" s="2">
        <f>Cape!D1584</f>
        <v>25.38</v>
      </c>
      <c r="AK1579" s="2">
        <f>Cape!E1586</f>
        <v>179.9</v>
      </c>
      <c r="AL1579" s="76">
        <f t="shared" si="84"/>
        <v>0.13729849916620343</v>
      </c>
      <c r="AM1579" s="95">
        <v>1014.02</v>
      </c>
      <c r="AN1579">
        <f t="shared" si="85"/>
        <v>0.13729849916620343</v>
      </c>
      <c r="AO1579">
        <f t="shared" si="83"/>
        <v>0.64861239301766849</v>
      </c>
    </row>
    <row r="1580" spans="35:41">
      <c r="AI1580" s="74">
        <v>2002.07</v>
      </c>
      <c r="AJ1580" s="2">
        <f>Cape!D1585</f>
        <v>26.06</v>
      </c>
      <c r="AK1580" s="2">
        <f>Cape!E1587</f>
        <v>180.1</v>
      </c>
      <c r="AL1580" s="76">
        <f t="shared" si="84"/>
        <v>0.14092171016102165</v>
      </c>
      <c r="AM1580" s="95">
        <v>903.59</v>
      </c>
      <c r="AN1580">
        <f t="shared" si="85"/>
        <v>0.14092171016102165</v>
      </c>
      <c r="AO1580">
        <f t="shared" si="83"/>
        <v>0.66515743273272732</v>
      </c>
    </row>
    <row r="1581" spans="35:41">
      <c r="AI1581" s="74">
        <v>2002.08</v>
      </c>
      <c r="AJ1581" s="2">
        <f>Cape!D1586</f>
        <v>26.74</v>
      </c>
      <c r="AK1581" s="2">
        <f>Cape!E1588</f>
        <v>180.7</v>
      </c>
      <c r="AL1581" s="76">
        <f t="shared" si="84"/>
        <v>0.1442169341449917</v>
      </c>
      <c r="AM1581" s="95">
        <v>912.55</v>
      </c>
      <c r="AN1581">
        <f t="shared" si="85"/>
        <v>0.1442169341449917</v>
      </c>
      <c r="AO1581">
        <f t="shared" si="83"/>
        <v>0.68007967459461138</v>
      </c>
    </row>
    <row r="1582" spans="35:41">
      <c r="AI1582" s="74">
        <v>2002.09</v>
      </c>
      <c r="AJ1582" s="2">
        <f>Cape!D1587</f>
        <v>27.84</v>
      </c>
      <c r="AK1582" s="2">
        <f>Cape!E1589</f>
        <v>181</v>
      </c>
      <c r="AL1582" s="76">
        <f t="shared" si="84"/>
        <v>0.14773480662983424</v>
      </c>
      <c r="AM1582" s="95">
        <v>867.81</v>
      </c>
      <c r="AN1582">
        <f t="shared" si="85"/>
        <v>0.14773480662983424</v>
      </c>
      <c r="AO1582">
        <f t="shared" si="83"/>
        <v>0.69597904275485944</v>
      </c>
    </row>
    <row r="1583" spans="35:41">
      <c r="AI1583" s="74">
        <v>2002.1</v>
      </c>
      <c r="AJ1583" s="2">
        <f>Cape!D1588</f>
        <v>28.939999999999998</v>
      </c>
      <c r="AK1583" s="2">
        <f>Cape!E1590</f>
        <v>181.3</v>
      </c>
      <c r="AL1583" s="76">
        <f t="shared" si="84"/>
        <v>0.15355763927192498</v>
      </c>
      <c r="AM1583" s="95">
        <v>854.63</v>
      </c>
      <c r="AN1583">
        <f t="shared" si="85"/>
        <v>0.15355763927192498</v>
      </c>
      <c r="AO1583">
        <f t="shared" si="83"/>
        <v>0.72264246524234588</v>
      </c>
    </row>
    <row r="1584" spans="35:41">
      <c r="AI1584" s="74">
        <v>2002.11</v>
      </c>
      <c r="AJ1584" s="2">
        <f>Cape!D1589</f>
        <v>30.04</v>
      </c>
      <c r="AK1584" s="2">
        <f>Cape!E1591</f>
        <v>181.3</v>
      </c>
      <c r="AL1584" s="76">
        <f t="shared" si="84"/>
        <v>0.15962493105350245</v>
      </c>
      <c r="AM1584" s="95">
        <v>909.93</v>
      </c>
      <c r="AN1584">
        <f t="shared" si="85"/>
        <v>0.15962493105350245</v>
      </c>
      <c r="AO1584">
        <f t="shared" si="83"/>
        <v>0.75028329198269716</v>
      </c>
    </row>
    <row r="1585" spans="35:41">
      <c r="AI1585" s="74">
        <v>2002.12</v>
      </c>
      <c r="AJ1585" s="2">
        <f>Cape!D1590</f>
        <v>29.223333333333333</v>
      </c>
      <c r="AK1585" s="2">
        <f>Cape!E1592</f>
        <v>180.9</v>
      </c>
      <c r="AL1585" s="76">
        <f t="shared" si="84"/>
        <v>0.16605859590934216</v>
      </c>
      <c r="AM1585" s="95">
        <v>899.18</v>
      </c>
      <c r="AN1585">
        <f t="shared" si="85"/>
        <v>0.16605859590934216</v>
      </c>
      <c r="AO1585">
        <f t="shared" si="83"/>
        <v>0.77945765420687496</v>
      </c>
    </row>
    <row r="1586" spans="35:41">
      <c r="AI1586" s="74">
        <v>2003.01</v>
      </c>
      <c r="AJ1586" s="2">
        <f>Cape!D1591</f>
        <v>28.406666666666666</v>
      </c>
      <c r="AK1586" s="2">
        <f>Cape!E1593</f>
        <v>181.7</v>
      </c>
      <c r="AL1586" s="76">
        <f t="shared" si="84"/>
        <v>0.16083287470188956</v>
      </c>
      <c r="AM1586" s="95">
        <v>895.84</v>
      </c>
      <c r="AN1586">
        <f t="shared" si="85"/>
        <v>0.16083287470188956</v>
      </c>
      <c r="AO1586">
        <f t="shared" si="83"/>
        <v>0.75378105091190295</v>
      </c>
    </row>
    <row r="1587" spans="35:41">
      <c r="AI1587" s="74">
        <v>2003.02</v>
      </c>
      <c r="AJ1587" s="2">
        <f>Cape!D1592</f>
        <v>27.59</v>
      </c>
      <c r="AK1587" s="2">
        <f>Cape!E1594</f>
        <v>183.1</v>
      </c>
      <c r="AL1587" s="76">
        <f t="shared" si="84"/>
        <v>0.15514290915710904</v>
      </c>
      <c r="AM1587" s="95">
        <v>837.03</v>
      </c>
      <c r="AN1587">
        <f t="shared" si="85"/>
        <v>0.15514290915710904</v>
      </c>
      <c r="AO1587">
        <f t="shared" si="83"/>
        <v>0.72620974276762951</v>
      </c>
    </row>
    <row r="1588" spans="35:41">
      <c r="AI1588" s="74">
        <v>2003.03</v>
      </c>
      <c r="AJ1588" s="2">
        <f>Cape!D1593</f>
        <v>28.5</v>
      </c>
      <c r="AK1588" s="2">
        <f>Cape!E1595</f>
        <v>184.2</v>
      </c>
      <c r="AL1588" s="76">
        <f t="shared" si="84"/>
        <v>0.14978284473398482</v>
      </c>
      <c r="AM1588" s="95">
        <v>846.63</v>
      </c>
      <c r="AN1588">
        <f t="shared" si="85"/>
        <v>0.14978284473398482</v>
      </c>
      <c r="AO1588">
        <f t="shared" si="83"/>
        <v>0.70045894603418113</v>
      </c>
    </row>
    <row r="1589" spans="35:41">
      <c r="AI1589" s="74">
        <v>2003.04</v>
      </c>
      <c r="AJ1589" s="2">
        <f>Cape!D1594</f>
        <v>29.41</v>
      </c>
      <c r="AK1589" s="2">
        <f>Cape!E1596</f>
        <v>183.8</v>
      </c>
      <c r="AL1589" s="76">
        <f t="shared" si="84"/>
        <v>0.15505984766050054</v>
      </c>
      <c r="AM1589" s="95">
        <v>890.03</v>
      </c>
      <c r="AN1589">
        <f t="shared" si="85"/>
        <v>0.15505984766050054</v>
      </c>
      <c r="AO1589">
        <f t="shared" si="83"/>
        <v>0.72466114295281647</v>
      </c>
    </row>
    <row r="1590" spans="35:41">
      <c r="AI1590" s="74">
        <v>2003.05</v>
      </c>
      <c r="AJ1590" s="2">
        <f>Cape!D1595</f>
        <v>30.32</v>
      </c>
      <c r="AK1590" s="2">
        <f>Cape!E1597</f>
        <v>183.5</v>
      </c>
      <c r="AL1590" s="76">
        <f t="shared" si="84"/>
        <v>0.1602724795640327</v>
      </c>
      <c r="AM1590" s="95">
        <v>935.96</v>
      </c>
      <c r="AN1590">
        <f t="shared" si="85"/>
        <v>0.1602724795640327</v>
      </c>
      <c r="AO1590">
        <f t="shared" si="83"/>
        <v>0.74841707531098833</v>
      </c>
    </row>
    <row r="1591" spans="35:41">
      <c r="AI1591" s="74">
        <v>2003.06</v>
      </c>
      <c r="AJ1591" s="2">
        <f>Cape!D1596</f>
        <v>31.73</v>
      </c>
      <c r="AK1591" s="2">
        <f>Cape!E1598</f>
        <v>183.7</v>
      </c>
      <c r="AL1591" s="76">
        <f t="shared" si="84"/>
        <v>0.16505171475231356</v>
      </c>
      <c r="AM1591" s="95">
        <v>988</v>
      </c>
      <c r="AN1591">
        <f t="shared" si="85"/>
        <v>0.16505171475231356</v>
      </c>
      <c r="AO1591">
        <f t="shared" si="83"/>
        <v>0.77000275247249328</v>
      </c>
    </row>
    <row r="1592" spans="35:41">
      <c r="AI1592" s="74">
        <v>2003.07</v>
      </c>
      <c r="AJ1592" s="2">
        <f>Cape!D1597</f>
        <v>33.139999999999993</v>
      </c>
      <c r="AK1592" s="2">
        <f>Cape!E1599</f>
        <v>183.9</v>
      </c>
      <c r="AL1592" s="76">
        <f t="shared" si="84"/>
        <v>0.1725394235997825</v>
      </c>
      <c r="AM1592" s="95">
        <v>992.54</v>
      </c>
      <c r="AN1592">
        <f t="shared" si="85"/>
        <v>0.1725394235997825</v>
      </c>
      <c r="AO1592">
        <f t="shared" si="83"/>
        <v>0.80407006454865315</v>
      </c>
    </row>
    <row r="1593" spans="35:41">
      <c r="AI1593" s="74">
        <v>2003.08</v>
      </c>
      <c r="AJ1593" s="2">
        <f>Cape!D1598</f>
        <v>34.549999999999997</v>
      </c>
      <c r="AK1593" s="2">
        <f>Cape!E1600</f>
        <v>184.6</v>
      </c>
      <c r="AL1593" s="76">
        <f t="shared" si="84"/>
        <v>0.17952329360780062</v>
      </c>
      <c r="AM1593" s="95">
        <v>989.53</v>
      </c>
      <c r="AN1593">
        <f t="shared" si="85"/>
        <v>0.17952329360780062</v>
      </c>
      <c r="AO1593">
        <f t="shared" si="83"/>
        <v>0.8354379738315445</v>
      </c>
    </row>
    <row r="1594" spans="35:41">
      <c r="AI1594" s="74">
        <v>2003.09</v>
      </c>
      <c r="AJ1594" s="2">
        <f>Cape!D1599</f>
        <v>35.893333333333331</v>
      </c>
      <c r="AK1594" s="2">
        <f>Cape!E1601</f>
        <v>185.2</v>
      </c>
      <c r="AL1594" s="76">
        <f t="shared" si="84"/>
        <v>0.18655507559395249</v>
      </c>
      <c r="AM1594" s="95">
        <v>1019.44</v>
      </c>
      <c r="AN1594">
        <f t="shared" si="85"/>
        <v>0.18655507559395249</v>
      </c>
      <c r="AO1594">
        <f t="shared" si="83"/>
        <v>0.86665387022803209</v>
      </c>
    </row>
    <row r="1595" spans="35:41">
      <c r="AI1595" s="74">
        <v>2003.1</v>
      </c>
      <c r="AJ1595" s="2">
        <f>Cape!D1600</f>
        <v>37.236666666666665</v>
      </c>
      <c r="AK1595" s="2">
        <f>Cape!E1602</f>
        <v>185</v>
      </c>
      <c r="AL1595" s="76">
        <f t="shared" si="84"/>
        <v>0.19401801801801802</v>
      </c>
      <c r="AM1595" s="95">
        <v>1038.73</v>
      </c>
      <c r="AN1595">
        <f t="shared" si="85"/>
        <v>0.19401801801801802</v>
      </c>
      <c r="AO1595">
        <f t="shared" ref="AO1595:AO1658" si="86">AN1595/(AVERAGE(AL1475:AL1594))</f>
        <v>0.89946622181539715</v>
      </c>
    </row>
    <row r="1596" spans="35:41">
      <c r="AI1596" s="74">
        <v>2003.11</v>
      </c>
      <c r="AJ1596" s="2">
        <f>Cape!D1601</f>
        <v>38.58</v>
      </c>
      <c r="AK1596" s="2">
        <f>Cape!E1603</f>
        <v>184.5</v>
      </c>
      <c r="AL1596" s="76">
        <f t="shared" si="84"/>
        <v>0.20182475158084914</v>
      </c>
      <c r="AM1596" s="95">
        <v>1049.9000000000001</v>
      </c>
      <c r="AN1596">
        <f t="shared" si="85"/>
        <v>0.20182475158084914</v>
      </c>
      <c r="AO1596">
        <f t="shared" si="86"/>
        <v>0.93353474562076955</v>
      </c>
    </row>
    <row r="1597" spans="35:41">
      <c r="AI1597" s="74">
        <v>2003.12</v>
      </c>
      <c r="AJ1597" s="2">
        <f>Cape!D1602</f>
        <v>41.966666666666669</v>
      </c>
      <c r="AK1597" s="2">
        <f>Cape!E1604</f>
        <v>184.3</v>
      </c>
      <c r="AL1597" s="76">
        <f t="shared" si="84"/>
        <v>0.20933260987520344</v>
      </c>
      <c r="AM1597" s="95">
        <v>1080.6400000000001</v>
      </c>
      <c r="AN1597">
        <f t="shared" si="85"/>
        <v>0.20933260987520344</v>
      </c>
      <c r="AO1597">
        <f t="shared" si="86"/>
        <v>0.96586796465931413</v>
      </c>
    </row>
    <row r="1598" spans="35:41">
      <c r="AI1598" s="74">
        <v>2004.01</v>
      </c>
      <c r="AJ1598" s="2">
        <f>Cape!D1603</f>
        <v>45.353333333333332</v>
      </c>
      <c r="AK1598" s="2">
        <f>Cape!E1605</f>
        <v>185.2</v>
      </c>
      <c r="AL1598" s="76">
        <f t="shared" si="84"/>
        <v>0.22660187185025199</v>
      </c>
      <c r="AM1598" s="95">
        <v>1132.52</v>
      </c>
      <c r="AN1598">
        <f t="shared" si="85"/>
        <v>0.22660187185025199</v>
      </c>
      <c r="AO1598">
        <f t="shared" si="86"/>
        <v>1.0427685180197248</v>
      </c>
    </row>
    <row r="1599" spans="35:41">
      <c r="AI1599" s="74">
        <v>2004.02</v>
      </c>
      <c r="AJ1599" s="2">
        <f>Cape!D1604</f>
        <v>48.74</v>
      </c>
      <c r="AK1599" s="2">
        <f>Cape!E1606</f>
        <v>186.2</v>
      </c>
      <c r="AL1599" s="76">
        <f t="shared" si="84"/>
        <v>0.2435732187611887</v>
      </c>
      <c r="AM1599" s="95">
        <v>1143.3599999999999</v>
      </c>
      <c r="AN1599">
        <f t="shared" si="85"/>
        <v>0.2435732187611887</v>
      </c>
      <c r="AO1599">
        <f t="shared" si="86"/>
        <v>1.1172827579879721</v>
      </c>
    </row>
    <row r="1600" spans="35:41">
      <c r="AI1600" s="74">
        <v>2004.03</v>
      </c>
      <c r="AJ1600" s="2">
        <f>Cape!D1605</f>
        <v>49.826666666666675</v>
      </c>
      <c r="AK1600" s="2">
        <f>Cape!E1607</f>
        <v>187.4</v>
      </c>
      <c r="AL1600" s="76">
        <f t="shared" si="84"/>
        <v>0.26008537886873001</v>
      </c>
      <c r="AM1600" s="95">
        <v>1123.98</v>
      </c>
      <c r="AN1600">
        <f t="shared" si="85"/>
        <v>0.26008537886873001</v>
      </c>
      <c r="AO1600">
        <f t="shared" si="86"/>
        <v>1.1885829931675751</v>
      </c>
    </row>
    <row r="1601" spans="35:41">
      <c r="AI1601" s="74">
        <v>2004.04</v>
      </c>
      <c r="AJ1601" s="2">
        <f>Cape!D1606</f>
        <v>50.913333333333334</v>
      </c>
      <c r="AK1601" s="2">
        <f>Cape!E1608</f>
        <v>188</v>
      </c>
      <c r="AL1601" s="76">
        <f t="shared" si="84"/>
        <v>0.26503546099290787</v>
      </c>
      <c r="AM1601" s="95">
        <v>1133.3599999999999</v>
      </c>
      <c r="AN1601">
        <f t="shared" si="85"/>
        <v>0.26503546099290787</v>
      </c>
      <c r="AO1601">
        <f t="shared" si="86"/>
        <v>1.2060890458740019</v>
      </c>
    </row>
    <row r="1602" spans="35:41">
      <c r="AI1602" s="74">
        <v>2004.05</v>
      </c>
      <c r="AJ1602" s="2">
        <f>Cape!D1607</f>
        <v>52</v>
      </c>
      <c r="AK1602" s="2">
        <f>Cape!E1609</f>
        <v>189.1</v>
      </c>
      <c r="AL1602" s="76">
        <f t="shared" si="84"/>
        <v>0.26924026088489339</v>
      </c>
      <c r="AM1602" s="95">
        <v>1102.78</v>
      </c>
      <c r="AN1602">
        <f t="shared" si="85"/>
        <v>0.26924026088489339</v>
      </c>
      <c r="AO1602">
        <f t="shared" si="86"/>
        <v>1.2199165925517905</v>
      </c>
    </row>
    <row r="1603" spans="35:41">
      <c r="AI1603" s="74">
        <v>2004.06</v>
      </c>
      <c r="AJ1603" s="2">
        <f>Cape!D1608</f>
        <v>53.383333333333333</v>
      </c>
      <c r="AK1603" s="2">
        <f>Cape!E1610</f>
        <v>189.7</v>
      </c>
      <c r="AL1603" s="76">
        <f t="shared" si="84"/>
        <v>0.27411702688455458</v>
      </c>
      <c r="AM1603" s="95">
        <v>1132.76</v>
      </c>
      <c r="AN1603">
        <f t="shared" si="85"/>
        <v>0.27411702688455458</v>
      </c>
      <c r="AO1603">
        <f t="shared" si="86"/>
        <v>1.2365433527477141</v>
      </c>
    </row>
    <row r="1604" spans="35:41">
      <c r="AI1604" s="74">
        <v>2004.07</v>
      </c>
      <c r="AJ1604" s="2">
        <f>Cape!D1609</f>
        <v>54.766666666666673</v>
      </c>
      <c r="AK1604" s="2">
        <f>Cape!E1611</f>
        <v>189.4</v>
      </c>
      <c r="AL1604" s="76">
        <f t="shared" si="84"/>
        <v>0.28185498064061948</v>
      </c>
      <c r="AM1604" s="95">
        <v>1105.8499999999999</v>
      </c>
      <c r="AN1604">
        <f t="shared" si="85"/>
        <v>0.28185498064061948</v>
      </c>
      <c r="AO1604">
        <f t="shared" si="86"/>
        <v>1.2657077584373813</v>
      </c>
    </row>
    <row r="1605" spans="35:41">
      <c r="AI1605" s="74">
        <v>2004.08</v>
      </c>
      <c r="AJ1605" s="2">
        <f>Cape!D1610</f>
        <v>56.15</v>
      </c>
      <c r="AK1605" s="2">
        <f>Cape!E1612</f>
        <v>189.5</v>
      </c>
      <c r="AL1605" s="76">
        <f t="shared" ref="AL1605:AL1668" si="87">AJ1604/AK1605</f>
        <v>0.28900615655233075</v>
      </c>
      <c r="AM1605" s="95">
        <v>1088.94</v>
      </c>
      <c r="AN1605">
        <f t="shared" ref="AN1605:AN1668" si="88">AJ1604/AK1605</f>
        <v>0.28900615655233075</v>
      </c>
      <c r="AO1605">
        <f t="shared" si="86"/>
        <v>1.2918636553110538</v>
      </c>
    </row>
    <row r="1606" spans="35:41">
      <c r="AI1606" s="74">
        <v>2004.09</v>
      </c>
      <c r="AJ1606" s="2">
        <f>Cape!D1611</f>
        <v>56.69</v>
      </c>
      <c r="AK1606" s="2">
        <f>Cape!E1613</f>
        <v>189.9</v>
      </c>
      <c r="AL1606" s="76">
        <f t="shared" si="87"/>
        <v>0.29568193786203262</v>
      </c>
      <c r="AM1606" s="95">
        <v>1117.6600000000001</v>
      </c>
      <c r="AN1606">
        <f t="shared" si="88"/>
        <v>0.29568193786203262</v>
      </c>
      <c r="AO1606">
        <f t="shared" si="86"/>
        <v>1.3155569399036178</v>
      </c>
    </row>
    <row r="1607" spans="35:41">
      <c r="AI1607" s="74">
        <v>2004.1</v>
      </c>
      <c r="AJ1607" s="2">
        <f>Cape!D1612</f>
        <v>57.23</v>
      </c>
      <c r="AK1607" s="2">
        <f>Cape!E1614</f>
        <v>190.9</v>
      </c>
      <c r="AL1607" s="76">
        <f t="shared" si="87"/>
        <v>0.29696176008381348</v>
      </c>
      <c r="AM1607" s="95">
        <v>1117.21</v>
      </c>
      <c r="AN1607">
        <f t="shared" si="88"/>
        <v>0.29696176008381348</v>
      </c>
      <c r="AO1607">
        <f t="shared" si="86"/>
        <v>1.3150585044142948</v>
      </c>
    </row>
    <row r="1608" spans="35:41">
      <c r="AI1608" s="74">
        <v>2004.11</v>
      </c>
      <c r="AJ1608" s="2">
        <f>Cape!D1613</f>
        <v>57.77</v>
      </c>
      <c r="AK1608" s="2">
        <f>Cape!E1615</f>
        <v>191</v>
      </c>
      <c r="AL1608" s="76">
        <f t="shared" si="87"/>
        <v>0.29963350785340315</v>
      </c>
      <c r="AM1608" s="95">
        <v>1168.94</v>
      </c>
      <c r="AN1608">
        <f t="shared" si="88"/>
        <v>0.29963350785340315</v>
      </c>
      <c r="AO1608">
        <f t="shared" si="86"/>
        <v>1.3208627810742049</v>
      </c>
    </row>
    <row r="1609" spans="35:41">
      <c r="AI1609" s="74">
        <v>2004.12</v>
      </c>
      <c r="AJ1609" s="2">
        <f>Cape!D1614</f>
        <v>58.03</v>
      </c>
      <c r="AK1609" s="2">
        <f>Cape!E1616</f>
        <v>190.3</v>
      </c>
      <c r="AL1609" s="76">
        <f t="shared" si="87"/>
        <v>0.30357330530740934</v>
      </c>
      <c r="AM1609" s="95">
        <v>1199.21</v>
      </c>
      <c r="AN1609">
        <f t="shared" si="88"/>
        <v>0.30357330530740934</v>
      </c>
      <c r="AO1609">
        <f t="shared" si="86"/>
        <v>1.3322688057539285</v>
      </c>
    </row>
    <row r="1610" spans="35:41">
      <c r="AI1610" s="74">
        <v>2005.01</v>
      </c>
      <c r="AJ1610" s="2">
        <f>Cape!D1615</f>
        <v>58.29</v>
      </c>
      <c r="AK1610" s="2">
        <f>Cape!E1617</f>
        <v>190.7</v>
      </c>
      <c r="AL1610" s="76">
        <f t="shared" si="87"/>
        <v>0.3042999475616151</v>
      </c>
      <c r="AM1610" s="95">
        <v>1181.4100000000001</v>
      </c>
      <c r="AN1610">
        <f t="shared" si="88"/>
        <v>0.3042999475616151</v>
      </c>
      <c r="AO1610">
        <f t="shared" si="86"/>
        <v>1.3295737442231281</v>
      </c>
    </row>
    <row r="1611" spans="35:41">
      <c r="AI1611" s="74">
        <v>2005.02</v>
      </c>
      <c r="AJ1611" s="2">
        <f>Cape!D1616</f>
        <v>58.55</v>
      </c>
      <c r="AK1611" s="2">
        <f>Cape!E1618</f>
        <v>191.8</v>
      </c>
      <c r="AL1611" s="76">
        <f t="shared" si="87"/>
        <v>0.3039103232533889</v>
      </c>
      <c r="AM1611" s="95">
        <v>1199.6300000000001</v>
      </c>
      <c r="AN1611">
        <f t="shared" si="88"/>
        <v>0.3039103232533889</v>
      </c>
      <c r="AO1611">
        <f t="shared" si="86"/>
        <v>1.3223243026597855</v>
      </c>
    </row>
    <row r="1612" spans="35:41">
      <c r="AI1612" s="74">
        <v>2005.03</v>
      </c>
      <c r="AJ1612" s="2">
        <f>Cape!D1617</f>
        <v>59.106666666666662</v>
      </c>
      <c r="AK1612" s="2">
        <f>Cape!E1619</f>
        <v>193.3</v>
      </c>
      <c r="AL1612" s="76">
        <f t="shared" si="87"/>
        <v>0.3028970512157268</v>
      </c>
      <c r="AM1612" s="95">
        <v>1194.9000000000001</v>
      </c>
      <c r="AN1612">
        <f t="shared" si="88"/>
        <v>0.3028970512157268</v>
      </c>
      <c r="AO1612">
        <f t="shared" si="86"/>
        <v>1.3127581743322612</v>
      </c>
    </row>
    <row r="1613" spans="35:41">
      <c r="AI1613" s="74">
        <v>2005.04</v>
      </c>
      <c r="AJ1613" s="2">
        <f>Cape!D1618</f>
        <v>59.663333333333334</v>
      </c>
      <c r="AK1613" s="2">
        <f>Cape!E1620</f>
        <v>194.6</v>
      </c>
      <c r="AL1613" s="76">
        <f t="shared" si="87"/>
        <v>0.30373415553271665</v>
      </c>
      <c r="AM1613" s="95">
        <v>1164.43</v>
      </c>
      <c r="AN1613">
        <f t="shared" si="88"/>
        <v>0.30373415553271665</v>
      </c>
      <c r="AO1613">
        <f t="shared" si="86"/>
        <v>1.3116119645663995</v>
      </c>
    </row>
    <row r="1614" spans="35:41">
      <c r="AI1614" s="74">
        <v>2005.05</v>
      </c>
      <c r="AJ1614" s="2">
        <f>Cape!D1619</f>
        <v>60.22</v>
      </c>
      <c r="AK1614" s="2">
        <f>Cape!E1621</f>
        <v>194.4</v>
      </c>
      <c r="AL1614" s="76">
        <f t="shared" si="87"/>
        <v>0.30691015089163237</v>
      </c>
      <c r="AM1614" s="95">
        <v>1178.28</v>
      </c>
      <c r="AN1614">
        <f t="shared" si="88"/>
        <v>0.30691015089163237</v>
      </c>
      <c r="AO1614">
        <f t="shared" si="86"/>
        <v>1.3206690375460364</v>
      </c>
    </row>
    <row r="1615" spans="35:41">
      <c r="AI1615" s="74">
        <v>2005.06</v>
      </c>
      <c r="AJ1615" s="2">
        <f>Cape!D1620</f>
        <v>61.233333333333327</v>
      </c>
      <c r="AK1615" s="2">
        <f>Cape!E1622</f>
        <v>194.5</v>
      </c>
      <c r="AL1615" s="76">
        <f t="shared" si="87"/>
        <v>0.30961439588688944</v>
      </c>
      <c r="AM1615" s="95">
        <v>1202.25</v>
      </c>
      <c r="AN1615">
        <f t="shared" si="88"/>
        <v>0.30961439588688944</v>
      </c>
      <c r="AO1615">
        <f t="shared" si="86"/>
        <v>1.3276724836342573</v>
      </c>
    </row>
    <row r="1616" spans="35:41">
      <c r="AI1616" s="74">
        <v>2005.07</v>
      </c>
      <c r="AJ1616" s="2">
        <f>Cape!D1621</f>
        <v>62.24666666666667</v>
      </c>
      <c r="AK1616" s="2">
        <f>Cape!E1623</f>
        <v>195.4</v>
      </c>
      <c r="AL1616" s="76">
        <f t="shared" si="87"/>
        <v>0.31337427499147047</v>
      </c>
      <c r="AM1616" s="95">
        <v>1222.24</v>
      </c>
      <c r="AN1616">
        <f t="shared" si="88"/>
        <v>0.31337427499147047</v>
      </c>
      <c r="AO1616">
        <f t="shared" si="86"/>
        <v>1.339193056137604</v>
      </c>
    </row>
    <row r="1617" spans="35:41">
      <c r="AI1617" s="74">
        <v>2005.08</v>
      </c>
      <c r="AJ1617" s="2">
        <f>Cape!D1622</f>
        <v>63.26</v>
      </c>
      <c r="AK1617" s="2">
        <f>Cape!E1624</f>
        <v>196.4</v>
      </c>
      <c r="AL1617" s="76">
        <f t="shared" si="87"/>
        <v>0.31693822131704008</v>
      </c>
      <c r="AM1617" s="95">
        <v>1224.27</v>
      </c>
      <c r="AN1617">
        <f t="shared" si="88"/>
        <v>0.31693822131704008</v>
      </c>
      <c r="AO1617">
        <f t="shared" si="86"/>
        <v>1.34981728058185</v>
      </c>
    </row>
    <row r="1618" spans="35:41">
      <c r="AI1618" s="74">
        <v>2005.09</v>
      </c>
      <c r="AJ1618" s="2">
        <f>Cape!D1623</f>
        <v>64.33</v>
      </c>
      <c r="AK1618" s="2">
        <f>Cape!E1625</f>
        <v>198.8</v>
      </c>
      <c r="AL1618" s="76">
        <f t="shared" si="87"/>
        <v>0.31820925553319918</v>
      </c>
      <c r="AM1618" s="95">
        <v>1225.92</v>
      </c>
      <c r="AN1618">
        <f t="shared" si="88"/>
        <v>0.31820925553319918</v>
      </c>
      <c r="AO1618">
        <f t="shared" si="86"/>
        <v>1.3506355651248854</v>
      </c>
    </row>
    <row r="1619" spans="35:41">
      <c r="AI1619" s="74">
        <v>2005.1</v>
      </c>
      <c r="AJ1619" s="2">
        <f>Cape!D1624</f>
        <v>65.399999999999991</v>
      </c>
      <c r="AK1619" s="2">
        <f>Cape!E1626</f>
        <v>199.2</v>
      </c>
      <c r="AL1619" s="76">
        <f t="shared" si="87"/>
        <v>0.3229417670682731</v>
      </c>
      <c r="AM1619" s="95">
        <v>1191.96</v>
      </c>
      <c r="AN1619">
        <f t="shared" si="88"/>
        <v>0.3229417670682731</v>
      </c>
      <c r="AO1619">
        <f t="shared" si="86"/>
        <v>1.3662058224079487</v>
      </c>
    </row>
    <row r="1620" spans="35:41">
      <c r="AI1620" s="74">
        <v>2005.11</v>
      </c>
      <c r="AJ1620" s="2">
        <f>Cape!D1625</f>
        <v>66.47</v>
      </c>
      <c r="AK1620" s="2">
        <f>Cape!E1627</f>
        <v>197.6</v>
      </c>
      <c r="AL1620" s="76">
        <f t="shared" si="87"/>
        <v>0.33097165991902833</v>
      </c>
      <c r="AM1620" s="95">
        <v>1237.3699999999999</v>
      </c>
      <c r="AN1620">
        <f t="shared" si="88"/>
        <v>0.33097165991902833</v>
      </c>
      <c r="AO1620">
        <f t="shared" si="86"/>
        <v>1.3953894265762681</v>
      </c>
    </row>
    <row r="1621" spans="35:41">
      <c r="AI1621" s="74">
        <v>2005.12</v>
      </c>
      <c r="AJ1621" s="2">
        <f>Cape!D1626</f>
        <v>67.589999999999989</v>
      </c>
      <c r="AK1621" s="2">
        <f>Cape!E1628</f>
        <v>196.8</v>
      </c>
      <c r="AL1621" s="76">
        <f t="shared" si="87"/>
        <v>0.33775406504065036</v>
      </c>
      <c r="AM1621" s="95">
        <v>1262.07</v>
      </c>
      <c r="AN1621">
        <f t="shared" si="88"/>
        <v>0.33775406504065036</v>
      </c>
      <c r="AO1621">
        <f t="shared" si="86"/>
        <v>1.4188218706303617</v>
      </c>
    </row>
    <row r="1622" spans="35:41">
      <c r="AI1622" s="74">
        <v>2006.01</v>
      </c>
      <c r="AJ1622" s="2">
        <f>Cape!D1627</f>
        <v>68.709999999999994</v>
      </c>
      <c r="AK1622" s="2">
        <f>Cape!E1629</f>
        <v>198.3</v>
      </c>
      <c r="AL1622" s="76">
        <f t="shared" si="87"/>
        <v>0.34084720121028739</v>
      </c>
      <c r="AM1622" s="95">
        <v>1278.73</v>
      </c>
      <c r="AN1622">
        <f t="shared" si="88"/>
        <v>0.34084720121028739</v>
      </c>
      <c r="AO1622">
        <f t="shared" si="86"/>
        <v>1.426394255582657</v>
      </c>
    </row>
    <row r="1623" spans="35:41">
      <c r="AI1623" s="74">
        <v>2006.02</v>
      </c>
      <c r="AJ1623" s="2">
        <f>Cape!D1628</f>
        <v>69.83</v>
      </c>
      <c r="AK1623" s="2">
        <f>Cape!E1630</f>
        <v>198.7</v>
      </c>
      <c r="AL1623" s="76">
        <f t="shared" si="87"/>
        <v>0.34579768495218921</v>
      </c>
      <c r="AM1623" s="95">
        <v>1276.6500000000001</v>
      </c>
      <c r="AN1623">
        <f t="shared" si="88"/>
        <v>0.34579768495218921</v>
      </c>
      <c r="AO1623">
        <f t="shared" si="86"/>
        <v>1.4412992394857493</v>
      </c>
    </row>
    <row r="1624" spans="35:41">
      <c r="AI1624" s="74">
        <v>2006.03</v>
      </c>
      <c r="AJ1624" s="2">
        <f>Cape!D1629</f>
        <v>70.776666666666657</v>
      </c>
      <c r="AK1624" s="2">
        <f>Cape!E1631</f>
        <v>199.8</v>
      </c>
      <c r="AL1624" s="76">
        <f t="shared" si="87"/>
        <v>0.34949949949949949</v>
      </c>
      <c r="AM1624" s="95">
        <v>1293.74</v>
      </c>
      <c r="AN1624">
        <f t="shared" si="88"/>
        <v>0.34949949949949949</v>
      </c>
      <c r="AO1624">
        <f t="shared" si="86"/>
        <v>1.4504846840551</v>
      </c>
    </row>
    <row r="1625" spans="35:41">
      <c r="AI1625" s="74">
        <v>2006.04</v>
      </c>
      <c r="AJ1625" s="2">
        <f>Cape!D1630</f>
        <v>71.723333333333343</v>
      </c>
      <c r="AK1625" s="2">
        <f>Cape!E1632</f>
        <v>201.5</v>
      </c>
      <c r="AL1625" s="76">
        <f t="shared" si="87"/>
        <v>0.3512489660876757</v>
      </c>
      <c r="AM1625" s="95">
        <v>1302.17</v>
      </c>
      <c r="AN1625">
        <f t="shared" si="88"/>
        <v>0.3512489660876757</v>
      </c>
      <c r="AO1625">
        <f t="shared" si="86"/>
        <v>1.4511512198147536</v>
      </c>
    </row>
    <row r="1626" spans="35:41">
      <c r="AI1626" s="74">
        <v>2006.05</v>
      </c>
      <c r="AJ1626" s="2">
        <f>Cape!D1631</f>
        <v>72.67</v>
      </c>
      <c r="AK1626" s="2">
        <f>Cape!E1633</f>
        <v>202.5</v>
      </c>
      <c r="AL1626" s="76">
        <f t="shared" si="87"/>
        <v>0.35418930041152269</v>
      </c>
      <c r="AM1626" s="95">
        <v>1290.01</v>
      </c>
      <c r="AN1626">
        <f t="shared" si="88"/>
        <v>0.35418930041152269</v>
      </c>
      <c r="AO1626">
        <f t="shared" si="86"/>
        <v>1.4565889447235609</v>
      </c>
    </row>
    <row r="1627" spans="35:41">
      <c r="AI1627" s="74">
        <v>2006.06</v>
      </c>
      <c r="AJ1627" s="2">
        <f>Cape!D1632</f>
        <v>73.276666666666657</v>
      </c>
      <c r="AK1627" s="2">
        <f>Cape!E1634</f>
        <v>202.9</v>
      </c>
      <c r="AL1627" s="76">
        <f t="shared" si="87"/>
        <v>0.35815672745194677</v>
      </c>
      <c r="AM1627" s="95">
        <v>1253.17</v>
      </c>
      <c r="AN1627">
        <f t="shared" si="88"/>
        <v>0.35815672745194677</v>
      </c>
      <c r="AO1627">
        <f t="shared" si="86"/>
        <v>1.4660222340611719</v>
      </c>
    </row>
    <row r="1628" spans="35:41">
      <c r="AI1628" s="74">
        <v>2006.07</v>
      </c>
      <c r="AJ1628" s="2">
        <f>Cape!D1633</f>
        <v>73.883333333333326</v>
      </c>
      <c r="AK1628" s="2">
        <f>Cape!E1635</f>
        <v>203.5</v>
      </c>
      <c r="AL1628" s="76">
        <f t="shared" si="87"/>
        <v>0.36008190008190005</v>
      </c>
      <c r="AM1628" s="95">
        <v>1260.24</v>
      </c>
      <c r="AN1628">
        <f t="shared" si="88"/>
        <v>0.36008190008190005</v>
      </c>
      <c r="AO1628">
        <f t="shared" si="86"/>
        <v>1.4668512086407646</v>
      </c>
    </row>
    <row r="1629" spans="35:41">
      <c r="AI1629" s="74">
        <v>2006.08</v>
      </c>
      <c r="AJ1629" s="2">
        <f>Cape!D1634</f>
        <v>74.489999999999995</v>
      </c>
      <c r="AK1629" s="2">
        <f>Cape!E1636</f>
        <v>203.9</v>
      </c>
      <c r="AL1629" s="76">
        <f t="shared" si="87"/>
        <v>0.3623508255680889</v>
      </c>
      <c r="AM1629" s="95">
        <v>1287.1500000000001</v>
      </c>
      <c r="AN1629">
        <f t="shared" si="88"/>
        <v>0.3623508255680889</v>
      </c>
      <c r="AO1629">
        <f t="shared" si="86"/>
        <v>1.4690414790074435</v>
      </c>
    </row>
    <row r="1630" spans="35:41">
      <c r="AI1630" s="74">
        <v>2006.09</v>
      </c>
      <c r="AJ1630" s="2">
        <f>Cape!D1635</f>
        <v>75.849999999999994</v>
      </c>
      <c r="AK1630" s="2">
        <f>Cape!E1637</f>
        <v>202.9</v>
      </c>
      <c r="AL1630" s="76">
        <f t="shared" si="87"/>
        <v>0.36712666338097583</v>
      </c>
      <c r="AM1630" s="95">
        <v>1317.74</v>
      </c>
      <c r="AN1630">
        <f t="shared" si="88"/>
        <v>0.36712666338097583</v>
      </c>
      <c r="AO1630">
        <f t="shared" si="86"/>
        <v>1.4812841510613866</v>
      </c>
    </row>
    <row r="1631" spans="35:41">
      <c r="AI1631" s="74">
        <v>2006.1</v>
      </c>
      <c r="AJ1631" s="2">
        <f>Cape!D1636</f>
        <v>77.209999999999994</v>
      </c>
      <c r="AK1631" s="2">
        <f>Cape!E1638</f>
        <v>201.8</v>
      </c>
      <c r="AL1631" s="76">
        <f t="shared" si="87"/>
        <v>0.37586719524281464</v>
      </c>
      <c r="AM1631" s="95">
        <v>1363.38</v>
      </c>
      <c r="AN1631">
        <f t="shared" si="88"/>
        <v>0.37586719524281464</v>
      </c>
      <c r="AO1631">
        <f t="shared" si="86"/>
        <v>1.5091472763354583</v>
      </c>
    </row>
    <row r="1632" spans="35:41">
      <c r="AI1632" s="74">
        <v>2006.11</v>
      </c>
      <c r="AJ1632" s="2">
        <f>Cape!D1637</f>
        <v>78.569999999999993</v>
      </c>
      <c r="AK1632" s="2">
        <f>Cape!E1639</f>
        <v>201.5</v>
      </c>
      <c r="AL1632" s="76">
        <f t="shared" si="87"/>
        <v>0.3831761786600496</v>
      </c>
      <c r="AM1632" s="95">
        <v>1388.64</v>
      </c>
      <c r="AN1632">
        <f t="shared" si="88"/>
        <v>0.3831761786600496</v>
      </c>
      <c r="AO1632">
        <f t="shared" si="86"/>
        <v>1.5306556762526609</v>
      </c>
    </row>
    <row r="1633" spans="35:41">
      <c r="AI1633" s="74">
        <v>2006.12</v>
      </c>
      <c r="AJ1633" s="2">
        <f>Cape!D1638</f>
        <v>79.55</v>
      </c>
      <c r="AK1633" s="2">
        <f>Cape!E1640</f>
        <v>201.8</v>
      </c>
      <c r="AL1633" s="76">
        <f t="shared" si="87"/>
        <v>0.3893458870168483</v>
      </c>
      <c r="AM1633" s="95">
        <v>1416.42</v>
      </c>
      <c r="AN1633">
        <f t="shared" si="88"/>
        <v>0.3893458870168483</v>
      </c>
      <c r="AO1633">
        <f t="shared" si="86"/>
        <v>1.5471393847770665</v>
      </c>
    </row>
    <row r="1634" spans="35:41">
      <c r="AI1634" s="74">
        <v>2007.01</v>
      </c>
      <c r="AJ1634" s="2">
        <f>Cape!D1639</f>
        <v>80.53</v>
      </c>
      <c r="AK1634" s="2">
        <f>Cape!E1641</f>
        <v>202.416</v>
      </c>
      <c r="AL1634" s="76">
        <f t="shared" si="87"/>
        <v>0.39300252944431269</v>
      </c>
      <c r="AM1634" s="95">
        <v>1424.16</v>
      </c>
      <c r="AN1634">
        <f t="shared" si="88"/>
        <v>0.39300252944431269</v>
      </c>
      <c r="AO1634">
        <f t="shared" si="86"/>
        <v>1.5533184932240909</v>
      </c>
    </row>
    <row r="1635" spans="35:41">
      <c r="AI1635" s="74">
        <v>2007.02</v>
      </c>
      <c r="AJ1635" s="2">
        <f>Cape!D1640</f>
        <v>81.510000000000005</v>
      </c>
      <c r="AK1635" s="2">
        <f>Cape!E1642</f>
        <v>203.499</v>
      </c>
      <c r="AL1635" s="76">
        <f t="shared" si="87"/>
        <v>0.39572676032806059</v>
      </c>
      <c r="AM1635" s="95">
        <v>1444.8</v>
      </c>
      <c r="AN1635">
        <f t="shared" si="88"/>
        <v>0.39572676032806059</v>
      </c>
      <c r="AO1635">
        <f t="shared" si="86"/>
        <v>1.5558349651866201</v>
      </c>
    </row>
    <row r="1636" spans="35:41">
      <c r="AI1636" s="74">
        <v>2007.03</v>
      </c>
      <c r="AJ1636" s="2">
        <f>Cape!D1641</f>
        <v>82.056666666666672</v>
      </c>
      <c r="AK1636" s="2">
        <f>Cape!E1643</f>
        <v>205.352</v>
      </c>
      <c r="AL1636" s="76">
        <f t="shared" si="87"/>
        <v>0.39692820133234641</v>
      </c>
      <c r="AM1636" s="95">
        <v>1406.95</v>
      </c>
      <c r="AN1636">
        <f t="shared" si="88"/>
        <v>0.39692820133234641</v>
      </c>
      <c r="AO1636">
        <f t="shared" si="86"/>
        <v>1.5524833408693732</v>
      </c>
    </row>
    <row r="1637" spans="35:41">
      <c r="AI1637" s="74">
        <v>2007.04</v>
      </c>
      <c r="AJ1637" s="2">
        <f>Cape!D1642</f>
        <v>82.603333333333339</v>
      </c>
      <c r="AK1637" s="2">
        <f>Cape!E1644</f>
        <v>206.68600000000001</v>
      </c>
      <c r="AL1637" s="76">
        <f t="shared" si="87"/>
        <v>0.39701124733492676</v>
      </c>
      <c r="AM1637" s="95">
        <v>1463.64</v>
      </c>
      <c r="AN1637">
        <f t="shared" si="88"/>
        <v>0.39701124733492676</v>
      </c>
      <c r="AO1637">
        <f t="shared" si="86"/>
        <v>1.545009491326073</v>
      </c>
    </row>
    <row r="1638" spans="35:41">
      <c r="AI1638" s="74">
        <v>2007.05</v>
      </c>
      <c r="AJ1638" s="2">
        <f>Cape!D1643</f>
        <v>83.15</v>
      </c>
      <c r="AK1638" s="2">
        <f>Cape!E1645</f>
        <v>207.94900000000001</v>
      </c>
      <c r="AL1638" s="76">
        <f t="shared" si="87"/>
        <v>0.39722880770445318</v>
      </c>
      <c r="AM1638" s="95">
        <v>1511.14</v>
      </c>
      <c r="AN1638">
        <f t="shared" si="88"/>
        <v>0.39722880770445318</v>
      </c>
      <c r="AO1638">
        <f t="shared" si="86"/>
        <v>1.5382680200977936</v>
      </c>
    </row>
    <row r="1639" spans="35:41">
      <c r="AI1639" s="74">
        <v>2007.06</v>
      </c>
      <c r="AJ1639" s="2">
        <f>Cape!D1644</f>
        <v>83.740000000000009</v>
      </c>
      <c r="AK1639" s="2">
        <f>Cape!E1646</f>
        <v>208.352</v>
      </c>
      <c r="AL1639" s="76">
        <f t="shared" si="87"/>
        <v>0.39908424205191217</v>
      </c>
      <c r="AM1639" s="95">
        <v>1514.19</v>
      </c>
      <c r="AN1639">
        <f t="shared" si="88"/>
        <v>0.39908424205191217</v>
      </c>
      <c r="AO1639">
        <f t="shared" si="86"/>
        <v>1.5380562036725218</v>
      </c>
    </row>
    <row r="1640" spans="35:41">
      <c r="AI1640" s="74">
        <v>2007.07</v>
      </c>
      <c r="AJ1640" s="2">
        <f>Cape!D1645</f>
        <v>84.330000000000013</v>
      </c>
      <c r="AK1640" s="2">
        <f>Cape!E1647</f>
        <v>208.29900000000001</v>
      </c>
      <c r="AL1640" s="76">
        <f t="shared" si="87"/>
        <v>0.40201825260802981</v>
      </c>
      <c r="AM1640" s="110">
        <v>1520.71</v>
      </c>
      <c r="AN1640">
        <f t="shared" si="88"/>
        <v>0.40201825260802981</v>
      </c>
      <c r="AO1640">
        <f t="shared" si="86"/>
        <v>1.5420314363356042</v>
      </c>
    </row>
    <row r="1641" spans="35:41">
      <c r="AI1641" s="74">
        <v>2007.08</v>
      </c>
      <c r="AJ1641" s="2">
        <f>Cape!D1646</f>
        <v>84.92</v>
      </c>
      <c r="AK1641" s="2">
        <f>Cape!E1648</f>
        <v>207.917</v>
      </c>
      <c r="AL1641" s="76">
        <f t="shared" si="87"/>
        <v>0.40559454012899382</v>
      </c>
      <c r="AM1641" s="95">
        <v>1454.62</v>
      </c>
      <c r="AN1641">
        <f t="shared" si="88"/>
        <v>0.40559454012899382</v>
      </c>
      <c r="AO1641">
        <f t="shared" si="86"/>
        <v>1.5482929881325649</v>
      </c>
    </row>
    <row r="1642" spans="35:41">
      <c r="AI1642" s="74">
        <v>2007.09</v>
      </c>
      <c r="AJ1642" s="2">
        <f>Cape!D1647</f>
        <v>82.813333333333333</v>
      </c>
      <c r="AK1642" s="2">
        <f>Cape!E1649</f>
        <v>208.49</v>
      </c>
      <c r="AL1642" s="76">
        <f t="shared" si="87"/>
        <v>0.40730970310326631</v>
      </c>
      <c r="AM1642" s="95">
        <v>1497.12</v>
      </c>
      <c r="AN1642">
        <f t="shared" si="88"/>
        <v>0.40730970310326631</v>
      </c>
      <c r="AO1642">
        <f t="shared" si="86"/>
        <v>1.5472574879884884</v>
      </c>
    </row>
    <row r="1643" spans="35:41">
      <c r="AI1643" s="74">
        <v>2007.1</v>
      </c>
      <c r="AJ1643" s="2">
        <f>Cape!D1648</f>
        <v>80.706666666666663</v>
      </c>
      <c r="AK1643" s="2">
        <f>Cape!E1650</f>
        <v>208.93600000000001</v>
      </c>
      <c r="AL1643" s="76">
        <f t="shared" si="87"/>
        <v>0.39635741726334062</v>
      </c>
      <c r="AM1643" s="95">
        <v>1539.66</v>
      </c>
      <c r="AN1643">
        <f t="shared" si="88"/>
        <v>0.39635741726334062</v>
      </c>
      <c r="AO1643">
        <f t="shared" si="86"/>
        <v>1.4982652592480707</v>
      </c>
    </row>
    <row r="1644" spans="35:41">
      <c r="AI1644" s="74">
        <v>2007.11</v>
      </c>
      <c r="AJ1644" s="2">
        <f>Cape!D1649</f>
        <v>78.599999999999994</v>
      </c>
      <c r="AK1644" s="2">
        <f>Cape!E1651</f>
        <v>210.17699999999999</v>
      </c>
      <c r="AL1644" s="76">
        <f t="shared" si="87"/>
        <v>0.38399380839324315</v>
      </c>
      <c r="AM1644" s="95">
        <v>1463.39</v>
      </c>
      <c r="AN1644">
        <f t="shared" si="88"/>
        <v>0.38399380839324315</v>
      </c>
      <c r="AO1644">
        <f t="shared" si="86"/>
        <v>1.4449188469640322</v>
      </c>
    </row>
    <row r="1645" spans="35:41">
      <c r="AI1645" s="74">
        <v>2007.12</v>
      </c>
      <c r="AJ1645" s="2">
        <f>Cape!D1650</f>
        <v>74.460000000000008</v>
      </c>
      <c r="AK1645" s="2">
        <f>Cape!E1652</f>
        <v>210.036</v>
      </c>
      <c r="AL1645" s="76">
        <f t="shared" si="87"/>
        <v>0.37422156201793977</v>
      </c>
      <c r="AM1645" s="95">
        <v>1479.22</v>
      </c>
      <c r="AN1645">
        <f t="shared" si="88"/>
        <v>0.37422156201793977</v>
      </c>
      <c r="AO1645">
        <f t="shared" si="86"/>
        <v>1.4023190454451058</v>
      </c>
    </row>
    <row r="1646" spans="35:41">
      <c r="AI1646" s="74">
        <v>2008.01</v>
      </c>
      <c r="AJ1646" s="2">
        <f>Cape!D1651</f>
        <v>70.320000000000007</v>
      </c>
      <c r="AK1646" s="2">
        <f>Cape!E1653</f>
        <v>211.08</v>
      </c>
      <c r="AL1646" s="76">
        <f t="shared" si="87"/>
        <v>0.35275724843661171</v>
      </c>
      <c r="AM1646" s="95">
        <v>1378.76</v>
      </c>
      <c r="AN1646">
        <f t="shared" si="88"/>
        <v>0.35275724843661171</v>
      </c>
      <c r="AO1646">
        <f t="shared" si="86"/>
        <v>1.3168579544780585</v>
      </c>
    </row>
    <row r="1647" spans="35:41">
      <c r="AI1647" s="74">
        <v>2008.02</v>
      </c>
      <c r="AJ1647" s="2">
        <f>Cape!D1652</f>
        <v>66.180000000000007</v>
      </c>
      <c r="AK1647" s="2">
        <f>Cape!E1654</f>
        <v>211.69300000000001</v>
      </c>
      <c r="AL1647" s="76">
        <f t="shared" si="87"/>
        <v>0.332179146216455</v>
      </c>
      <c r="AM1647" s="95">
        <v>1354.87</v>
      </c>
      <c r="AN1647">
        <f t="shared" si="88"/>
        <v>0.332179146216455</v>
      </c>
      <c r="AO1647">
        <f t="shared" si="86"/>
        <v>1.2360718630470093</v>
      </c>
    </row>
    <row r="1648" spans="35:41">
      <c r="AI1648" s="74">
        <v>2008.03</v>
      </c>
      <c r="AJ1648" s="2">
        <f>Cape!D1653</f>
        <v>64.25</v>
      </c>
      <c r="AK1648" s="2">
        <f>Cape!E1655</f>
        <v>213.52799999999999</v>
      </c>
      <c r="AL1648" s="76">
        <f t="shared" si="87"/>
        <v>0.30993593346071713</v>
      </c>
      <c r="AM1648" s="95">
        <v>1316.94</v>
      </c>
      <c r="AN1648">
        <f t="shared" si="88"/>
        <v>0.30993593346071713</v>
      </c>
      <c r="AO1648">
        <f t="shared" si="86"/>
        <v>1.1502726263323124</v>
      </c>
    </row>
    <row r="1649" spans="35:41">
      <c r="AI1649" s="74">
        <v>2008.04</v>
      </c>
      <c r="AJ1649" s="2">
        <f>Cape!D1654</f>
        <v>62.32</v>
      </c>
      <c r="AK1649" s="2">
        <f>Cape!E1656</f>
        <v>214.82300000000001</v>
      </c>
      <c r="AL1649" s="76">
        <f t="shared" si="87"/>
        <v>0.29908343147614547</v>
      </c>
      <c r="AM1649" s="95">
        <v>1370.47</v>
      </c>
      <c r="AN1649">
        <f t="shared" si="88"/>
        <v>0.29908343147614547</v>
      </c>
      <c r="AO1649">
        <f t="shared" si="86"/>
        <v>1.1077667145183705</v>
      </c>
    </row>
    <row r="1650" spans="35:41">
      <c r="AI1650" s="74">
        <v>2008.05</v>
      </c>
      <c r="AJ1650" s="2">
        <f>Cape!D1655</f>
        <v>60.39</v>
      </c>
      <c r="AK1650" s="2">
        <f>Cape!E1657</f>
        <v>216.63200000000001</v>
      </c>
      <c r="AL1650" s="76">
        <f t="shared" si="87"/>
        <v>0.28767679751837216</v>
      </c>
      <c r="AM1650" s="95">
        <v>1403.22</v>
      </c>
      <c r="AN1650">
        <f t="shared" si="88"/>
        <v>0.28767679751837216</v>
      </c>
      <c r="AO1650">
        <f t="shared" si="86"/>
        <v>1.063711519720828</v>
      </c>
    </row>
    <row r="1651" spans="35:41">
      <c r="AI1651" s="74">
        <v>2008.06</v>
      </c>
      <c r="AJ1651" s="2">
        <f>Cape!D1656</f>
        <v>57.383333333333326</v>
      </c>
      <c r="AK1651" s="2">
        <f>Cape!E1658</f>
        <v>218.815</v>
      </c>
      <c r="AL1651" s="76">
        <f t="shared" si="87"/>
        <v>0.27598656399241367</v>
      </c>
      <c r="AM1651" s="95">
        <v>1341.25</v>
      </c>
      <c r="AN1651">
        <f t="shared" si="88"/>
        <v>0.27598656399241367</v>
      </c>
      <c r="AO1651">
        <f t="shared" si="86"/>
        <v>1.019090521178041</v>
      </c>
    </row>
    <row r="1652" spans="35:41">
      <c r="AI1652" s="74">
        <v>2008.07</v>
      </c>
      <c r="AJ1652" s="2">
        <f>Cape!D1657</f>
        <v>54.376666666666665</v>
      </c>
      <c r="AK1652" s="2">
        <f>Cape!E1659</f>
        <v>219.964</v>
      </c>
      <c r="AL1652" s="76">
        <f t="shared" si="87"/>
        <v>0.26087602213695571</v>
      </c>
      <c r="AM1652" s="95">
        <v>1257.33</v>
      </c>
      <c r="AN1652">
        <f t="shared" si="88"/>
        <v>0.26087602213695571</v>
      </c>
      <c r="AO1652">
        <f t="shared" si="86"/>
        <v>0.9623049833120858</v>
      </c>
    </row>
    <row r="1653" spans="35:41">
      <c r="AI1653" s="74">
        <v>2008.08</v>
      </c>
      <c r="AJ1653" s="2">
        <f>Cape!D1658</f>
        <v>51.37</v>
      </c>
      <c r="AK1653" s="2">
        <f>Cape!E1660</f>
        <v>219.08600000000001</v>
      </c>
      <c r="AL1653" s="76">
        <f t="shared" si="87"/>
        <v>0.2481978157740187</v>
      </c>
      <c r="AM1653" s="95">
        <v>1281.47</v>
      </c>
      <c r="AN1653">
        <f t="shared" si="88"/>
        <v>0.2481978157740187</v>
      </c>
      <c r="AO1653">
        <f t="shared" si="86"/>
        <v>0.91498252398779534</v>
      </c>
    </row>
    <row r="1654" spans="35:41">
      <c r="AI1654" s="74">
        <v>2008.09</v>
      </c>
      <c r="AJ1654" s="2">
        <f>Cape!D1659</f>
        <v>49.563333333333333</v>
      </c>
      <c r="AK1654" s="2">
        <f>Cape!E1661</f>
        <v>218.78299999999999</v>
      </c>
      <c r="AL1654" s="76">
        <f t="shared" si="87"/>
        <v>0.23479886462842178</v>
      </c>
      <c r="AM1654" s="95">
        <v>1216.95</v>
      </c>
      <c r="AN1654">
        <f t="shared" si="88"/>
        <v>0.23479886462842178</v>
      </c>
      <c r="AO1654">
        <f t="shared" si="86"/>
        <v>0.8653601748483174</v>
      </c>
    </row>
    <row r="1655" spans="35:41">
      <c r="AI1655" s="74">
        <v>2008.1</v>
      </c>
      <c r="AJ1655" s="2">
        <f>Cape!D1660</f>
        <v>47.756666666666668</v>
      </c>
      <c r="AK1655" s="2">
        <f>Cape!E1662</f>
        <v>216.57300000000001</v>
      </c>
      <c r="AL1655" s="76">
        <f t="shared" si="87"/>
        <v>0.22885278097146611</v>
      </c>
      <c r="AM1655" s="95">
        <v>968.8</v>
      </c>
      <c r="AN1655">
        <f t="shared" si="88"/>
        <v>0.22885278097146611</v>
      </c>
      <c r="AO1655">
        <f t="shared" si="86"/>
        <v>0.84353384689602517</v>
      </c>
    </row>
    <row r="1656" spans="35:41">
      <c r="AI1656" s="74">
        <v>2008.11</v>
      </c>
      <c r="AJ1656" s="2">
        <f>Cape!D1661</f>
        <v>45.95</v>
      </c>
      <c r="AK1656" s="2">
        <f>Cape!E1663</f>
        <v>212.42500000000001</v>
      </c>
      <c r="AL1656" s="76">
        <f t="shared" si="87"/>
        <v>0.22481660193793887</v>
      </c>
      <c r="AM1656" s="95">
        <v>883.04</v>
      </c>
      <c r="AN1656">
        <f t="shared" si="88"/>
        <v>0.22481660193793887</v>
      </c>
      <c r="AO1656">
        <f t="shared" si="86"/>
        <v>0.82883451928919771</v>
      </c>
    </row>
    <row r="1657" spans="35:41">
      <c r="AI1657" s="74">
        <v>2008.12</v>
      </c>
      <c r="AJ1657" s="2">
        <f>Cape!D1662</f>
        <v>35.593333333333334</v>
      </c>
      <c r="AK1657" s="2">
        <f>Cape!E1664</f>
        <v>210.22800000000001</v>
      </c>
      <c r="AL1657" s="76">
        <f t="shared" si="87"/>
        <v>0.21857221683124989</v>
      </c>
      <c r="AM1657" s="95">
        <v>877.56</v>
      </c>
      <c r="AN1657">
        <f t="shared" si="88"/>
        <v>0.21857221683124989</v>
      </c>
      <c r="AO1657">
        <f t="shared" si="86"/>
        <v>0.80604177446010328</v>
      </c>
    </row>
    <row r="1658" spans="35:41">
      <c r="AI1658" s="74">
        <v>2009.01</v>
      </c>
      <c r="AJ1658" s="2">
        <f>Cape!D1663</f>
        <v>25.236666666666668</v>
      </c>
      <c r="AK1658" s="2">
        <f>Cape!E1665</f>
        <v>211.143</v>
      </c>
      <c r="AL1658" s="76">
        <f t="shared" si="87"/>
        <v>0.1685745363726637</v>
      </c>
      <c r="AM1658" s="95">
        <v>865.58</v>
      </c>
      <c r="AN1658">
        <f t="shared" si="88"/>
        <v>0.1685745363726637</v>
      </c>
      <c r="AO1658">
        <f t="shared" si="86"/>
        <v>0.62192659547250839</v>
      </c>
    </row>
    <row r="1659" spans="35:41">
      <c r="AI1659" s="74">
        <v>2009.02</v>
      </c>
      <c r="AJ1659" s="2">
        <f>Cape!D1664</f>
        <v>14.88</v>
      </c>
      <c r="AK1659" s="2">
        <f>Cape!E1666</f>
        <v>212.19300000000001</v>
      </c>
      <c r="AL1659" s="76">
        <f t="shared" si="87"/>
        <v>0.11893260695059057</v>
      </c>
      <c r="AM1659" s="95">
        <v>805.23</v>
      </c>
      <c r="AN1659">
        <f t="shared" si="88"/>
        <v>0.11893260695059057</v>
      </c>
      <c r="AO1659">
        <f t="shared" ref="AO1659:AO1722" si="89">AN1659/(AVERAGE(AL1539:AL1658))</f>
        <v>0.43962584993486614</v>
      </c>
    </row>
    <row r="1660" spans="35:41">
      <c r="AI1660" s="74">
        <v>2009.03</v>
      </c>
      <c r="AJ1660" s="2">
        <f>Cape!D1665</f>
        <v>12.206666666666667</v>
      </c>
      <c r="AK1660" s="2">
        <f>Cape!E1667</f>
        <v>212.709</v>
      </c>
      <c r="AL1660" s="76">
        <f t="shared" si="87"/>
        <v>6.9954726880385884E-2</v>
      </c>
      <c r="AM1660" s="95">
        <v>757.13</v>
      </c>
      <c r="AN1660">
        <f t="shared" si="88"/>
        <v>6.9954726880385884E-2</v>
      </c>
      <c r="AO1660">
        <f t="shared" si="89"/>
        <v>0.25947043123826047</v>
      </c>
    </row>
    <row r="1661" spans="35:41">
      <c r="AI1661" s="74">
        <v>2009.04</v>
      </c>
      <c r="AJ1661" s="2">
        <f>Cape!D1666</f>
        <v>9.5333333333333332</v>
      </c>
      <c r="AK1661" s="2">
        <f>Cape!E1668</f>
        <v>213.24</v>
      </c>
      <c r="AL1661" s="76">
        <f t="shared" si="87"/>
        <v>5.7243794159944975E-2</v>
      </c>
      <c r="AM1661" s="95">
        <v>848.15</v>
      </c>
      <c r="AN1661">
        <f t="shared" si="88"/>
        <v>5.7243794159944975E-2</v>
      </c>
      <c r="AO1661">
        <f t="shared" si="89"/>
        <v>0.21336999005711468</v>
      </c>
    </row>
    <row r="1662" spans="35:41">
      <c r="AI1662" s="74">
        <v>2009.05</v>
      </c>
      <c r="AJ1662" s="2">
        <f>Cape!D1667</f>
        <v>6.86</v>
      </c>
      <c r="AK1662" s="2">
        <f>Cape!E1669</f>
        <v>213.85599999999999</v>
      </c>
      <c r="AL1662" s="76">
        <f t="shared" si="87"/>
        <v>4.4578283206144945E-2</v>
      </c>
      <c r="AM1662" s="95">
        <v>902.41</v>
      </c>
      <c r="AN1662">
        <f t="shared" si="88"/>
        <v>4.4578283206144945E-2</v>
      </c>
      <c r="AO1662">
        <f t="shared" si="89"/>
        <v>0.1670479373397043</v>
      </c>
    </row>
    <row r="1663" spans="35:41">
      <c r="AI1663" s="74">
        <v>2009.06</v>
      </c>
      <c r="AJ1663" s="2">
        <f>Cape!D1668</f>
        <v>7.0766666666666662</v>
      </c>
      <c r="AK1663" s="2">
        <f>Cape!E1670</f>
        <v>215.69300000000001</v>
      </c>
      <c r="AL1663" s="76">
        <f t="shared" si="87"/>
        <v>3.1804462824477381E-2</v>
      </c>
      <c r="AM1663" s="95">
        <v>926.12</v>
      </c>
      <c r="AN1663">
        <f t="shared" si="88"/>
        <v>3.1804462824477381E-2</v>
      </c>
      <c r="AO1663">
        <f t="shared" si="89"/>
        <v>0.11987320963374827</v>
      </c>
    </row>
    <row r="1664" spans="35:41">
      <c r="AI1664" s="74">
        <v>2009.07</v>
      </c>
      <c r="AJ1664" s="2">
        <f>Cape!D1669</f>
        <v>7.293333333333333</v>
      </c>
      <c r="AK1664" s="2">
        <f>Cape!E1671</f>
        <v>215.351</v>
      </c>
      <c r="AL1664" s="76">
        <f t="shared" si="87"/>
        <v>3.2861081056817315E-2</v>
      </c>
      <c r="AM1664" s="95">
        <v>935.82</v>
      </c>
      <c r="AN1664">
        <f t="shared" si="88"/>
        <v>3.2861081056817315E-2</v>
      </c>
      <c r="AO1664">
        <f t="shared" si="89"/>
        <v>0.12463517082882829</v>
      </c>
    </row>
    <row r="1665" spans="35:41">
      <c r="AI1665" s="74">
        <v>2009.08</v>
      </c>
      <c r="AJ1665" s="2">
        <f>Cape!D1670</f>
        <v>7.51</v>
      </c>
      <c r="AK1665" s="2">
        <f>Cape!E1672</f>
        <v>215.834</v>
      </c>
      <c r="AL1665" s="76">
        <f t="shared" si="87"/>
        <v>3.3791401416520719E-2</v>
      </c>
      <c r="AM1665" s="95">
        <v>1009.73</v>
      </c>
      <c r="AN1665">
        <f t="shared" si="88"/>
        <v>3.3791401416520719E-2</v>
      </c>
      <c r="AO1665">
        <f t="shared" si="89"/>
        <v>0.12898987740844534</v>
      </c>
    </row>
    <row r="1666" spans="35:41">
      <c r="AI1666" s="74">
        <v>2009.09</v>
      </c>
      <c r="AJ1666" s="2">
        <f>Cape!D1671</f>
        <v>9.1866666666666674</v>
      </c>
      <c r="AK1666" s="2">
        <f>Cape!E1673</f>
        <v>215.96899999999999</v>
      </c>
      <c r="AL1666" s="76">
        <f t="shared" si="87"/>
        <v>3.4773509161036997E-2</v>
      </c>
      <c r="AM1666" s="95">
        <v>1044.55</v>
      </c>
      <c r="AN1666">
        <f t="shared" si="88"/>
        <v>3.4773509161036997E-2</v>
      </c>
      <c r="AO1666">
        <f t="shared" si="89"/>
        <v>0.13361619768913247</v>
      </c>
    </row>
    <row r="1667" spans="35:41">
      <c r="AI1667" s="74">
        <v>2009.1</v>
      </c>
      <c r="AJ1667" s="2">
        <f>Cape!D1672</f>
        <v>10.863333333333333</v>
      </c>
      <c r="AK1667" s="2">
        <f>Cape!E1674</f>
        <v>216.17699999999999</v>
      </c>
      <c r="AL1667" s="76">
        <f t="shared" si="87"/>
        <v>4.2496041052779286E-2</v>
      </c>
      <c r="AM1667" s="95">
        <v>1067.6600000000001</v>
      </c>
      <c r="AN1667">
        <f t="shared" si="88"/>
        <v>4.2496041052779286E-2</v>
      </c>
      <c r="AO1667">
        <f t="shared" si="89"/>
        <v>0.16439280350609634</v>
      </c>
    </row>
    <row r="1668" spans="35:41">
      <c r="AI1668" s="74">
        <v>2009.11</v>
      </c>
      <c r="AJ1668" s="2">
        <f>Cape!D1673</f>
        <v>12.54</v>
      </c>
      <c r="AK1668" s="2">
        <f>Cape!E1675</f>
        <v>216.33</v>
      </c>
      <c r="AL1668" s="76">
        <f t="shared" si="87"/>
        <v>5.0216490238678559E-2</v>
      </c>
      <c r="AM1668" s="95">
        <v>1088.07</v>
      </c>
      <c r="AN1668">
        <f t="shared" si="88"/>
        <v>5.0216490238678559E-2</v>
      </c>
      <c r="AO1668">
        <f t="shared" si="89"/>
        <v>0.19556510827476459</v>
      </c>
    </row>
    <row r="1669" spans="35:41">
      <c r="AI1669" s="74">
        <v>2009.12</v>
      </c>
      <c r="AJ1669" s="2">
        <f>Cape!D1674</f>
        <v>25.349999999999998</v>
      </c>
      <c r="AK1669" s="2">
        <f>Cape!E1676</f>
        <v>215.94900000000001</v>
      </c>
      <c r="AL1669" s="76">
        <f t="shared" ref="AL1669:AL1732" si="90">AJ1668/AK1669</f>
        <v>5.8069266354555928E-2</v>
      </c>
      <c r="AM1669" s="95">
        <v>1110.3800000000001</v>
      </c>
      <c r="AN1669">
        <f t="shared" ref="AN1669:AN1732" si="91">AJ1668/AK1669</f>
        <v>5.8069266354555928E-2</v>
      </c>
      <c r="AO1669">
        <f t="shared" si="89"/>
        <v>0.22766310487383762</v>
      </c>
    </row>
    <row r="1670" spans="35:41">
      <c r="AI1670" s="74">
        <v>2010.01</v>
      </c>
      <c r="AJ1670" s="2">
        <f>Cape!D1675</f>
        <v>38.159999999999997</v>
      </c>
      <c r="AK1670" s="2">
        <f>Cape!E1677</f>
        <v>216.68700000000001</v>
      </c>
      <c r="AL1670" s="76">
        <f t="shared" si="90"/>
        <v>0.11698902103033405</v>
      </c>
      <c r="AM1670" s="95">
        <v>1123.58</v>
      </c>
      <c r="AN1670">
        <f t="shared" si="91"/>
        <v>0.11698902103033405</v>
      </c>
      <c r="AO1670">
        <f t="shared" si="89"/>
        <v>0.46172483831904515</v>
      </c>
    </row>
    <row r="1671" spans="35:41">
      <c r="AI1671" s="74">
        <v>2010.02</v>
      </c>
      <c r="AJ1671" s="2">
        <f>Cape!D1676</f>
        <v>50.97</v>
      </c>
      <c r="AK1671" s="2">
        <f>Cape!E1678</f>
        <v>216.74100000000001</v>
      </c>
      <c r="AL1671" s="76">
        <f t="shared" si="90"/>
        <v>0.17606267388265254</v>
      </c>
      <c r="AM1671" s="95">
        <v>1089.1600000000001</v>
      </c>
      <c r="AN1671">
        <f t="shared" si="91"/>
        <v>0.17606267388265254</v>
      </c>
      <c r="AO1671">
        <f t="shared" si="89"/>
        <v>0.69835849638638781</v>
      </c>
    </row>
    <row r="1672" spans="35:41">
      <c r="AI1672" s="74">
        <v>2010.03</v>
      </c>
      <c r="AJ1672" s="2">
        <f>Cape!D1677</f>
        <v>54.289999999999992</v>
      </c>
      <c r="AK1672" s="2">
        <f>Cape!E1679</f>
        <v>217.631</v>
      </c>
      <c r="AL1672" s="76">
        <f t="shared" si="90"/>
        <v>0.23420376692658673</v>
      </c>
      <c r="AM1672" s="95">
        <v>1152.05</v>
      </c>
      <c r="AN1672">
        <f t="shared" si="91"/>
        <v>0.23420376692658673</v>
      </c>
      <c r="AO1672">
        <f t="shared" si="89"/>
        <v>0.93203815504681031</v>
      </c>
    </row>
    <row r="1673" spans="35:41">
      <c r="AI1673" s="74">
        <v>2010.04</v>
      </c>
      <c r="AJ1673" s="2">
        <f>Cape!D1678</f>
        <v>57.61</v>
      </c>
      <c r="AK1673" s="2">
        <f>Cape!E1680</f>
        <v>218.00899999999999</v>
      </c>
      <c r="AL1673" s="76">
        <f t="shared" si="90"/>
        <v>0.24902641634060976</v>
      </c>
      <c r="AM1673" s="95">
        <v>1197.32</v>
      </c>
      <c r="AN1673">
        <f t="shared" si="91"/>
        <v>0.24902641634060976</v>
      </c>
      <c r="AO1673">
        <f t="shared" si="89"/>
        <v>0.99257890239881696</v>
      </c>
    </row>
    <row r="1674" spans="35:41">
      <c r="AI1674" s="74">
        <v>2010.05</v>
      </c>
      <c r="AJ1674" s="2">
        <f>Cape!D1679</f>
        <v>60.93</v>
      </c>
      <c r="AK1674" s="2">
        <f>Cape!E1681</f>
        <v>218.178</v>
      </c>
      <c r="AL1674" s="76">
        <f t="shared" si="90"/>
        <v>0.26405045421628209</v>
      </c>
      <c r="AM1674" s="95">
        <v>1125.06</v>
      </c>
      <c r="AN1674">
        <f t="shared" si="91"/>
        <v>0.26405045421628209</v>
      </c>
      <c r="AO1674">
        <f t="shared" si="89"/>
        <v>1.0537778409269585</v>
      </c>
    </row>
    <row r="1675" spans="35:41">
      <c r="AI1675" s="74">
        <v>2010.06</v>
      </c>
      <c r="AJ1675" s="2">
        <f>Cape!D1680</f>
        <v>62.986666666666665</v>
      </c>
      <c r="AK1675" s="2">
        <f>Cape!E1682</f>
        <v>217.965</v>
      </c>
      <c r="AL1675" s="76">
        <f t="shared" si="90"/>
        <v>0.27954029316633405</v>
      </c>
      <c r="AM1675" s="95">
        <v>1083.3599999999999</v>
      </c>
      <c r="AN1675">
        <f t="shared" si="91"/>
        <v>0.27954029316633405</v>
      </c>
      <c r="AO1675">
        <f t="shared" si="89"/>
        <v>1.1166210775790251</v>
      </c>
    </row>
    <row r="1676" spans="35:41">
      <c r="AI1676" s="74">
        <v>2010.07</v>
      </c>
      <c r="AJ1676" s="2">
        <f>Cape!D1681</f>
        <v>65.043333333333322</v>
      </c>
      <c r="AK1676" s="2">
        <f>Cape!E1683</f>
        <v>218.011</v>
      </c>
      <c r="AL1676" s="76">
        <f t="shared" si="90"/>
        <v>0.28891508532444082</v>
      </c>
      <c r="AM1676" s="95">
        <v>1079.8</v>
      </c>
      <c r="AN1676">
        <f t="shared" si="91"/>
        <v>0.28891508532444082</v>
      </c>
      <c r="AO1676">
        <f t="shared" si="89"/>
        <v>1.1546833241455858</v>
      </c>
    </row>
    <row r="1677" spans="35:41">
      <c r="AI1677" s="74">
        <v>2010.08</v>
      </c>
      <c r="AJ1677" s="2">
        <f>Cape!D1682</f>
        <v>67.099999999999994</v>
      </c>
      <c r="AK1677" s="2">
        <f>Cape!E1684</f>
        <v>218.31200000000001</v>
      </c>
      <c r="AL1677" s="76">
        <f t="shared" si="90"/>
        <v>0.29793750839776706</v>
      </c>
      <c r="AM1677" s="95">
        <v>1087.28</v>
      </c>
      <c r="AN1677">
        <f t="shared" si="91"/>
        <v>0.29793750839776706</v>
      </c>
      <c r="AO1677">
        <f t="shared" si="89"/>
        <v>1.1910521391728037</v>
      </c>
    </row>
    <row r="1678" spans="35:41">
      <c r="AI1678" s="74">
        <v>2010.09</v>
      </c>
      <c r="AJ1678" s="2">
        <f>Cape!D1683</f>
        <v>68.686666666666667</v>
      </c>
      <c r="AK1678" s="2">
        <f>Cape!E1685</f>
        <v>218.43899999999999</v>
      </c>
      <c r="AL1678" s="76">
        <f t="shared" si="90"/>
        <v>0.30717957873822899</v>
      </c>
      <c r="AM1678" s="95">
        <v>1122.08</v>
      </c>
      <c r="AN1678">
        <f t="shared" si="91"/>
        <v>0.30717957873822899</v>
      </c>
      <c r="AO1678">
        <f t="shared" si="89"/>
        <v>1.2280255398031055</v>
      </c>
    </row>
    <row r="1679" spans="35:41">
      <c r="AI1679" s="74">
        <v>2010.1</v>
      </c>
      <c r="AJ1679" s="2">
        <f>Cape!D1684</f>
        <v>70.273333333333326</v>
      </c>
      <c r="AK1679" s="2">
        <f>Cape!E1686</f>
        <v>218.71100000000001</v>
      </c>
      <c r="AL1679" s="76">
        <f t="shared" si="90"/>
        <v>0.31405218149369107</v>
      </c>
      <c r="AM1679" s="95">
        <v>1171.58</v>
      </c>
      <c r="AN1679">
        <f t="shared" si="91"/>
        <v>0.31405218149369107</v>
      </c>
      <c r="AO1679">
        <f t="shared" si="89"/>
        <v>1.2551544990742753</v>
      </c>
    </row>
    <row r="1680" spans="35:41">
      <c r="AI1680" s="74">
        <v>2010.11</v>
      </c>
      <c r="AJ1680" s="2">
        <f>Cape!D1685</f>
        <v>71.86</v>
      </c>
      <c r="AK1680" s="2">
        <f>Cape!E1687</f>
        <v>218.803</v>
      </c>
      <c r="AL1680" s="76">
        <f t="shared" si="90"/>
        <v>0.32117170849272325</v>
      </c>
      <c r="AM1680" s="95">
        <v>1198.8900000000001</v>
      </c>
      <c r="AN1680">
        <f t="shared" si="91"/>
        <v>0.32117170849272325</v>
      </c>
      <c r="AO1680">
        <f t="shared" si="89"/>
        <v>1.2830851606355975</v>
      </c>
    </row>
    <row r="1681" spans="35:41">
      <c r="AI1681" s="74">
        <v>2010.12</v>
      </c>
      <c r="AJ1681" s="2">
        <f>Cape!D1686</f>
        <v>73.69</v>
      </c>
      <c r="AK1681" s="2">
        <f>Cape!E1688</f>
        <v>219.179</v>
      </c>
      <c r="AL1681" s="76">
        <f t="shared" si="90"/>
        <v>0.32785987708676467</v>
      </c>
      <c r="AM1681" s="95">
        <v>1241.53</v>
      </c>
      <c r="AN1681">
        <f t="shared" si="91"/>
        <v>0.32785987708676467</v>
      </c>
      <c r="AO1681">
        <f t="shared" si="89"/>
        <v>1.309101224707174</v>
      </c>
    </row>
    <row r="1682" spans="35:41">
      <c r="AI1682" s="74">
        <v>2011.01</v>
      </c>
      <c r="AJ1682" s="2">
        <f>Cape!D1687</f>
        <v>75.52</v>
      </c>
      <c r="AK1682" s="2">
        <f>Cape!E1689</f>
        <v>220.22300000000001</v>
      </c>
      <c r="AL1682" s="76">
        <f t="shared" si="90"/>
        <v>0.33461536715057005</v>
      </c>
      <c r="AM1682" s="95">
        <v>1282.6199999999999</v>
      </c>
      <c r="AN1682">
        <f t="shared" si="91"/>
        <v>0.33461536715057005</v>
      </c>
      <c r="AO1682">
        <f t="shared" si="89"/>
        <v>1.3352202467366994</v>
      </c>
    </row>
    <row r="1683" spans="35:41">
      <c r="AI1683" s="74">
        <v>2011.02</v>
      </c>
      <c r="AJ1683" s="2">
        <f>Cape!D1688</f>
        <v>77.349999999999994</v>
      </c>
      <c r="AK1683" s="2">
        <f>Cape!E1690</f>
        <v>221.309</v>
      </c>
      <c r="AL1683" s="76">
        <f t="shared" si="90"/>
        <v>0.3412423353772327</v>
      </c>
      <c r="AM1683" s="95">
        <v>1321.12</v>
      </c>
      <c r="AN1683">
        <f t="shared" si="91"/>
        <v>0.3412423353772327</v>
      </c>
      <c r="AO1683">
        <f t="shared" si="89"/>
        <v>1.3600820454836642</v>
      </c>
    </row>
    <row r="1684" spans="35:41">
      <c r="AI1684" s="74">
        <v>2011.03</v>
      </c>
      <c r="AJ1684" s="2">
        <f>Cape!D1689</f>
        <v>78.67</v>
      </c>
      <c r="AK1684" s="2">
        <f>Cape!E1691</f>
        <v>223.46700000000001</v>
      </c>
      <c r="AL1684" s="76">
        <f t="shared" si="90"/>
        <v>0.34613611853204274</v>
      </c>
      <c r="AM1684" s="95">
        <v>1304.49</v>
      </c>
      <c r="AN1684">
        <f t="shared" si="91"/>
        <v>0.34613611853204274</v>
      </c>
      <c r="AO1684">
        <f t="shared" si="89"/>
        <v>1.3773083632944079</v>
      </c>
    </row>
    <row r="1685" spans="35:41">
      <c r="AI1685" s="74">
        <v>2011.04</v>
      </c>
      <c r="AJ1685" s="2">
        <f>Cape!D1690</f>
        <v>79.990000000000009</v>
      </c>
      <c r="AK1685" s="2">
        <f>Cape!E1692</f>
        <v>224.90600000000001</v>
      </c>
      <c r="AL1685" s="76">
        <f t="shared" si="90"/>
        <v>0.34979057917529988</v>
      </c>
      <c r="AM1685" s="95">
        <v>1331.51</v>
      </c>
      <c r="AN1685">
        <f t="shared" si="91"/>
        <v>0.34979057917529988</v>
      </c>
      <c r="AO1685">
        <f t="shared" si="89"/>
        <v>1.3889773232726728</v>
      </c>
    </row>
    <row r="1686" spans="35:41">
      <c r="AI1686" s="74">
        <v>2011.05</v>
      </c>
      <c r="AJ1686" s="2">
        <f>Cape!D1691</f>
        <v>81.31</v>
      </c>
      <c r="AK1686" s="2">
        <f>Cape!E1693</f>
        <v>225.964</v>
      </c>
      <c r="AL1686" s="76">
        <f t="shared" si="90"/>
        <v>0.35399444159246612</v>
      </c>
      <c r="AM1686" s="95">
        <v>1338.31</v>
      </c>
      <c r="AN1686">
        <f t="shared" si="91"/>
        <v>0.35399444159246612</v>
      </c>
      <c r="AO1686">
        <f t="shared" si="89"/>
        <v>1.4021562775995915</v>
      </c>
    </row>
    <row r="1687" spans="35:41">
      <c r="AI1687" s="74">
        <v>2011.06</v>
      </c>
      <c r="AJ1687" s="2">
        <f>Cape!D1692</f>
        <v>82.163333333333341</v>
      </c>
      <c r="AK1687" s="2">
        <f>Cape!E1694</f>
        <v>225.72200000000001</v>
      </c>
      <c r="AL1687" s="76">
        <f t="shared" si="90"/>
        <v>0.36022186583496513</v>
      </c>
      <c r="AM1687" s="95">
        <v>1287.29</v>
      </c>
      <c r="AN1687">
        <f t="shared" si="91"/>
        <v>0.36022186583496513</v>
      </c>
      <c r="AO1687">
        <f t="shared" si="89"/>
        <v>1.4226093928830155</v>
      </c>
    </row>
    <row r="1688" spans="35:41">
      <c r="AI1688" s="74">
        <v>2011.07</v>
      </c>
      <c r="AJ1688" s="2">
        <f>Cape!D1693</f>
        <v>83.016666666666666</v>
      </c>
      <c r="AK1688" s="2">
        <f>Cape!E1695</f>
        <v>225.922</v>
      </c>
      <c r="AL1688" s="76">
        <f t="shared" si="90"/>
        <v>0.36368009017861624</v>
      </c>
      <c r="AM1688" s="95">
        <v>1325.19</v>
      </c>
      <c r="AN1688">
        <f t="shared" si="91"/>
        <v>0.36368009017861624</v>
      </c>
      <c r="AO1688">
        <f t="shared" si="89"/>
        <v>1.4313235130997446</v>
      </c>
    </row>
    <row r="1689" spans="35:41">
      <c r="AI1689" s="74">
        <v>2011.08</v>
      </c>
      <c r="AJ1689" s="2">
        <f>Cape!D1694</f>
        <v>83.87</v>
      </c>
      <c r="AK1689" s="2">
        <f>Cape!E1696</f>
        <v>226.54499999999999</v>
      </c>
      <c r="AL1689" s="76">
        <f t="shared" si="90"/>
        <v>0.36644669565281368</v>
      </c>
      <c r="AM1689" s="95">
        <v>1185.31</v>
      </c>
      <c r="AN1689">
        <f t="shared" si="91"/>
        <v>0.36644669565281368</v>
      </c>
      <c r="AO1689">
        <f t="shared" si="89"/>
        <v>1.4363739940001616</v>
      </c>
    </row>
    <row r="1690" spans="35:41">
      <c r="AI1690" s="74">
        <v>2011.09</v>
      </c>
      <c r="AJ1690" s="2">
        <f>Cape!D1695</f>
        <v>84.906666666666666</v>
      </c>
      <c r="AK1690" s="2">
        <f>Cape!E1697</f>
        <v>226.88900000000001</v>
      </c>
      <c r="AL1690" s="76">
        <f t="shared" si="90"/>
        <v>0.36965212064048941</v>
      </c>
      <c r="AM1690" s="95">
        <v>1173.8800000000001</v>
      </c>
      <c r="AN1690">
        <f t="shared" si="91"/>
        <v>0.36965212064048941</v>
      </c>
      <c r="AO1690">
        <f t="shared" si="89"/>
        <v>1.442204910331115</v>
      </c>
    </row>
    <row r="1691" spans="35:41">
      <c r="AI1691" s="74">
        <v>2011.1</v>
      </c>
      <c r="AJ1691" s="2">
        <f>Cape!D1696</f>
        <v>85.943333333333342</v>
      </c>
      <c r="AK1691" s="2">
        <f>Cape!E1698</f>
        <v>226.42099999999999</v>
      </c>
      <c r="AL1691" s="76">
        <f t="shared" si="90"/>
        <v>0.37499466333364251</v>
      </c>
      <c r="AM1691" s="95">
        <v>1207.22</v>
      </c>
      <c r="AN1691">
        <f t="shared" si="91"/>
        <v>0.37499466333364251</v>
      </c>
      <c r="AO1691">
        <f t="shared" si="89"/>
        <v>1.4553214946153958</v>
      </c>
    </row>
    <row r="1692" spans="35:41">
      <c r="AI1692" s="74">
        <v>2011.11</v>
      </c>
      <c r="AJ1692" s="2">
        <f>Cape!D1697</f>
        <v>86.98</v>
      </c>
      <c r="AK1692" s="2">
        <f>Cape!E1699</f>
        <v>226.23</v>
      </c>
      <c r="AL1692" s="76">
        <f t="shared" si="90"/>
        <v>0.37989361858875192</v>
      </c>
      <c r="AM1692" s="95">
        <v>1226.42</v>
      </c>
      <c r="AN1692">
        <f t="shared" si="91"/>
        <v>0.37989361858875192</v>
      </c>
      <c r="AO1692">
        <f t="shared" si="89"/>
        <v>1.4656186967627216</v>
      </c>
    </row>
    <row r="1693" spans="35:41">
      <c r="AI1693" s="74">
        <v>2011.12</v>
      </c>
      <c r="AJ1693" s="2">
        <f>Cape!D1698</f>
        <v>86.97</v>
      </c>
      <c r="AK1693" s="2">
        <f>Cape!E1700</f>
        <v>225.672</v>
      </c>
      <c r="AL1693" s="76">
        <f t="shared" si="90"/>
        <v>0.38542663688893619</v>
      </c>
      <c r="AM1693" s="95">
        <v>1243.32</v>
      </c>
      <c r="AN1693">
        <f t="shared" si="91"/>
        <v>0.38542663688893619</v>
      </c>
      <c r="AO1693">
        <f t="shared" si="89"/>
        <v>1.4772583481033221</v>
      </c>
    </row>
    <row r="1694" spans="35:41">
      <c r="AI1694" s="74">
        <v>2012.01</v>
      </c>
      <c r="AJ1694" s="2">
        <f>Cape!D1699</f>
        <v>86.960000000000008</v>
      </c>
      <c r="AK1694" s="2">
        <f>Cape!E1701</f>
        <v>226.66499999999999</v>
      </c>
      <c r="AL1694" s="76">
        <f t="shared" si="90"/>
        <v>0.38369399774998347</v>
      </c>
      <c r="AM1694" s="95">
        <v>1300.58</v>
      </c>
      <c r="AN1694">
        <f t="shared" si="91"/>
        <v>0.38369399774998347</v>
      </c>
      <c r="AO1694">
        <f t="shared" si="89"/>
        <v>1.4601145645580416</v>
      </c>
    </row>
    <row r="1695" spans="35:41">
      <c r="AI1695" s="74">
        <v>2012.02</v>
      </c>
      <c r="AJ1695" s="2">
        <f>Cape!D1700</f>
        <v>86.95</v>
      </c>
      <c r="AK1695" s="2">
        <f>Cape!E1702</f>
        <v>227.66300000000001</v>
      </c>
      <c r="AL1695" s="76">
        <f t="shared" si="90"/>
        <v>0.38196808440545899</v>
      </c>
      <c r="AM1695" s="95">
        <v>1352.49</v>
      </c>
      <c r="AN1695">
        <f t="shared" si="91"/>
        <v>0.38196808440545899</v>
      </c>
      <c r="AO1695">
        <f t="shared" si="89"/>
        <v>1.4429920434542018</v>
      </c>
    </row>
    <row r="1696" spans="35:41">
      <c r="AI1696" s="74">
        <v>2012.03</v>
      </c>
      <c r="AJ1696" s="2">
        <f>Cape!D1701</f>
        <v>87.48</v>
      </c>
      <c r="AK1696" s="2">
        <f>Cape!E1703</f>
        <v>229.392</v>
      </c>
      <c r="AL1696" s="76">
        <f t="shared" si="90"/>
        <v>0.37904547673850875</v>
      </c>
      <c r="AM1696" s="95">
        <v>1389.24</v>
      </c>
      <c r="AN1696">
        <f t="shared" si="91"/>
        <v>0.37904547673850875</v>
      </c>
      <c r="AO1696">
        <f t="shared" si="89"/>
        <v>1.4213765483263308</v>
      </c>
    </row>
    <row r="1697" spans="35:41">
      <c r="AI1697" s="74">
        <v>2012.04</v>
      </c>
      <c r="AJ1697" s="2">
        <f>Cape!D1702</f>
        <v>88.01</v>
      </c>
      <c r="AK1697" s="2">
        <f>Cape!E1704</f>
        <v>230.08500000000001</v>
      </c>
      <c r="AL1697" s="76">
        <f t="shared" si="90"/>
        <v>0.38020731468805008</v>
      </c>
      <c r="AM1697" s="95">
        <v>1386.43</v>
      </c>
      <c r="AN1697">
        <f t="shared" si="91"/>
        <v>0.38020731468805008</v>
      </c>
      <c r="AO1697">
        <f t="shared" si="89"/>
        <v>1.415078175244135</v>
      </c>
    </row>
    <row r="1698" spans="35:41">
      <c r="AI1698" s="74">
        <v>2012.05</v>
      </c>
      <c r="AJ1698" s="2">
        <f>Cape!D1703</f>
        <v>88.54</v>
      </c>
      <c r="AK1698" s="2">
        <f>Cape!E1705</f>
        <v>229.815</v>
      </c>
      <c r="AL1698" s="76">
        <f t="shared" si="90"/>
        <v>0.38296020712312079</v>
      </c>
      <c r="AM1698" s="95">
        <v>1341.27</v>
      </c>
      <c r="AN1698">
        <f t="shared" si="91"/>
        <v>0.38296020712312079</v>
      </c>
      <c r="AO1698">
        <f t="shared" si="89"/>
        <v>1.4146677594658095</v>
      </c>
    </row>
    <row r="1699" spans="35:41">
      <c r="AI1699" s="74">
        <v>2012.06</v>
      </c>
      <c r="AJ1699" s="2">
        <f>Cape!D1704</f>
        <v>88.333333333333343</v>
      </c>
      <c r="AK1699" s="2">
        <f>Cape!E1706</f>
        <v>229.47800000000001</v>
      </c>
      <c r="AL1699" s="76">
        <f t="shared" si="90"/>
        <v>0.38583219306425892</v>
      </c>
      <c r="AM1699" s="95">
        <v>1323.48</v>
      </c>
      <c r="AN1699">
        <f t="shared" si="91"/>
        <v>0.38583219306425892</v>
      </c>
      <c r="AO1699">
        <f t="shared" si="89"/>
        <v>1.4145819192901301</v>
      </c>
    </row>
    <row r="1700" spans="35:41">
      <c r="AI1700" s="74">
        <v>2012.07</v>
      </c>
      <c r="AJ1700" s="2">
        <f>Cape!D1705</f>
        <v>88.126666666666665</v>
      </c>
      <c r="AK1700" s="2">
        <f>Cape!E1707</f>
        <v>229.10400000000001</v>
      </c>
      <c r="AL1700" s="76">
        <f t="shared" si="90"/>
        <v>0.38555997858323443</v>
      </c>
      <c r="AM1700" s="95">
        <v>1359.78</v>
      </c>
      <c r="AN1700">
        <f t="shared" si="91"/>
        <v>0.38555997858323443</v>
      </c>
      <c r="AO1700">
        <f t="shared" si="89"/>
        <v>1.4029309437090143</v>
      </c>
    </row>
    <row r="1701" spans="35:41">
      <c r="AI1701" s="74">
        <v>2012.08</v>
      </c>
      <c r="AJ1701" s="2">
        <f>Cape!D1706</f>
        <v>87.92</v>
      </c>
      <c r="AK1701" s="2">
        <f>Cape!E1708</f>
        <v>230.37899999999999</v>
      </c>
      <c r="AL1701" s="76">
        <f t="shared" si="90"/>
        <v>0.38252907889463306</v>
      </c>
      <c r="AM1701" s="95">
        <v>1403.45</v>
      </c>
      <c r="AN1701">
        <f t="shared" si="91"/>
        <v>0.38252907889463306</v>
      </c>
      <c r="AO1701">
        <f t="shared" si="89"/>
        <v>1.3816533371899131</v>
      </c>
    </row>
    <row r="1702" spans="35:41">
      <c r="AI1702" s="74">
        <v>2012.09</v>
      </c>
      <c r="AJ1702" s="2">
        <f>Cape!D1707</f>
        <v>87.446666666666673</v>
      </c>
      <c r="AK1702" s="2">
        <f>Cape!E1709</f>
        <v>231.40700000000001</v>
      </c>
      <c r="AL1702" s="76">
        <f t="shared" si="90"/>
        <v>0.37993664841599434</v>
      </c>
      <c r="AM1702" s="95">
        <v>1443.42</v>
      </c>
      <c r="AN1702">
        <f t="shared" si="91"/>
        <v>0.37993664841599434</v>
      </c>
      <c r="AO1702">
        <f t="shared" si="89"/>
        <v>1.362516458808537</v>
      </c>
    </row>
    <row r="1703" spans="35:41">
      <c r="AI1703" s="74">
        <v>2012.1</v>
      </c>
      <c r="AJ1703" s="2">
        <f>Cape!D1708</f>
        <v>86.973333333333329</v>
      </c>
      <c r="AK1703" s="2">
        <f>Cape!E1710</f>
        <v>231.31700000000001</v>
      </c>
      <c r="AL1703" s="76">
        <f t="shared" si="90"/>
        <v>0.37803821883677668</v>
      </c>
      <c r="AM1703" s="111">
        <v>1437.82</v>
      </c>
      <c r="AN1703">
        <f t="shared" si="91"/>
        <v>0.37803821883677668</v>
      </c>
      <c r="AO1703">
        <f t="shared" si="89"/>
        <v>1.3463655524963807</v>
      </c>
    </row>
    <row r="1704" spans="35:41">
      <c r="AI1704" s="74">
        <v>2012.11</v>
      </c>
      <c r="AJ1704" s="2">
        <f>Cape!D1709</f>
        <v>86.5</v>
      </c>
      <c r="AK1704" s="2">
        <f>Cape!E1711</f>
        <v>230.221</v>
      </c>
      <c r="AL1704" s="76">
        <f t="shared" si="90"/>
        <v>0.37778192837896341</v>
      </c>
      <c r="AM1704" s="111">
        <v>1394.51</v>
      </c>
      <c r="AN1704">
        <f t="shared" si="91"/>
        <v>0.37778192837896341</v>
      </c>
      <c r="AO1704">
        <f t="shared" si="89"/>
        <v>1.336548287423029</v>
      </c>
    </row>
    <row r="1705" spans="35:41">
      <c r="AI1705" s="74">
        <v>2012.12</v>
      </c>
      <c r="AJ1705" s="2">
        <f>Cape!D1710</f>
        <v>86.50333333333333</v>
      </c>
      <c r="AK1705" s="2">
        <f>Cape!E1712</f>
        <v>229.601</v>
      </c>
      <c r="AL1705" s="76">
        <f t="shared" si="90"/>
        <v>0.37674051942282483</v>
      </c>
      <c r="AM1705" s="95">
        <v>1422.29</v>
      </c>
      <c r="AN1705">
        <f t="shared" si="91"/>
        <v>0.37674051942282483</v>
      </c>
      <c r="AO1705">
        <f t="shared" si="89"/>
        <v>1.3243459983787029</v>
      </c>
    </row>
    <row r="1706" spans="35:41">
      <c r="AI1706" s="74">
        <v>2013.01</v>
      </c>
      <c r="AJ1706" s="2">
        <f>Cape!D1711</f>
        <v>86.506666666666675</v>
      </c>
      <c r="AK1706" s="2">
        <f>Cape!E1713</f>
        <v>230.28</v>
      </c>
      <c r="AL1706" s="76">
        <f t="shared" si="90"/>
        <v>0.3756441433617046</v>
      </c>
      <c r="AM1706" s="95">
        <v>1480.4</v>
      </c>
      <c r="AN1706">
        <f t="shared" si="91"/>
        <v>0.3756441433617046</v>
      </c>
      <c r="AO1706">
        <f t="shared" si="89"/>
        <v>1.3123922388049334</v>
      </c>
    </row>
    <row r="1707" spans="35:41">
      <c r="AI1707" s="74">
        <v>2013.02</v>
      </c>
      <c r="AJ1707" s="2">
        <f>Cape!D1712</f>
        <v>86.51</v>
      </c>
      <c r="AK1707" s="2">
        <f>Cape!E1714</f>
        <v>232.166</v>
      </c>
      <c r="AL1707" s="76">
        <f t="shared" si="90"/>
        <v>0.37260695651674525</v>
      </c>
      <c r="AM1707" s="95">
        <v>1512.31</v>
      </c>
      <c r="AN1707">
        <f t="shared" si="91"/>
        <v>0.37260695651674525</v>
      </c>
      <c r="AO1707">
        <f t="shared" si="89"/>
        <v>1.2936903523755445</v>
      </c>
    </row>
    <row r="1708" spans="35:41">
      <c r="AI1708" s="74">
        <v>2013.03</v>
      </c>
      <c r="AJ1708" s="2">
        <f>Cape!D1713</f>
        <v>86.906666666666666</v>
      </c>
      <c r="AK1708" s="2">
        <f>Cape!E1715</f>
        <v>232.773</v>
      </c>
      <c r="AL1708" s="76">
        <f t="shared" si="90"/>
        <v>0.37164963290415987</v>
      </c>
      <c r="AM1708" s="95">
        <v>1550.83</v>
      </c>
      <c r="AN1708">
        <f t="shared" si="91"/>
        <v>0.37164963290415987</v>
      </c>
      <c r="AO1708">
        <f t="shared" si="89"/>
        <v>1.2822983638851337</v>
      </c>
    </row>
    <row r="1709" spans="35:41">
      <c r="AI1709" s="74">
        <v>2013.04</v>
      </c>
      <c r="AJ1709" s="2">
        <f>Cape!D1714</f>
        <v>87.303333333333342</v>
      </c>
      <c r="AK1709" s="2">
        <f>Cape!E1716</f>
        <v>232.53100000000001</v>
      </c>
      <c r="AL1709" s="76">
        <f t="shared" si="90"/>
        <v>0.3737422823910217</v>
      </c>
      <c r="AM1709" s="95">
        <v>1570.7</v>
      </c>
      <c r="AN1709">
        <f t="shared" si="91"/>
        <v>0.3737422823910217</v>
      </c>
      <c r="AO1709">
        <f t="shared" si="89"/>
        <v>1.2813446500524006</v>
      </c>
    </row>
    <row r="1710" spans="35:41">
      <c r="AI1710" s="74">
        <v>2013.05</v>
      </c>
      <c r="AJ1710" s="2">
        <f>Cape!D1715</f>
        <v>87.7</v>
      </c>
      <c r="AK1710" s="2">
        <f>Cape!E1717</f>
        <v>232.94499999999999</v>
      </c>
      <c r="AL1710" s="76">
        <f t="shared" si="90"/>
        <v>0.37478088533058596</v>
      </c>
      <c r="AM1710" s="95">
        <v>1639.84</v>
      </c>
      <c r="AN1710">
        <f t="shared" si="91"/>
        <v>0.37478088533058596</v>
      </c>
      <c r="AO1710">
        <f t="shared" si="89"/>
        <v>1.2769274410239113</v>
      </c>
    </row>
    <row r="1711" spans="35:41">
      <c r="AI1711" s="74">
        <v>2013.06</v>
      </c>
      <c r="AJ1711" s="2">
        <f>Cape!D1716</f>
        <v>88.783333333333331</v>
      </c>
      <c r="AK1711" s="2">
        <f>Cape!E1718</f>
        <v>233.50399999999999</v>
      </c>
      <c r="AL1711" s="76">
        <f t="shared" si="90"/>
        <v>0.37558243113608336</v>
      </c>
      <c r="AM1711" s="95">
        <v>1618.77</v>
      </c>
      <c r="AN1711">
        <f t="shared" si="91"/>
        <v>0.37558243113608336</v>
      </c>
      <c r="AO1711">
        <f t="shared" si="89"/>
        <v>1.2719118526289839</v>
      </c>
    </row>
    <row r="1712" spans="35:41">
      <c r="AI1712" s="74">
        <v>2013.07</v>
      </c>
      <c r="AJ1712" s="2">
        <f>Cape!D1717</f>
        <v>89.866666666666674</v>
      </c>
      <c r="AK1712" s="2">
        <f>Cape!E1719</f>
        <v>233.596</v>
      </c>
      <c r="AL1712" s="76">
        <f t="shared" si="90"/>
        <v>0.38007214735412137</v>
      </c>
      <c r="AM1712" s="95">
        <v>1668.68</v>
      </c>
      <c r="AN1712">
        <f t="shared" si="91"/>
        <v>0.38007214735412137</v>
      </c>
      <c r="AO1712">
        <f t="shared" si="89"/>
        <v>1.2795142434142774</v>
      </c>
    </row>
    <row r="1713" spans="35:41">
      <c r="AI1713" s="74">
        <v>2013.08</v>
      </c>
      <c r="AJ1713" s="2">
        <f>Cape!D1718</f>
        <v>90.95</v>
      </c>
      <c r="AK1713" s="2">
        <f>Cape!E1720</f>
        <v>233.87700000000001</v>
      </c>
      <c r="AL1713" s="76">
        <f t="shared" si="90"/>
        <v>0.38424756032729457</v>
      </c>
      <c r="AM1713" s="95">
        <v>1670.09</v>
      </c>
      <c r="AN1713">
        <f t="shared" si="91"/>
        <v>0.38424756032729457</v>
      </c>
      <c r="AO1713">
        <f t="shared" si="89"/>
        <v>1.2860830002260708</v>
      </c>
    </row>
    <row r="1714" spans="35:41">
      <c r="AI1714" s="74">
        <v>2013.09</v>
      </c>
      <c r="AJ1714" s="2">
        <f>Cape!D1719</f>
        <v>92.09</v>
      </c>
      <c r="AK1714" s="2">
        <f>Cape!E1721</f>
        <v>234.149</v>
      </c>
      <c r="AL1714" s="76">
        <f t="shared" si="90"/>
        <v>0.38842788139176337</v>
      </c>
      <c r="AM1714" s="95">
        <v>1687.17</v>
      </c>
      <c r="AN1714">
        <f t="shared" si="91"/>
        <v>0.38842788139176337</v>
      </c>
      <c r="AO1714">
        <f t="shared" si="89"/>
        <v>1.2926931592953446</v>
      </c>
    </row>
    <row r="1715" spans="35:41">
      <c r="AI1715" s="74">
        <v>2013.1</v>
      </c>
      <c r="AJ1715" s="2">
        <f>Cape!D1720</f>
        <v>93.23</v>
      </c>
      <c r="AK1715" s="2">
        <f>Cape!E1722</f>
        <v>233.54599999999999</v>
      </c>
      <c r="AL1715" s="76">
        <f t="shared" si="90"/>
        <v>0.39431204131091951</v>
      </c>
      <c r="AM1715" s="95">
        <v>1720.03</v>
      </c>
      <c r="AN1715">
        <f t="shared" si="91"/>
        <v>0.39431204131091951</v>
      </c>
      <c r="AO1715">
        <f t="shared" si="89"/>
        <v>1.3049696817577252</v>
      </c>
    </row>
    <row r="1716" spans="35:41">
      <c r="AI1716" s="74">
        <v>2013.11</v>
      </c>
      <c r="AJ1716" s="2">
        <f>Cape!D1721</f>
        <v>94.37</v>
      </c>
      <c r="AK1716" s="2">
        <f>Cape!E1723</f>
        <v>233.06899999999999</v>
      </c>
      <c r="AL1716" s="76">
        <f t="shared" si="90"/>
        <v>0.40001029737974597</v>
      </c>
      <c r="AM1716" s="95">
        <v>1783.54</v>
      </c>
      <c r="AN1716">
        <f t="shared" si="91"/>
        <v>0.40001029737974597</v>
      </c>
      <c r="AO1716">
        <f t="shared" si="89"/>
        <v>1.3165554306115352</v>
      </c>
    </row>
    <row r="1717" spans="35:41">
      <c r="AI1717" s="74">
        <v>2013.12</v>
      </c>
      <c r="AJ1717" s="2">
        <f>Cape!D1722</f>
        <v>96.313333333333333</v>
      </c>
      <c r="AK1717" s="2">
        <f>Cape!E1724</f>
        <v>233.04900000000001</v>
      </c>
      <c r="AL1717" s="76">
        <f t="shared" si="90"/>
        <v>0.40493630094958571</v>
      </c>
      <c r="AM1717" s="95">
        <v>1807.78</v>
      </c>
      <c r="AN1717">
        <f t="shared" si="91"/>
        <v>0.40493630094958571</v>
      </c>
      <c r="AO1717">
        <f t="shared" si="89"/>
        <v>1.3255629888058833</v>
      </c>
    </row>
    <row r="1718" spans="35:41">
      <c r="AI1718" s="74">
        <v>2014.01</v>
      </c>
      <c r="AJ1718" s="2">
        <f>Cape!D1723</f>
        <v>98.256666666666661</v>
      </c>
      <c r="AK1718" s="2">
        <f>Cape!E1725</f>
        <v>233.916</v>
      </c>
      <c r="AL1718" s="76">
        <f t="shared" si="90"/>
        <v>0.41174324686354646</v>
      </c>
      <c r="AM1718" s="95">
        <v>1822.36</v>
      </c>
      <c r="AN1718">
        <f t="shared" si="91"/>
        <v>0.41174324686354646</v>
      </c>
      <c r="AO1718">
        <f t="shared" si="89"/>
        <v>1.3406917671666996</v>
      </c>
    </row>
    <row r="1719" spans="35:41">
      <c r="AI1719" s="74">
        <v>2014.02</v>
      </c>
      <c r="AJ1719" s="2">
        <f>Cape!D1724</f>
        <v>100.2</v>
      </c>
      <c r="AK1719" s="2">
        <f>Cape!E1726</f>
        <v>234.78100000000001</v>
      </c>
      <c r="AL1719" s="76">
        <f t="shared" si="90"/>
        <v>0.41850348480782795</v>
      </c>
      <c r="AM1719" s="95">
        <v>1817.04</v>
      </c>
      <c r="AN1719">
        <f t="shared" si="91"/>
        <v>0.41850348480782795</v>
      </c>
      <c r="AO1719">
        <f t="shared" si="89"/>
        <v>1.3558924049838093</v>
      </c>
    </row>
    <row r="1720" spans="35:41">
      <c r="AI1720" s="74">
        <v>2014.03</v>
      </c>
      <c r="AJ1720" s="2">
        <f>Cape!D1725</f>
        <v>100.41666666666666</v>
      </c>
      <c r="AK1720" s="2">
        <f>Cape!E1727</f>
        <v>236.29300000000001</v>
      </c>
      <c r="AL1720" s="76">
        <f t="shared" si="90"/>
        <v>0.42404980257561586</v>
      </c>
      <c r="AM1720" s="95">
        <v>1863.52</v>
      </c>
      <c r="AN1720">
        <f t="shared" si="91"/>
        <v>0.42404980257561586</v>
      </c>
      <c r="AO1720">
        <f t="shared" si="89"/>
        <v>1.3674035673415095</v>
      </c>
    </row>
    <row r="1721" spans="35:41">
      <c r="AI1721" s="74">
        <v>2014.04</v>
      </c>
      <c r="AJ1721" s="2">
        <f>Cape!D1726</f>
        <v>100.63333333333333</v>
      </c>
      <c r="AK1721" s="2">
        <f>Cape!E1728</f>
        <v>237.072</v>
      </c>
      <c r="AL1721" s="76">
        <f t="shared" si="90"/>
        <v>0.42357033587545834</v>
      </c>
      <c r="AM1721" s="95">
        <v>1864.26</v>
      </c>
      <c r="AN1721">
        <f t="shared" si="91"/>
        <v>0.42357033587545834</v>
      </c>
      <c r="AO1721">
        <f t="shared" si="89"/>
        <v>1.3598658444151193</v>
      </c>
    </row>
    <row r="1722" spans="35:41">
      <c r="AI1722" s="74">
        <v>2014.05</v>
      </c>
      <c r="AJ1722" s="2">
        <f>Cape!D1727</f>
        <v>100.85</v>
      </c>
      <c r="AK1722" s="2">
        <f>Cape!E1729</f>
        <v>237.9</v>
      </c>
      <c r="AL1722" s="76">
        <f t="shared" si="90"/>
        <v>0.42300686562981643</v>
      </c>
      <c r="AM1722" s="95">
        <v>1889.77</v>
      </c>
      <c r="AN1722">
        <f t="shared" si="91"/>
        <v>0.42300686562981643</v>
      </c>
      <c r="AO1722">
        <f t="shared" si="89"/>
        <v>1.352321033451318</v>
      </c>
    </row>
    <row r="1723" spans="35:41">
      <c r="AI1723" s="74">
        <v>2014.06</v>
      </c>
      <c r="AJ1723" s="2">
        <f>Cape!D1728</f>
        <v>101.60666666666667</v>
      </c>
      <c r="AK1723" s="2">
        <f>Cape!E1730</f>
        <v>238.34299999999999</v>
      </c>
      <c r="AL1723" s="76">
        <f t="shared" si="90"/>
        <v>0.42312969124329225</v>
      </c>
      <c r="AM1723" s="95">
        <v>1947.09</v>
      </c>
      <c r="AN1723">
        <f t="shared" si="91"/>
        <v>0.42312969124329225</v>
      </c>
      <c r="AO1723">
        <f t="shared" ref="AO1723:AO1786" si="92">AN1723/(AVERAGE(AL1603:AL1722))</f>
        <v>1.3471949110940586</v>
      </c>
    </row>
    <row r="1724" spans="35:41">
      <c r="AI1724" s="74">
        <v>2014.07</v>
      </c>
      <c r="AJ1724" s="2">
        <f>Cape!D1729</f>
        <v>102.36333333333334</v>
      </c>
      <c r="AK1724" s="2">
        <f>Cape!E1731</f>
        <v>238.25</v>
      </c>
      <c r="AL1724" s="76">
        <f t="shared" si="90"/>
        <v>0.42647079398391047</v>
      </c>
      <c r="AM1724" s="95">
        <v>1973.1</v>
      </c>
      <c r="AN1724">
        <f t="shared" si="91"/>
        <v>0.42647079398391047</v>
      </c>
      <c r="AO1724">
        <f t="shared" si="92"/>
        <v>1.3524853256449503</v>
      </c>
    </row>
    <row r="1725" spans="35:41">
      <c r="AI1725" s="74">
        <v>2014.08</v>
      </c>
      <c r="AJ1725" s="2">
        <f>Cape!D1730</f>
        <v>103.12</v>
      </c>
      <c r="AK1725" s="2">
        <f>Cape!E1732</f>
        <v>237.852</v>
      </c>
      <c r="AL1725" s="76">
        <f t="shared" si="90"/>
        <v>0.43036566155984957</v>
      </c>
      <c r="AM1725" s="95">
        <v>1961.53</v>
      </c>
      <c r="AN1725">
        <f t="shared" si="91"/>
        <v>0.43036566155984957</v>
      </c>
      <c r="AO1725">
        <f t="shared" si="92"/>
        <v>1.3596408946958987</v>
      </c>
    </row>
    <row r="1726" spans="35:41">
      <c r="AI1726" s="74">
        <v>2014.09</v>
      </c>
      <c r="AJ1726" s="2">
        <f>Cape!D1731</f>
        <v>104.06666666666666</v>
      </c>
      <c r="AK1726" s="2">
        <f>Cape!E1733</f>
        <v>238.03100000000001</v>
      </c>
      <c r="AL1726" s="76">
        <f t="shared" si="90"/>
        <v>0.43322088299423184</v>
      </c>
      <c r="AM1726" s="95">
        <v>1993.23</v>
      </c>
      <c r="AN1726">
        <f t="shared" si="91"/>
        <v>0.43322088299423184</v>
      </c>
      <c r="AO1726">
        <f t="shared" si="92"/>
        <v>1.3635865754893175</v>
      </c>
    </row>
    <row r="1727" spans="35:41">
      <c r="AI1727" s="74">
        <v>2014.1</v>
      </c>
      <c r="AJ1727" s="2">
        <f>Cape!D1732</f>
        <v>105.01333333333334</v>
      </c>
      <c r="AK1727" s="2">
        <f>Cape!E1734</f>
        <v>237.43299999999999</v>
      </c>
      <c r="AL1727" s="76">
        <f t="shared" si="90"/>
        <v>0.43829908507522825</v>
      </c>
      <c r="AM1727" s="95">
        <v>1937.27</v>
      </c>
      <c r="AN1727">
        <f t="shared" si="91"/>
        <v>0.43829908507522825</v>
      </c>
      <c r="AO1727">
        <f t="shared" si="92"/>
        <v>1.3746114546478241</v>
      </c>
    </row>
    <row r="1728" spans="35:41">
      <c r="AI1728" s="74">
        <v>2014.11</v>
      </c>
      <c r="AJ1728" s="2">
        <f>Cape!D1733</f>
        <v>105.96</v>
      </c>
      <c r="AK1728" s="2">
        <f>Cape!E1735</f>
        <v>236.15100000000001</v>
      </c>
      <c r="AL1728" s="76">
        <f t="shared" si="90"/>
        <v>0.44468722695789276</v>
      </c>
      <c r="AM1728" s="95">
        <v>2044.57</v>
      </c>
      <c r="AN1728">
        <f t="shared" si="91"/>
        <v>0.44468722695789276</v>
      </c>
      <c r="AO1728">
        <f t="shared" si="92"/>
        <v>1.3895134831290934</v>
      </c>
    </row>
    <row r="1729" spans="35:41">
      <c r="AI1729" s="74">
        <v>2014.12</v>
      </c>
      <c r="AJ1729" s="2">
        <f>Cape!D1734</f>
        <v>104.74333333333334</v>
      </c>
      <c r="AK1729" s="2">
        <f>Cape!E1736</f>
        <v>234.81200000000001</v>
      </c>
      <c r="AL1729" s="76">
        <f t="shared" si="90"/>
        <v>0.45125462071785083</v>
      </c>
      <c r="AM1729" s="95">
        <v>2054.27</v>
      </c>
      <c r="AN1729">
        <f t="shared" si="91"/>
        <v>0.45125462071785083</v>
      </c>
      <c r="AO1729">
        <f t="shared" si="92"/>
        <v>1.4047288404476803</v>
      </c>
    </row>
    <row r="1730" spans="35:41">
      <c r="AI1730" s="74">
        <v>2015.01</v>
      </c>
      <c r="AJ1730" s="2">
        <f>Cape!D1735</f>
        <v>103.52666666666667</v>
      </c>
      <c r="AK1730" s="2">
        <f>Cape!E1737</f>
        <v>233.70699999999999</v>
      </c>
      <c r="AL1730" s="76">
        <f t="shared" si="90"/>
        <v>0.44818226811063999</v>
      </c>
      <c r="AM1730" s="95">
        <v>2028.18</v>
      </c>
      <c r="AN1730">
        <f t="shared" si="91"/>
        <v>0.44818226811063999</v>
      </c>
      <c r="AO1730">
        <f t="shared" si="92"/>
        <v>1.3898402744453382</v>
      </c>
    </row>
    <row r="1731" spans="35:41">
      <c r="AI1731" s="74">
        <v>2015.02</v>
      </c>
      <c r="AJ1731" s="2">
        <f>Cape!D1736</f>
        <v>102.31</v>
      </c>
      <c r="AK1731" s="2">
        <f>Cape!E1738</f>
        <v>234.72200000000001</v>
      </c>
      <c r="AL1731" s="76">
        <f t="shared" si="90"/>
        <v>0.4410607726019149</v>
      </c>
      <c r="AM1731" s="95">
        <v>2082.1999999999998</v>
      </c>
      <c r="AN1731">
        <f t="shared" si="91"/>
        <v>0.4410607726019149</v>
      </c>
      <c r="AO1731">
        <f t="shared" si="92"/>
        <v>1.3626892928135681</v>
      </c>
    </row>
    <row r="1732" spans="35:41">
      <c r="AI1732" s="74">
        <v>2015.03</v>
      </c>
      <c r="AJ1732" s="2">
        <f>Cape!D1737</f>
        <v>101.28999999999999</v>
      </c>
      <c r="AK1732" s="2">
        <f>Cape!E1739</f>
        <v>236.119</v>
      </c>
      <c r="AL1732" s="76">
        <f t="shared" si="90"/>
        <v>0.43329846391014704</v>
      </c>
      <c r="AM1732" s="95">
        <v>2079.9899999999998</v>
      </c>
      <c r="AN1732">
        <f t="shared" si="91"/>
        <v>0.43329846391014704</v>
      </c>
      <c r="AO1732">
        <f t="shared" si="92"/>
        <v>1.3339965535515357</v>
      </c>
    </row>
    <row r="1733" spans="35:41">
      <c r="AI1733" s="74">
        <v>2015.04</v>
      </c>
      <c r="AJ1733" s="2">
        <f>Cape!D1738</f>
        <v>100.27000000000001</v>
      </c>
      <c r="AK1733" s="2">
        <f>Cape!E1740</f>
        <v>236.59899999999999</v>
      </c>
      <c r="AL1733" s="76">
        <f t="shared" ref="AL1733:AL1796" si="93">AJ1732/AK1733</f>
        <v>0.42810831829382201</v>
      </c>
      <c r="AM1733" s="95">
        <v>2094.86</v>
      </c>
      <c r="AN1733">
        <f t="shared" ref="AN1733:AN1796" si="94">AJ1732/AK1733</f>
        <v>0.42810831829382201</v>
      </c>
      <c r="AO1733">
        <f t="shared" si="92"/>
        <v>1.313622843513782</v>
      </c>
    </row>
    <row r="1734" spans="35:41">
      <c r="AI1734" s="74">
        <v>2015.05</v>
      </c>
      <c r="AJ1734" s="2">
        <f>Cape!D1739</f>
        <v>99.25</v>
      </c>
      <c r="AK1734" s="2">
        <f>Cape!E1741</f>
        <v>237.80500000000001</v>
      </c>
      <c r="AL1734" s="76">
        <f t="shared" si="93"/>
        <v>0.42164798889846727</v>
      </c>
      <c r="AM1734" s="95">
        <v>2111.94</v>
      </c>
      <c r="AN1734">
        <f t="shared" si="94"/>
        <v>0.42164798889846727</v>
      </c>
      <c r="AO1734">
        <f t="shared" si="92"/>
        <v>1.2896981314578131</v>
      </c>
    </row>
    <row r="1735" spans="35:41">
      <c r="AI1735" s="74">
        <v>2015.06</v>
      </c>
      <c r="AJ1735" s="2">
        <f>Cape!D1740</f>
        <v>97.803333333333342</v>
      </c>
      <c r="AK1735" s="2">
        <f>Cape!E1742</f>
        <v>238.63800000000001</v>
      </c>
      <c r="AL1735" s="76">
        <f t="shared" si="93"/>
        <v>0.41590191000595045</v>
      </c>
      <c r="AM1735" s="95">
        <v>2099.29</v>
      </c>
      <c r="AN1735">
        <f t="shared" si="94"/>
        <v>0.41590191000595045</v>
      </c>
      <c r="AO1735">
        <f t="shared" si="92"/>
        <v>1.268412978452848</v>
      </c>
    </row>
    <row r="1736" spans="35:41">
      <c r="AI1736" s="74">
        <v>2015.07</v>
      </c>
      <c r="AJ1736" s="2">
        <f>Cape!D1741</f>
        <v>96.356666666666669</v>
      </c>
      <c r="AK1736" s="2">
        <f>Cape!E1743</f>
        <v>238.654</v>
      </c>
      <c r="AL1736" s="76">
        <f t="shared" si="93"/>
        <v>0.40981225260558524</v>
      </c>
      <c r="AM1736" s="95">
        <v>2094.14</v>
      </c>
      <c r="AN1736">
        <f t="shared" si="94"/>
        <v>0.40981225260558524</v>
      </c>
      <c r="AO1736">
        <f t="shared" si="92"/>
        <v>1.2464737260806373</v>
      </c>
    </row>
    <row r="1737" spans="35:41">
      <c r="AI1737" s="74">
        <v>2015.08</v>
      </c>
      <c r="AJ1737" s="2">
        <f>Cape!D1742</f>
        <v>94.91</v>
      </c>
      <c r="AK1737" s="2">
        <f>Cape!E1744</f>
        <v>238.316</v>
      </c>
      <c r="AL1737" s="76">
        <f t="shared" si="93"/>
        <v>0.40432311161091439</v>
      </c>
      <c r="AM1737" s="95">
        <v>2039.87</v>
      </c>
      <c r="AN1737">
        <f t="shared" si="94"/>
        <v>0.40432311161091439</v>
      </c>
      <c r="AO1737">
        <f t="shared" si="92"/>
        <v>1.2267794155014475</v>
      </c>
    </row>
    <row r="1738" spans="35:41">
      <c r="AI1738" s="74">
        <v>2015.09</v>
      </c>
      <c r="AJ1738" s="2">
        <f>Cape!D1743</f>
        <v>93.493333333333339</v>
      </c>
      <c r="AK1738" s="2">
        <f>Cape!E1745</f>
        <v>237.94499999999999</v>
      </c>
      <c r="AL1738" s="76">
        <f t="shared" si="93"/>
        <v>0.39887368929794698</v>
      </c>
      <c r="AM1738" s="95">
        <v>1944.41</v>
      </c>
      <c r="AN1738">
        <f t="shared" si="94"/>
        <v>0.39887368929794698</v>
      </c>
      <c r="AO1738">
        <f t="shared" si="92"/>
        <v>1.207576882797714</v>
      </c>
    </row>
    <row r="1739" spans="35:41">
      <c r="AI1739" s="74">
        <v>2015.1</v>
      </c>
      <c r="AJ1739" s="2">
        <f>Cape!D1744</f>
        <v>92.076666666666668</v>
      </c>
      <c r="AK1739" s="2">
        <f>Cape!E1746</f>
        <v>237.83799999999999</v>
      </c>
      <c r="AL1739" s="76">
        <f t="shared" si="93"/>
        <v>0.3930967016764913</v>
      </c>
      <c r="AM1739" s="95">
        <v>2024.81</v>
      </c>
      <c r="AN1739">
        <f t="shared" si="94"/>
        <v>0.3930967016764913</v>
      </c>
      <c r="AO1739">
        <f t="shared" si="92"/>
        <v>1.1876702470673588</v>
      </c>
    </row>
    <row r="1740" spans="35:41">
      <c r="AI1740" s="74">
        <v>2015.11</v>
      </c>
      <c r="AJ1740" s="2">
        <f>Cape!D1745</f>
        <v>90.66</v>
      </c>
      <c r="AK1740" s="2">
        <f>Cape!E1747</f>
        <v>237.33600000000001</v>
      </c>
      <c r="AL1740" s="76">
        <f t="shared" si="93"/>
        <v>0.38795912405478589</v>
      </c>
      <c r="AM1740" s="95">
        <v>2080.62</v>
      </c>
      <c r="AN1740">
        <f t="shared" si="94"/>
        <v>0.38795912405478589</v>
      </c>
      <c r="AO1740">
        <f t="shared" si="92"/>
        <v>1.1700812326847356</v>
      </c>
    </row>
    <row r="1741" spans="35:41">
      <c r="AI1741" s="74">
        <v>2015.12</v>
      </c>
      <c r="AJ1741" s="2">
        <f>Cape!D1746</f>
        <v>89.283333333333331</v>
      </c>
      <c r="AK1741" s="2">
        <f>Cape!E1748</f>
        <v>236.52500000000001</v>
      </c>
      <c r="AL1741" s="76">
        <f t="shared" si="93"/>
        <v>0.38329986259380611</v>
      </c>
      <c r="AM1741" s="95">
        <v>2054.08</v>
      </c>
      <c r="AN1741">
        <f t="shared" si="94"/>
        <v>0.38329986259380611</v>
      </c>
      <c r="AO1741">
        <f t="shared" si="92"/>
        <v>1.1543755521936445</v>
      </c>
    </row>
    <row r="1742" spans="35:41">
      <c r="AI1742" s="74">
        <v>2016.01</v>
      </c>
      <c r="AJ1742" s="2">
        <f>Cape!D1747</f>
        <v>87.906666666666666</v>
      </c>
      <c r="AK1742" s="2">
        <f>Cape!E1749</f>
        <v>236.916</v>
      </c>
      <c r="AL1742" s="76">
        <f t="shared" si="93"/>
        <v>0.37685649484768158</v>
      </c>
      <c r="AM1742" s="95">
        <v>1918.6</v>
      </c>
      <c r="AN1742">
        <f t="shared" si="94"/>
        <v>0.37685649484768158</v>
      </c>
      <c r="AO1742">
        <f t="shared" si="92"/>
        <v>1.1336743297009904</v>
      </c>
    </row>
    <row r="1743" spans="35:41">
      <c r="AI1743" s="74">
        <v>2016.02</v>
      </c>
      <c r="AJ1743" s="2">
        <f>Cape!D1748</f>
        <v>86.53</v>
      </c>
      <c r="AK1743" s="2">
        <f>Cape!E1750</f>
        <v>237.11099999999999</v>
      </c>
      <c r="AL1743" s="76">
        <f t="shared" si="93"/>
        <v>0.37074056735734179</v>
      </c>
      <c r="AM1743" s="95">
        <v>1904.42</v>
      </c>
      <c r="AN1743">
        <f t="shared" si="94"/>
        <v>0.37074056735734179</v>
      </c>
      <c r="AO1743">
        <f t="shared" si="92"/>
        <v>1.1142703023800407</v>
      </c>
    </row>
    <row r="1744" spans="35:41">
      <c r="AI1744" s="74">
        <v>2016.03</v>
      </c>
      <c r="AJ1744" s="2">
        <f>Cape!D1749</f>
        <v>86.5</v>
      </c>
      <c r="AK1744" s="2">
        <f>Cape!E1751</f>
        <v>238.13200000000001</v>
      </c>
      <c r="AL1744" s="76">
        <f t="shared" si="93"/>
        <v>0.36336989568810574</v>
      </c>
      <c r="AM1744" s="95">
        <v>2021.95</v>
      </c>
      <c r="AN1744">
        <f t="shared" si="94"/>
        <v>0.36336989568810574</v>
      </c>
      <c r="AO1744">
        <f t="shared" si="92"/>
        <v>1.0914357168741928</v>
      </c>
    </row>
    <row r="1745" spans="35:41">
      <c r="AI1745" s="74">
        <v>2016.04</v>
      </c>
      <c r="AJ1745" s="2">
        <f>Cape!D1750</f>
        <v>86.47</v>
      </c>
      <c r="AK1745" s="2">
        <f>Cape!E1752</f>
        <v>239.261</v>
      </c>
      <c r="AL1745" s="76">
        <f t="shared" si="93"/>
        <v>0.36152987741420456</v>
      </c>
      <c r="AM1745" s="95">
        <v>2075.54</v>
      </c>
      <c r="AN1745">
        <f t="shared" si="94"/>
        <v>0.36152987741420456</v>
      </c>
      <c r="AO1745">
        <f t="shared" si="92"/>
        <v>1.0855320704741409</v>
      </c>
    </row>
    <row r="1746" spans="35:41">
      <c r="AI1746" s="74">
        <v>2016.05</v>
      </c>
      <c r="AJ1746" s="2">
        <f>Cape!D1751</f>
        <v>86.44</v>
      </c>
      <c r="AK1746" s="2">
        <f>Cape!E1753</f>
        <v>240.22900000000001</v>
      </c>
      <c r="AL1746" s="76">
        <f t="shared" si="93"/>
        <v>0.35994821607715971</v>
      </c>
      <c r="AM1746" s="95">
        <v>2065.5500000000002</v>
      </c>
      <c r="AN1746">
        <f t="shared" si="94"/>
        <v>0.35994821607715971</v>
      </c>
      <c r="AO1746">
        <f t="shared" si="92"/>
        <v>1.0805050076586966</v>
      </c>
    </row>
    <row r="1747" spans="35:41">
      <c r="AI1747" s="74">
        <v>2016.06</v>
      </c>
      <c r="AJ1747" s="2">
        <f>Cape!D1752</f>
        <v>86.6</v>
      </c>
      <c r="AK1747" s="2">
        <f>Cape!E1754</f>
        <v>241.018</v>
      </c>
      <c r="AL1747" s="76">
        <f t="shared" si="93"/>
        <v>0.35864541237583913</v>
      </c>
      <c r="AM1747" s="95">
        <v>2083.89</v>
      </c>
      <c r="AN1747">
        <f t="shared" si="94"/>
        <v>0.35864541237583913</v>
      </c>
      <c r="AO1747">
        <f t="shared" si="92"/>
        <v>1.0764391336079848</v>
      </c>
    </row>
    <row r="1748" spans="35:41">
      <c r="AI1748" s="74">
        <v>2016.07</v>
      </c>
      <c r="AJ1748" s="2">
        <f>Cape!D1753</f>
        <v>86.759999999999991</v>
      </c>
      <c r="AK1748" s="2">
        <f>Cape!E1755</f>
        <v>240.62799999999999</v>
      </c>
      <c r="AL1748" s="76">
        <f t="shared" si="93"/>
        <v>0.35989161693568494</v>
      </c>
      <c r="AM1748" s="95">
        <v>2148.9</v>
      </c>
      <c r="AN1748">
        <f t="shared" si="94"/>
        <v>0.35989161693568494</v>
      </c>
      <c r="AO1748">
        <f t="shared" si="92"/>
        <v>1.080166292036391</v>
      </c>
    </row>
    <row r="1749" spans="35:41">
      <c r="AI1749" s="74">
        <v>2016.08</v>
      </c>
      <c r="AJ1749" s="2">
        <f>Cape!D1754</f>
        <v>86.92</v>
      </c>
      <c r="AK1749" s="2">
        <f>Cape!E1756</f>
        <v>240.84899999999999</v>
      </c>
      <c r="AL1749" s="76">
        <f t="shared" si="93"/>
        <v>0.36022570158065842</v>
      </c>
      <c r="AM1749" s="95">
        <v>2170.9499999999998</v>
      </c>
      <c r="AN1749">
        <f t="shared" si="94"/>
        <v>0.36022570158065842</v>
      </c>
      <c r="AO1749">
        <f t="shared" si="92"/>
        <v>1.0811741477439907</v>
      </c>
    </row>
    <row r="1750" spans="35:41">
      <c r="AI1750" s="74">
        <v>2016.09</v>
      </c>
      <c r="AJ1750" s="2">
        <f>Cape!D1755</f>
        <v>87.643333333333331</v>
      </c>
      <c r="AK1750" s="2">
        <f>Cape!E1757</f>
        <v>241.428</v>
      </c>
      <c r="AL1750" s="76">
        <f t="shared" si="93"/>
        <v>0.36002452076809649</v>
      </c>
      <c r="AM1750" s="95">
        <v>2157.69</v>
      </c>
      <c r="AN1750">
        <f t="shared" si="94"/>
        <v>0.36002452076809649</v>
      </c>
      <c r="AO1750">
        <f t="shared" si="92"/>
        <v>1.0806277658204313</v>
      </c>
    </row>
    <row r="1751" spans="35:41">
      <c r="AI1751" s="74">
        <v>2016.1</v>
      </c>
      <c r="AJ1751" s="2">
        <f>Cape!D1756</f>
        <v>88.366666666666674</v>
      </c>
      <c r="AK1751" s="2">
        <f>Cape!E1758</f>
        <v>241.72900000000001</v>
      </c>
      <c r="AL1751" s="76">
        <f t="shared" si="93"/>
        <v>0.36256855128401361</v>
      </c>
      <c r="AM1751" s="95">
        <v>2143.02</v>
      </c>
      <c r="AN1751">
        <f t="shared" si="94"/>
        <v>0.36256855128401361</v>
      </c>
      <c r="AO1751">
        <f t="shared" si="92"/>
        <v>1.088457132129043</v>
      </c>
    </row>
    <row r="1752" spans="35:41">
      <c r="AI1752" s="74">
        <v>2016.11</v>
      </c>
      <c r="AJ1752" s="2">
        <f>Cape!D1757</f>
        <v>89.09</v>
      </c>
      <c r="AK1752" s="2">
        <f>Cape!E1759</f>
        <v>241.35300000000001</v>
      </c>
      <c r="AL1752" s="76">
        <f t="shared" si="93"/>
        <v>0.36613038440237605</v>
      </c>
      <c r="AM1752" s="95">
        <v>2164.9899999999998</v>
      </c>
      <c r="AN1752">
        <f t="shared" si="94"/>
        <v>0.36613038440237605</v>
      </c>
      <c r="AO1752">
        <f t="shared" si="92"/>
        <v>1.0995158182117639</v>
      </c>
    </row>
    <row r="1753" spans="35:41">
      <c r="AI1753" s="74">
        <v>2016.12</v>
      </c>
      <c r="AJ1753" s="2">
        <f>Cape!D1758</f>
        <v>90.91</v>
      </c>
      <c r="AK1753" s="2">
        <f>Cape!E1760</f>
        <v>241.43199999999999</v>
      </c>
      <c r="AL1753" s="76">
        <f t="shared" si="93"/>
        <v>0.36900659398919783</v>
      </c>
      <c r="AM1753" s="95">
        <v>2246.63</v>
      </c>
      <c r="AN1753">
        <f t="shared" si="94"/>
        <v>0.36900659398919783</v>
      </c>
      <c r="AO1753">
        <f t="shared" si="92"/>
        <v>1.108626201089884</v>
      </c>
    </row>
    <row r="1754" spans="35:41">
      <c r="AI1754" s="74">
        <v>2017.01</v>
      </c>
      <c r="AJ1754" s="2">
        <f>Cape!D1759</f>
        <v>92.73</v>
      </c>
      <c r="AK1754" s="2">
        <f>Cape!E1761</f>
        <v>242.839</v>
      </c>
      <c r="AL1754" s="76">
        <f t="shared" si="93"/>
        <v>0.37436326125539965</v>
      </c>
      <c r="AM1754" s="95">
        <v>2275.12</v>
      </c>
      <c r="AN1754">
        <f t="shared" si="94"/>
        <v>0.37436326125539965</v>
      </c>
      <c r="AO1754">
        <f t="shared" si="92"/>
        <v>1.1252925440864034</v>
      </c>
    </row>
    <row r="1755" spans="35:41">
      <c r="AI1755" s="74">
        <v>2017.02</v>
      </c>
      <c r="AJ1755" s="2">
        <f>Cape!D1760</f>
        <v>94.55</v>
      </c>
      <c r="AK1755" s="2">
        <f>Cape!E1762</f>
        <v>243.60300000000001</v>
      </c>
      <c r="AL1755" s="76">
        <f t="shared" si="93"/>
        <v>0.38066033669536092</v>
      </c>
      <c r="AM1755" s="95">
        <v>2329.91</v>
      </c>
      <c r="AN1755">
        <f t="shared" si="94"/>
        <v>0.38066033669536092</v>
      </c>
      <c r="AO1755">
        <f t="shared" si="92"/>
        <v>1.1447553037892124</v>
      </c>
    </row>
    <row r="1756" spans="35:41">
      <c r="AI1756" s="74">
        <v>2017.03</v>
      </c>
      <c r="AJ1756" s="2">
        <f>Cape!D1761</f>
        <v>96.463333333333338</v>
      </c>
      <c r="AK1756" s="2">
        <f>Cape!E1763</f>
        <v>243.80099999999999</v>
      </c>
      <c r="AL1756" s="76">
        <f t="shared" si="93"/>
        <v>0.38781629279617391</v>
      </c>
      <c r="AM1756" s="95">
        <v>2366.8200000000002</v>
      </c>
      <c r="AN1756">
        <f t="shared" si="94"/>
        <v>0.38781629279617391</v>
      </c>
      <c r="AO1756">
        <f t="shared" si="92"/>
        <v>1.1667158489552933</v>
      </c>
    </row>
    <row r="1757" spans="35:41">
      <c r="AI1757" s="74">
        <v>2017.04</v>
      </c>
      <c r="AJ1757" s="2">
        <f>Cape!D1762</f>
        <v>98.376666666666665</v>
      </c>
      <c r="AK1757" s="2">
        <f>Cape!E1764</f>
        <v>244.524</v>
      </c>
      <c r="AL1757" s="76">
        <f t="shared" si="93"/>
        <v>0.39449433729749772</v>
      </c>
      <c r="AM1757" s="95">
        <v>2359.31</v>
      </c>
      <c r="AN1757">
        <f t="shared" si="94"/>
        <v>0.39449433729749772</v>
      </c>
      <c r="AO1757">
        <f t="shared" si="92"/>
        <v>1.1870774112539664</v>
      </c>
    </row>
    <row r="1758" spans="35:41">
      <c r="AI1758" s="74">
        <v>2017.05</v>
      </c>
      <c r="AJ1758" s="2">
        <f>Cape!D1763</f>
        <v>100.29</v>
      </c>
      <c r="AK1758" s="2">
        <f>Cape!E1765</f>
        <v>244.733</v>
      </c>
      <c r="AL1758" s="76">
        <f t="shared" si="93"/>
        <v>0.4019754862101419</v>
      </c>
      <c r="AM1758" s="95">
        <v>2395.35</v>
      </c>
      <c r="AN1758">
        <f t="shared" si="94"/>
        <v>0.4019754862101419</v>
      </c>
      <c r="AO1758">
        <f t="shared" si="92"/>
        <v>1.2096653684472145</v>
      </c>
    </row>
    <row r="1759" spans="35:41">
      <c r="AI1759" s="74">
        <v>2017.06</v>
      </c>
      <c r="AJ1759" s="2">
        <f>Cape!D1764</f>
        <v>101.53333333333333</v>
      </c>
      <c r="AK1759" s="2">
        <f>Cape!E1766</f>
        <v>244.95500000000001</v>
      </c>
      <c r="AL1759" s="76">
        <f t="shared" si="93"/>
        <v>0.40942213876018047</v>
      </c>
      <c r="AM1759" s="95">
        <v>2433.9899999999998</v>
      </c>
      <c r="AN1759">
        <f t="shared" si="94"/>
        <v>0.40942213876018047</v>
      </c>
      <c r="AO1759">
        <f t="shared" si="92"/>
        <v>1.2319279475294946</v>
      </c>
    </row>
    <row r="1760" spans="35:41">
      <c r="AI1760" s="74">
        <v>2017.07</v>
      </c>
      <c r="AJ1760" s="2">
        <f>Cape!D1765</f>
        <v>102.77666666666667</v>
      </c>
      <c r="AK1760" s="2">
        <f>Cape!E1767</f>
        <v>244.786</v>
      </c>
      <c r="AL1760" s="76">
        <f t="shared" si="93"/>
        <v>0.41478406989506478</v>
      </c>
      <c r="AM1760" s="95">
        <v>2454.1</v>
      </c>
      <c r="AN1760">
        <f t="shared" si="94"/>
        <v>0.41478406989506478</v>
      </c>
      <c r="AO1760">
        <f t="shared" si="92"/>
        <v>1.2477382575428069</v>
      </c>
    </row>
    <row r="1761" spans="35:41">
      <c r="AI1761" s="74">
        <v>2017.08</v>
      </c>
      <c r="AJ1761" s="2">
        <f>Cape!D1766</f>
        <v>104.02</v>
      </c>
      <c r="AK1761" s="2">
        <f>Cape!E1768</f>
        <v>245.51900000000001</v>
      </c>
      <c r="AL1761" s="76">
        <f t="shared" si="93"/>
        <v>0.41860982924607332</v>
      </c>
      <c r="AM1761" s="95">
        <v>2456.2199999999998</v>
      </c>
      <c r="AN1761">
        <f t="shared" si="94"/>
        <v>0.41860982924607332</v>
      </c>
      <c r="AO1761">
        <f t="shared" si="92"/>
        <v>1.2588439192823502</v>
      </c>
    </row>
    <row r="1762" spans="35:41">
      <c r="AI1762" s="74">
        <v>2017.09</v>
      </c>
      <c r="AJ1762" s="2">
        <f>Cape!D1767</f>
        <v>105.03999999999999</v>
      </c>
      <c r="AK1762" s="2">
        <f>Cape!E1769</f>
        <v>246.81899999999999</v>
      </c>
      <c r="AL1762" s="76">
        <f t="shared" si="93"/>
        <v>0.42144243352416144</v>
      </c>
      <c r="AM1762" s="95">
        <v>2492.84</v>
      </c>
      <c r="AN1762">
        <f t="shared" si="94"/>
        <v>0.42144243352416144</v>
      </c>
      <c r="AO1762">
        <f t="shared" si="92"/>
        <v>1.2669488976679419</v>
      </c>
    </row>
    <row r="1763" spans="35:41">
      <c r="AI1763" s="74">
        <v>2017.1</v>
      </c>
      <c r="AJ1763" s="2">
        <f>Cape!D1768</f>
        <v>106.06</v>
      </c>
      <c r="AK1763" s="2">
        <f>Cape!E1770</f>
        <v>246.66300000000001</v>
      </c>
      <c r="AL1763" s="76">
        <f t="shared" si="93"/>
        <v>0.42584416795384789</v>
      </c>
      <c r="AM1763" s="95">
        <v>2557</v>
      </c>
      <c r="AN1763">
        <f t="shared" si="94"/>
        <v>0.42584416795384789</v>
      </c>
      <c r="AO1763">
        <f t="shared" si="92"/>
        <v>1.2797283931458967</v>
      </c>
    </row>
    <row r="1764" spans="35:41">
      <c r="AI1764" s="74">
        <v>2017.11</v>
      </c>
      <c r="AJ1764" s="2">
        <f>Cape!D1769</f>
        <v>107.08</v>
      </c>
      <c r="AK1764" s="2">
        <f>Cape!E1771</f>
        <v>246.66900000000001</v>
      </c>
      <c r="AL1764" s="76">
        <f t="shared" si="93"/>
        <v>0.42996890569954066</v>
      </c>
      <c r="AM1764" s="95">
        <v>2593.61</v>
      </c>
      <c r="AN1764">
        <f t="shared" si="94"/>
        <v>0.42996890569954066</v>
      </c>
      <c r="AO1764">
        <f t="shared" si="92"/>
        <v>1.2911704292889219</v>
      </c>
    </row>
    <row r="1765" spans="35:41">
      <c r="AI1765" s="74">
        <v>2017.12</v>
      </c>
      <c r="AJ1765" s="2">
        <f>Cape!D1770</f>
        <v>108.01333333333334</v>
      </c>
      <c r="AK1765" s="2">
        <f>Cape!E1772</f>
        <v>246.524</v>
      </c>
      <c r="AL1765" s="76">
        <f t="shared" si="93"/>
        <v>0.43435933215427303</v>
      </c>
      <c r="AM1765" s="95">
        <v>2664.34</v>
      </c>
      <c r="AN1765">
        <f t="shared" si="94"/>
        <v>0.43435933215427303</v>
      </c>
      <c r="AO1765">
        <f t="shared" si="92"/>
        <v>1.3028556724880809</v>
      </c>
    </row>
    <row r="1766" spans="35:41">
      <c r="AI1766" s="74">
        <v>2018.01</v>
      </c>
      <c r="AJ1766" s="2">
        <f>Cape!D1771</f>
        <v>108.94666666666666</v>
      </c>
      <c r="AK1766" s="2">
        <f>Cape!E1773</f>
        <v>247.86699999999999</v>
      </c>
      <c r="AL1766" s="76">
        <f t="shared" si="93"/>
        <v>0.43577133435807647</v>
      </c>
      <c r="AM1766" s="95">
        <v>2789.8</v>
      </c>
      <c r="AN1766">
        <f t="shared" si="94"/>
        <v>0.43577133435807647</v>
      </c>
      <c r="AO1766">
        <f t="shared" si="92"/>
        <v>1.3051291023044405</v>
      </c>
    </row>
    <row r="1767" spans="35:41">
      <c r="AI1767" s="74">
        <v>2018.02</v>
      </c>
      <c r="AJ1767" s="2">
        <f>Cape!D1772</f>
        <v>109.88</v>
      </c>
      <c r="AK1767" s="2">
        <f>Cape!E1774</f>
        <v>248.99100000000001</v>
      </c>
      <c r="AL1767" s="76">
        <f t="shared" si="93"/>
        <v>0.43755262907762388</v>
      </c>
      <c r="AM1767" s="95">
        <v>2705.16</v>
      </c>
      <c r="AN1767">
        <f t="shared" si="94"/>
        <v>0.43755262907762388</v>
      </c>
      <c r="AO1767">
        <f t="shared" si="92"/>
        <v>1.3077545400558388</v>
      </c>
    </row>
    <row r="1768" spans="35:41">
      <c r="AI1768" s="74">
        <v>2018.03</v>
      </c>
      <c r="AJ1768" s="2">
        <f>Cape!D1773</f>
        <v>111.73333333333332</v>
      </c>
      <c r="AK1768" s="2">
        <f>Cape!E1775</f>
        <v>249.554</v>
      </c>
      <c r="AL1768" s="76">
        <f t="shared" si="93"/>
        <v>0.44030550502095739</v>
      </c>
      <c r="AM1768" s="95">
        <v>2702.77</v>
      </c>
      <c r="AN1768">
        <f t="shared" si="94"/>
        <v>0.44030550502095739</v>
      </c>
      <c r="AO1768">
        <f t="shared" si="92"/>
        <v>1.3125375678374454</v>
      </c>
    </row>
    <row r="1769" spans="35:41">
      <c r="AI1769" s="74">
        <v>2018.04</v>
      </c>
      <c r="AJ1769" s="2">
        <f>Cape!D1774</f>
        <v>113.58666666666666</v>
      </c>
      <c r="AK1769" s="2">
        <f>Cape!E1776</f>
        <v>250.54599999999999</v>
      </c>
      <c r="AL1769" s="76">
        <f t="shared" si="93"/>
        <v>0.44595935809525328</v>
      </c>
      <c r="AM1769" s="95">
        <v>2653.63</v>
      </c>
      <c r="AN1769">
        <f t="shared" si="94"/>
        <v>0.44595935809525328</v>
      </c>
      <c r="AO1769">
        <f t="shared" si="92"/>
        <v>1.3251001122298884</v>
      </c>
    </row>
    <row r="1770" spans="35:41">
      <c r="AI1770" s="74">
        <v>2018.05</v>
      </c>
      <c r="AJ1770" s="2">
        <f>Cape!D1775</f>
        <v>115.44</v>
      </c>
      <c r="AK1770" s="2">
        <f>Cape!E1777</f>
        <v>251.58799999999999</v>
      </c>
      <c r="AL1770" s="76">
        <f t="shared" si="93"/>
        <v>0.4514788728662204</v>
      </c>
      <c r="AM1770" s="95">
        <v>2701.49</v>
      </c>
      <c r="AN1770">
        <f t="shared" si="94"/>
        <v>0.4514788728662204</v>
      </c>
      <c r="AO1770">
        <f t="shared" si="92"/>
        <v>1.3366393795140863</v>
      </c>
    </row>
    <row r="1771" spans="35:41">
      <c r="AI1771" s="74">
        <v>2018.06</v>
      </c>
      <c r="AJ1771" s="2">
        <f>Cape!D1776</f>
        <v>117.78666666666666</v>
      </c>
      <c r="AK1771" s="2">
        <f>Cape!E1778</f>
        <v>251.989</v>
      </c>
      <c r="AL1771" s="76">
        <f t="shared" si="93"/>
        <v>0.45811523518883757</v>
      </c>
      <c r="AM1771" s="95">
        <v>2754.35</v>
      </c>
      <c r="AN1771">
        <f t="shared" si="94"/>
        <v>0.45811523518883757</v>
      </c>
      <c r="AO1771">
        <f t="shared" si="92"/>
        <v>1.3508278382825334</v>
      </c>
    </row>
    <row r="1772" spans="35:41">
      <c r="AI1772" s="74">
        <v>2018.07</v>
      </c>
      <c r="AJ1772" s="2">
        <f>Cape!D1777</f>
        <v>120.13333333333333</v>
      </c>
      <c r="AK1772" s="2">
        <f>Cape!E1779</f>
        <v>252.006</v>
      </c>
      <c r="AL1772" s="76">
        <f t="shared" si="93"/>
        <v>0.46739627892457586</v>
      </c>
      <c r="AM1772" s="95">
        <v>2793.64</v>
      </c>
      <c r="AN1772">
        <f t="shared" si="94"/>
        <v>0.46739627892457586</v>
      </c>
      <c r="AO1772">
        <f t="shared" si="92"/>
        <v>1.3720541599192522</v>
      </c>
    </row>
    <row r="1773" spans="35:41">
      <c r="AI1773" s="74">
        <v>2018.08</v>
      </c>
      <c r="AJ1773" s="2">
        <f>Cape!D1778</f>
        <v>122.48</v>
      </c>
      <c r="AK1773" s="2">
        <f>Cape!E1780</f>
        <v>252.14599999999999</v>
      </c>
      <c r="AL1773" s="76">
        <f t="shared" si="93"/>
        <v>0.47644354196907085</v>
      </c>
      <c r="AM1773" s="95">
        <v>2857.82</v>
      </c>
      <c r="AN1773">
        <f t="shared" si="94"/>
        <v>0.47644354196907085</v>
      </c>
      <c r="AO1773">
        <f t="shared" si="92"/>
        <v>1.3915823005709598</v>
      </c>
    </row>
    <row r="1774" spans="35:41">
      <c r="AI1774" s="74">
        <v>2018.09</v>
      </c>
      <c r="AJ1774" s="2">
        <f>Cape!D1779</f>
        <v>125.11666666666667</v>
      </c>
      <c r="AK1774" s="2">
        <f>Cape!E1781</f>
        <v>252.43899999999999</v>
      </c>
      <c r="AL1774" s="76">
        <f t="shared" si="93"/>
        <v>0.4851865203078764</v>
      </c>
      <c r="AM1774" s="95">
        <v>2901.5</v>
      </c>
      <c r="AN1774">
        <f t="shared" si="94"/>
        <v>0.4851865203078764</v>
      </c>
      <c r="AO1774">
        <f t="shared" si="92"/>
        <v>1.4092893054908171</v>
      </c>
    </row>
    <row r="1775" spans="35:41">
      <c r="AI1775" s="74">
        <v>2018.1</v>
      </c>
      <c r="AJ1775" s="2">
        <f>Cape!D1780</f>
        <v>127.75333333333333</v>
      </c>
      <c r="AK1775" s="2">
        <f>Cape!E1782</f>
        <v>252.88499999999999</v>
      </c>
      <c r="AL1775" s="76">
        <f t="shared" si="93"/>
        <v>0.49475716893713223</v>
      </c>
      <c r="AM1775" s="95">
        <v>2785.46</v>
      </c>
      <c r="AN1775">
        <f t="shared" si="94"/>
        <v>0.49475716893713223</v>
      </c>
      <c r="AO1775">
        <f t="shared" si="92"/>
        <v>1.428431238342821</v>
      </c>
    </row>
    <row r="1776" spans="35:41">
      <c r="AI1776" s="74">
        <v>2018.11</v>
      </c>
      <c r="AJ1776" s="2">
        <f>Cape!D1781</f>
        <v>130.38999999999999</v>
      </c>
      <c r="AK1776" s="2">
        <f>Cape!E1783</f>
        <v>252.03800000000001</v>
      </c>
      <c r="AL1776" s="76">
        <f t="shared" si="93"/>
        <v>0.50688123748535274</v>
      </c>
      <c r="AM1776" s="95">
        <v>2723.23</v>
      </c>
      <c r="AN1776">
        <f t="shared" si="94"/>
        <v>0.50688123748535274</v>
      </c>
      <c r="AO1776">
        <f t="shared" si="92"/>
        <v>1.4541322363925195</v>
      </c>
    </row>
    <row r="1777" spans="35:41">
      <c r="AI1777" s="74">
        <v>2018.12</v>
      </c>
      <c r="AJ1777" s="2">
        <f>Cape!D1782</f>
        <v>131.05666666666667</v>
      </c>
      <c r="AK1777" s="2">
        <f>Cape!E1784</f>
        <v>251.233</v>
      </c>
      <c r="AL1777" s="76">
        <f t="shared" si="93"/>
        <v>0.51900029056692387</v>
      </c>
      <c r="AM1777" s="95">
        <v>2567.31</v>
      </c>
      <c r="AN1777">
        <f t="shared" si="94"/>
        <v>0.51900029056692387</v>
      </c>
      <c r="AO1777">
        <f t="shared" si="92"/>
        <v>1.4789264938189302</v>
      </c>
    </row>
    <row r="1778" spans="35:41">
      <c r="AI1778" s="74">
        <v>2019.01</v>
      </c>
      <c r="AJ1778" s="2">
        <f>Cape!D1783</f>
        <v>131.72333333333333</v>
      </c>
      <c r="AK1778" s="2">
        <f>Cape!E1785</f>
        <v>251.71199999999999</v>
      </c>
      <c r="AL1778" s="76">
        <f t="shared" si="93"/>
        <v>0.5206611789134673</v>
      </c>
      <c r="AM1778" s="95">
        <v>2607.39</v>
      </c>
      <c r="AN1778">
        <f t="shared" si="94"/>
        <v>0.5206611789134673</v>
      </c>
      <c r="AO1778">
        <f t="shared" si="92"/>
        <v>1.4731497328740015</v>
      </c>
    </row>
    <row r="1779" spans="35:41">
      <c r="AI1779" s="74">
        <v>2019.02</v>
      </c>
      <c r="AJ1779" s="2">
        <f>Cape!D1784</f>
        <v>132.38999999999999</v>
      </c>
      <c r="AK1779" s="2">
        <f>Cape!E1786</f>
        <v>252.77600000000001</v>
      </c>
      <c r="AL1779" s="76">
        <f t="shared" si="93"/>
        <v>0.52110696163137848</v>
      </c>
      <c r="AM1779" s="95">
        <v>2754.86</v>
      </c>
      <c r="AN1779">
        <f t="shared" si="94"/>
        <v>0.52110696163137848</v>
      </c>
      <c r="AO1779">
        <f t="shared" si="92"/>
        <v>1.4622718770697856</v>
      </c>
    </row>
    <row r="1780" spans="35:41">
      <c r="AI1780" s="74">
        <v>2019.03</v>
      </c>
      <c r="AJ1780" s="2">
        <f>Cape!D1785</f>
        <v>133.05666666666664</v>
      </c>
      <c r="AK1780" s="2">
        <f>Cape!E1787</f>
        <v>254.202</v>
      </c>
      <c r="AL1780" s="76">
        <f t="shared" si="93"/>
        <v>0.52080628791276229</v>
      </c>
      <c r="AM1780" s="95">
        <v>2803.98</v>
      </c>
      <c r="AN1780">
        <f t="shared" si="94"/>
        <v>0.52080628791276229</v>
      </c>
      <c r="AO1780">
        <f t="shared" si="92"/>
        <v>1.4478122516221215</v>
      </c>
    </row>
    <row r="1781" spans="35:41">
      <c r="AI1781" s="74">
        <v>2019.04</v>
      </c>
      <c r="AJ1781" s="2">
        <f>Cape!D1786</f>
        <v>133.7233333333333</v>
      </c>
      <c r="AK1781" s="2">
        <f>Cape!E1788</f>
        <v>255.548</v>
      </c>
      <c r="AL1781" s="76">
        <f t="shared" si="93"/>
        <v>0.52067191551750214</v>
      </c>
      <c r="AM1781" s="95">
        <v>2903.8</v>
      </c>
      <c r="AN1781">
        <f t="shared" si="94"/>
        <v>0.52067191551750214</v>
      </c>
      <c r="AO1781">
        <f t="shared" si="92"/>
        <v>1.4324771717688594</v>
      </c>
    </row>
    <row r="1782" spans="35:41">
      <c r="AI1782" s="74">
        <v>2019.05</v>
      </c>
      <c r="AJ1782" s="2">
        <f>Cape!D1787</f>
        <v>134.38999999999999</v>
      </c>
      <c r="AK1782" s="2">
        <f>Cape!E1789</f>
        <v>256.09199999999998</v>
      </c>
      <c r="AL1782" s="76">
        <f t="shared" si="93"/>
        <v>0.52216911630716034</v>
      </c>
      <c r="AM1782" s="95">
        <v>2854.71</v>
      </c>
      <c r="AN1782">
        <f t="shared" si="94"/>
        <v>0.52216911630716034</v>
      </c>
      <c r="AO1782">
        <f t="shared" si="92"/>
        <v>1.421493067560498</v>
      </c>
    </row>
    <row r="1783" spans="35:41">
      <c r="AI1783" s="74">
        <v>2019.06</v>
      </c>
      <c r="AJ1783" s="2">
        <f>Cape!D1788</f>
        <v>134.68333333333334</v>
      </c>
      <c r="AK1783" s="2">
        <f>Cape!E1790</f>
        <v>256.14299999999997</v>
      </c>
      <c r="AL1783" s="76">
        <f t="shared" si="93"/>
        <v>0.52466786131184528</v>
      </c>
      <c r="AM1783" s="95">
        <v>2890.17</v>
      </c>
      <c r="AN1783">
        <f t="shared" si="94"/>
        <v>0.52466786131184528</v>
      </c>
      <c r="AO1783">
        <f t="shared" si="92"/>
        <v>1.4129863824529076</v>
      </c>
    </row>
    <row r="1784" spans="35:41">
      <c r="AI1784" s="74">
        <v>2019.07</v>
      </c>
      <c r="AJ1784" s="2">
        <f>Cape!D1789</f>
        <v>134.97666666666666</v>
      </c>
      <c r="AK1784" s="2">
        <f>Cape!E1791</f>
        <v>256.57100000000003</v>
      </c>
      <c r="AL1784" s="76">
        <f t="shared" si="93"/>
        <v>0.52493591767321057</v>
      </c>
      <c r="AM1784" s="95">
        <v>2996.1136363636365</v>
      </c>
      <c r="AN1784">
        <f t="shared" si="94"/>
        <v>0.52493591767321057</v>
      </c>
      <c r="AO1784">
        <f t="shared" si="92"/>
        <v>1.3982421718658722</v>
      </c>
    </row>
    <row r="1785" spans="35:41">
      <c r="AI1785" s="74">
        <v>2019.08</v>
      </c>
      <c r="AJ1785" s="2">
        <f>Cape!D1790</f>
        <v>135.27000000000001</v>
      </c>
      <c r="AK1785" s="2">
        <f>Cape!E1792</f>
        <v>256.55799999999999</v>
      </c>
      <c r="AL1785" s="76">
        <f t="shared" si="93"/>
        <v>0.52610585780473285</v>
      </c>
      <c r="AM1785" s="75">
        <v>2897.4981818181818</v>
      </c>
      <c r="AN1785">
        <f t="shared" si="94"/>
        <v>0.52610585780473285</v>
      </c>
      <c r="AO1785">
        <f t="shared" si="92"/>
        <v>1.3862173778231022</v>
      </c>
    </row>
    <row r="1786" spans="35:41">
      <c r="AI1786" s="74">
        <v>2019.09</v>
      </c>
      <c r="AJ1786" s="2">
        <f>Cape!D1791</f>
        <v>134.48000000000002</v>
      </c>
      <c r="AK1786" s="2">
        <f>Cape!E1793</f>
        <v>256.75900000000001</v>
      </c>
      <c r="AL1786" s="76">
        <f t="shared" si="93"/>
        <v>0.52683644974470223</v>
      </c>
      <c r="AM1786" s="75">
        <v>2982.1559999999999</v>
      </c>
      <c r="AN1786">
        <f t="shared" si="94"/>
        <v>0.52683644974470223</v>
      </c>
      <c r="AO1786">
        <f t="shared" si="92"/>
        <v>1.3732972551023603</v>
      </c>
    </row>
    <row r="1787" spans="35:41">
      <c r="AI1787" s="74">
        <v>2019.1</v>
      </c>
      <c r="AJ1787" s="2">
        <f>Cape!D1792</f>
        <v>133.69</v>
      </c>
      <c r="AK1787" s="2">
        <f>Cape!E1794</f>
        <v>257.346</v>
      </c>
      <c r="AL1787" s="76">
        <f t="shared" si="93"/>
        <v>0.52256495146611959</v>
      </c>
      <c r="AM1787" s="75">
        <v>2977.68</v>
      </c>
      <c r="AN1787">
        <f t="shared" si="94"/>
        <v>0.52256495146611959</v>
      </c>
      <c r="AO1787">
        <f t="shared" ref="AO1787:AO1848" si="95">AN1787/(AVERAGE(AL1667:AL1786))</f>
        <v>1.3477569222831136</v>
      </c>
    </row>
    <row r="1788" spans="35:41">
      <c r="AI1788" s="74">
        <v>2019.11</v>
      </c>
      <c r="AJ1788" s="2">
        <f>Cape!D1793</f>
        <v>132.9</v>
      </c>
      <c r="AK1788" s="2">
        <f>Cape!E1795</f>
        <v>257.20800000000003</v>
      </c>
      <c r="AL1788" s="76">
        <f t="shared" si="93"/>
        <v>0.51977387950608067</v>
      </c>
      <c r="AM1788" s="75">
        <v>3104.9044999999996</v>
      </c>
      <c r="AN1788">
        <f t="shared" si="94"/>
        <v>0.51977387950608067</v>
      </c>
      <c r="AO1788">
        <f t="shared" si="95"/>
        <v>1.3268678542335706</v>
      </c>
    </row>
    <row r="1789" spans="35:41">
      <c r="AI1789" s="74">
        <v>2019.12</v>
      </c>
      <c r="AJ1789" s="2">
        <f>Cape!D1794</f>
        <v>135.09</v>
      </c>
      <c r="AK1789" s="2">
        <f>Cape!E1796</f>
        <v>256.97399999999999</v>
      </c>
      <c r="AL1789" s="76">
        <f t="shared" si="93"/>
        <v>0.51717294356627519</v>
      </c>
      <c r="AM1789" s="75">
        <v>3176.7495238095235</v>
      </c>
      <c r="AN1789">
        <f t="shared" si="94"/>
        <v>0.51717294356627519</v>
      </c>
      <c r="AO1789">
        <f t="shared" si="95"/>
        <v>1.3071709497518447</v>
      </c>
    </row>
    <row r="1790" spans="35:41">
      <c r="AI1790" s="74">
        <v>2020.01</v>
      </c>
      <c r="AJ1790" s="2">
        <f>Cape!D1795</f>
        <v>137.28</v>
      </c>
      <c r="AK1790" s="2">
        <f>Cape!E1797</f>
        <v>257.971</v>
      </c>
      <c r="AL1790" s="76">
        <f t="shared" si="93"/>
        <v>0.52366351256536592</v>
      </c>
      <c r="AM1790" s="75">
        <v>3278.2028571428577</v>
      </c>
      <c r="AN1790">
        <f t="shared" si="94"/>
        <v>0.52366351256536592</v>
      </c>
      <c r="AO1790">
        <f t="shared" si="95"/>
        <v>1.3108996784442646</v>
      </c>
    </row>
    <row r="1791" spans="35:41">
      <c r="AI1791" s="74">
        <v>2020.02</v>
      </c>
      <c r="AJ1791" s="2">
        <f>Cape!D1796</f>
        <v>139.47</v>
      </c>
      <c r="AK1791" s="2">
        <f>Cape!E1798</f>
        <v>258.678</v>
      </c>
      <c r="AL1791" s="76">
        <f t="shared" si="93"/>
        <v>0.53069839723517265</v>
      </c>
      <c r="AM1791" s="75">
        <v>3277.3142105263164</v>
      </c>
      <c r="AN1791">
        <f t="shared" si="94"/>
        <v>0.53069839723517265</v>
      </c>
      <c r="AO1791">
        <f t="shared" si="95"/>
        <v>1.3173344705074155</v>
      </c>
    </row>
    <row r="1792" spans="35:41">
      <c r="AI1792" s="74">
        <v>2020.03</v>
      </c>
      <c r="AJ1792" s="2">
        <f>Cape!D1797</f>
        <v>131.75666666666666</v>
      </c>
      <c r="AK1792" s="2">
        <f>Cape!E1799</f>
        <v>258.11500000000001</v>
      </c>
      <c r="AL1792" s="76">
        <f t="shared" si="93"/>
        <v>0.54034054588071201</v>
      </c>
      <c r="AM1792" s="75">
        <v>2652.3936363636367</v>
      </c>
      <c r="AN1792">
        <f t="shared" si="94"/>
        <v>0.54034054588071201</v>
      </c>
      <c r="AO1792">
        <f t="shared" si="95"/>
        <v>1.3315011740983234</v>
      </c>
    </row>
    <row r="1793" spans="35:41">
      <c r="AI1793" s="74">
        <v>2020.04</v>
      </c>
      <c r="AJ1793" s="2">
        <f>Cape!D1798</f>
        <v>124.04333333333332</v>
      </c>
      <c r="AK1793" s="2">
        <f>Cape!E1800</f>
        <v>256.38900000000001</v>
      </c>
      <c r="AL1793" s="76">
        <f t="shared" si="93"/>
        <v>0.51389360177958754</v>
      </c>
      <c r="AM1793" s="75">
        <v>2761.9752380952382</v>
      </c>
      <c r="AN1793">
        <f t="shared" si="94"/>
        <v>0.51389360177958754</v>
      </c>
      <c r="AO1793">
        <f t="shared" si="95"/>
        <v>1.2584198636357637</v>
      </c>
    </row>
    <row r="1794" spans="35:41">
      <c r="AI1794" s="74">
        <v>2020.05</v>
      </c>
      <c r="AJ1794" s="2">
        <f>Cape!D1799</f>
        <v>116.33</v>
      </c>
      <c r="AK1794" s="2">
        <f>Cape!E1801</f>
        <v>256.39400000000001</v>
      </c>
      <c r="AL1794" s="76">
        <f t="shared" si="93"/>
        <v>0.48379967289926173</v>
      </c>
      <c r="AM1794" s="75">
        <v>2919.6149999999998</v>
      </c>
      <c r="AN1794">
        <f t="shared" si="94"/>
        <v>0.48379967289926173</v>
      </c>
      <c r="AO1794">
        <f t="shared" si="95"/>
        <v>1.1783569423064451</v>
      </c>
    </row>
    <row r="1795" spans="35:41">
      <c r="AI1795" s="74">
        <v>2020.06</v>
      </c>
      <c r="AJ1795" s="2">
        <f>Cape!D1800</f>
        <v>110.63</v>
      </c>
      <c r="AK1795" s="2">
        <f>Cape!E1802</f>
        <v>257.79700000000003</v>
      </c>
      <c r="AL1795" s="76">
        <f t="shared" si="93"/>
        <v>0.45124652342734783</v>
      </c>
      <c r="AM1795" s="75">
        <v>3104.6609090909087</v>
      </c>
      <c r="AN1795">
        <f t="shared" si="94"/>
        <v>0.45124652342734783</v>
      </c>
      <c r="AO1795">
        <f t="shared" si="95"/>
        <v>1.0941891816449472</v>
      </c>
    </row>
    <row r="1796" spans="35:41">
      <c r="AI1796" s="74">
        <v>2020.07</v>
      </c>
      <c r="AJ1796" s="2">
        <f>Cape!D1801</f>
        <v>104.93</v>
      </c>
      <c r="AK1796" s="2">
        <f>Cape!E1803</f>
        <v>259.101</v>
      </c>
      <c r="AL1796" s="76">
        <f t="shared" si="93"/>
        <v>0.42697635285081875</v>
      </c>
      <c r="AM1796" s="75">
        <v>3207.6190909090906</v>
      </c>
      <c r="AN1796">
        <f t="shared" si="94"/>
        <v>0.42697635285081875</v>
      </c>
      <c r="AO1796">
        <f t="shared" si="95"/>
        <v>1.0317586939354391</v>
      </c>
    </row>
    <row r="1797" spans="35:41">
      <c r="AI1797" s="74">
        <v>2020.08</v>
      </c>
      <c r="AJ1797" s="2">
        <f>Cape!D1802</f>
        <v>99.23</v>
      </c>
      <c r="AK1797" s="2">
        <f>Cape!E1804</f>
        <v>259.91800000000001</v>
      </c>
      <c r="AL1797" s="76">
        <f t="shared" ref="AL1797:AL1849" si="96">AJ1796/AK1797</f>
        <v>0.40370424518501991</v>
      </c>
      <c r="AM1797" s="75">
        <v>3391.71</v>
      </c>
      <c r="AN1797">
        <f t="shared" ref="AN1797:AN1849" si="97">AJ1796/AK1797</f>
        <v>0.40370424518501991</v>
      </c>
      <c r="AO1797">
        <f t="shared" si="95"/>
        <v>0.97281870117743907</v>
      </c>
    </row>
    <row r="1798" spans="35:41">
      <c r="AI1798" s="74">
        <v>2020.09</v>
      </c>
      <c r="AJ1798" s="2">
        <f>Cape!D1803</f>
        <v>98.893333333333345</v>
      </c>
      <c r="AK1798" s="2">
        <f>Cape!E1805</f>
        <v>260.27999999999997</v>
      </c>
      <c r="AL1798" s="76">
        <f t="shared" si="96"/>
        <v>0.38124327647149231</v>
      </c>
      <c r="AM1798" s="75">
        <v>3365.5166666666664</v>
      </c>
      <c r="AN1798">
        <f t="shared" si="97"/>
        <v>0.38124327647149231</v>
      </c>
      <c r="AO1798">
        <f t="shared" si="95"/>
        <v>0.9167467158066257</v>
      </c>
    </row>
    <row r="1799" spans="35:41">
      <c r="AI1799" s="74">
        <v>2020.1</v>
      </c>
      <c r="AJ1799" s="2">
        <f>Cape!D1804</f>
        <v>98.556666666666672</v>
      </c>
      <c r="AK1799" s="2">
        <f>Cape!E1806</f>
        <v>260.38799999999998</v>
      </c>
      <c r="AL1799" s="76">
        <f t="shared" si="96"/>
        <v>0.37979220752620457</v>
      </c>
      <c r="AM1799" s="75">
        <v>3418.701363636364</v>
      </c>
      <c r="AN1799">
        <f t="shared" si="97"/>
        <v>0.37979220752620457</v>
      </c>
      <c r="AO1799">
        <f t="shared" si="95"/>
        <v>0.9119040584497905</v>
      </c>
    </row>
    <row r="1800" spans="35:41">
      <c r="AI1800" s="74">
        <v>2020.11</v>
      </c>
      <c r="AJ1800" s="2">
        <f>Cape!D1805</f>
        <v>98.22</v>
      </c>
      <c r="AK1800" s="2">
        <f>Cape!E1807</f>
        <v>260.22899999999998</v>
      </c>
      <c r="AL1800" s="76">
        <f t="shared" si="96"/>
        <v>0.37873052836796312</v>
      </c>
      <c r="AM1800" s="75">
        <v>3548.9925000000012</v>
      </c>
      <c r="AN1800">
        <f t="shared" si="97"/>
        <v>0.37873052836796312</v>
      </c>
      <c r="AO1800">
        <f t="shared" si="95"/>
        <v>0.90816032530798907</v>
      </c>
    </row>
    <row r="1801" spans="35:41">
      <c r="AI1801" s="74">
        <v>2020.12</v>
      </c>
      <c r="AJ1801" s="2">
        <f>Cape!D1806</f>
        <v>96.856666666666669</v>
      </c>
      <c r="AK1801" s="2">
        <f>Cape!E1808</f>
        <v>260.47399999999999</v>
      </c>
      <c r="AL1801" s="76">
        <f t="shared" si="96"/>
        <v>0.37708178167494644</v>
      </c>
      <c r="AM1801" s="75">
        <v>3695.3099999999995</v>
      </c>
      <c r="AN1801">
        <f t="shared" si="97"/>
        <v>0.37708178167494644</v>
      </c>
      <c r="AO1801">
        <f t="shared" si="95"/>
        <v>0.90316798654053421</v>
      </c>
    </row>
    <row r="1802" spans="35:41">
      <c r="AI1802" s="74">
        <v>2021.01</v>
      </c>
      <c r="AJ1802" s="2">
        <f>Cape!D1807</f>
        <v>95.493333333333339</v>
      </c>
      <c r="AK1802" s="2">
        <f>Cape!E1809</f>
        <v>261.58199999999999</v>
      </c>
      <c r="AL1802" s="76">
        <f t="shared" si="96"/>
        <v>0.37027267421560611</v>
      </c>
      <c r="AM1802" s="75">
        <v>3793.7484210526318</v>
      </c>
      <c r="AN1802">
        <f t="shared" si="97"/>
        <v>0.37027267421560611</v>
      </c>
      <c r="AO1802">
        <f t="shared" si="95"/>
        <v>0.88598870375550731</v>
      </c>
    </row>
    <row r="1803" spans="35:41">
      <c r="AI1803" s="74">
        <v>2021.02</v>
      </c>
      <c r="AJ1803" s="2">
        <f>Cape!D1808</f>
        <v>94.13</v>
      </c>
      <c r="AK1803" s="2">
        <f>Cape!E1810</f>
        <v>263.01400000000001</v>
      </c>
      <c r="AL1803" s="76">
        <f t="shared" si="96"/>
        <v>0.36307319508974173</v>
      </c>
      <c r="AM1803" s="75">
        <v>3883.4321052631576</v>
      </c>
      <c r="AN1803">
        <f t="shared" si="97"/>
        <v>0.36307319508974173</v>
      </c>
      <c r="AO1803">
        <f t="shared" si="95"/>
        <v>0.86814452851150659</v>
      </c>
    </row>
    <row r="1804" spans="35:41">
      <c r="AI1804" s="74">
        <v>2021.03</v>
      </c>
      <c r="AJ1804" s="2">
        <f>Cape!D1809</f>
        <v>105.48666666666665</v>
      </c>
      <c r="AK1804" s="2">
        <f>Cape!E1811</f>
        <v>264.87700000000001</v>
      </c>
      <c r="AL1804" s="76">
        <f t="shared" si="96"/>
        <v>0.35537249364799506</v>
      </c>
      <c r="AM1804" s="75">
        <v>3910.5082608695648</v>
      </c>
      <c r="AN1804">
        <f t="shared" si="97"/>
        <v>0.35537249364799506</v>
      </c>
      <c r="AO1804">
        <f t="shared" si="95"/>
        <v>0.84936190592160044</v>
      </c>
    </row>
    <row r="1805" spans="35:41">
      <c r="AI1805" s="74">
        <v>2021.04</v>
      </c>
      <c r="AJ1805" s="2">
        <f>Cape!D1810</f>
        <v>116.84333333333332</v>
      </c>
      <c r="AK1805" s="2">
        <f>Cape!E1812</f>
        <v>267.05399999999997</v>
      </c>
      <c r="AL1805" s="76">
        <f t="shared" si="96"/>
        <v>0.39500126066887842</v>
      </c>
      <c r="AM1805" s="75">
        <v>4141.1761904761906</v>
      </c>
      <c r="AN1805">
        <f t="shared" si="97"/>
        <v>0.39500126066887842</v>
      </c>
      <c r="AO1805">
        <f t="shared" si="95"/>
        <v>0.94390343010246436</v>
      </c>
    </row>
    <row r="1806" spans="35:41">
      <c r="AI1806" s="74">
        <v>2021.05</v>
      </c>
      <c r="AJ1806" s="2">
        <f>Cape!D1811</f>
        <v>128.19999999999999</v>
      </c>
      <c r="AK1806" s="2">
        <f>Cape!E1813</f>
        <v>269.19499999999999</v>
      </c>
      <c r="AL1806" s="76">
        <f t="shared" si="96"/>
        <v>0.43404719007906284</v>
      </c>
      <c r="AM1806" s="75">
        <v>4167.8495000000012</v>
      </c>
      <c r="AN1806">
        <f t="shared" si="97"/>
        <v>0.43404719007906284</v>
      </c>
      <c r="AO1806">
        <f t="shared" si="95"/>
        <v>1.0362754527897047</v>
      </c>
    </row>
    <row r="1807" spans="35:41">
      <c r="AI1807" s="74">
        <v>2021.06</v>
      </c>
      <c r="AJ1807" s="2">
        <f>Cape!D1812</f>
        <v>138.38666666666666</v>
      </c>
      <c r="AK1807" s="2">
        <f>Cape!E1814</f>
        <v>271.69600000000003</v>
      </c>
      <c r="AL1807" s="76">
        <f t="shared" si="96"/>
        <v>0.47185089217360571</v>
      </c>
      <c r="AM1807" s="75">
        <v>4238.4895454545458</v>
      </c>
      <c r="AN1807">
        <f t="shared" si="97"/>
        <v>0.47185089217360571</v>
      </c>
      <c r="AO1807">
        <f t="shared" si="95"/>
        <v>1.124739358375046</v>
      </c>
    </row>
    <row r="1808" spans="35:41">
      <c r="AI1808" s="74">
        <v>2021.07</v>
      </c>
      <c r="AJ1808" s="2">
        <f>Cape!D1813</f>
        <v>148.57333333333332</v>
      </c>
      <c r="AK1808" s="2">
        <f>Cape!E1815</f>
        <v>273.00299999999999</v>
      </c>
      <c r="AL1808" s="76">
        <f t="shared" si="96"/>
        <v>0.50690529652299299</v>
      </c>
      <c r="AM1808" s="75">
        <v>4363.7128571428575</v>
      </c>
      <c r="AN1808">
        <f t="shared" si="97"/>
        <v>0.50690529652299299</v>
      </c>
      <c r="AO1808">
        <f t="shared" si="95"/>
        <v>1.205624334260512</v>
      </c>
    </row>
    <row r="1809" spans="35:41">
      <c r="AI1809" s="74">
        <v>2021.08</v>
      </c>
      <c r="AJ1809" s="2">
        <f>Cape!D1814</f>
        <v>158.76</v>
      </c>
      <c r="AK1809" s="2">
        <f>Cape!E1816</f>
        <v>273.56700000000001</v>
      </c>
      <c r="AL1809" s="76">
        <f t="shared" si="96"/>
        <v>0.54309669416754691</v>
      </c>
      <c r="AM1809" s="75">
        <v>4454.2063636363628</v>
      </c>
      <c r="AN1809">
        <f t="shared" si="97"/>
        <v>0.54309669416754691</v>
      </c>
      <c r="AO1809">
        <f t="shared" si="95"/>
        <v>1.2880456021024678</v>
      </c>
    </row>
    <row r="1810" spans="35:41">
      <c r="AI1810" s="74">
        <v>2021.09</v>
      </c>
      <c r="AJ1810" s="2">
        <f>Cape!D1815</f>
        <v>164.31666666666666</v>
      </c>
      <c r="AK1810" s="2">
        <f>Cape!E1817</f>
        <v>274.31</v>
      </c>
      <c r="AL1810" s="76">
        <f t="shared" si="96"/>
        <v>0.57876125551383473</v>
      </c>
      <c r="AM1810" s="75">
        <v>4445.5433333333331</v>
      </c>
      <c r="AN1810">
        <f t="shared" si="97"/>
        <v>0.57876125551383473</v>
      </c>
      <c r="AO1810">
        <f t="shared" si="95"/>
        <v>1.36785455426054</v>
      </c>
    </row>
    <row r="1811" spans="35:41">
      <c r="AI1811" s="74">
        <v>2021.1</v>
      </c>
      <c r="AJ1811" s="2">
        <f>Cape!D1816</f>
        <v>169.87333333333333</v>
      </c>
      <c r="AK1811" s="2">
        <f>Cape!E1818</f>
        <v>276.589</v>
      </c>
      <c r="AL1811" s="76">
        <f t="shared" si="96"/>
        <v>0.59408243518963755</v>
      </c>
      <c r="AM1811" s="75">
        <v>4460.7071428571426</v>
      </c>
      <c r="AN1811">
        <f t="shared" si="97"/>
        <v>0.59408243518963755</v>
      </c>
      <c r="AO1811">
        <f t="shared" si="95"/>
        <v>1.3983060675704821</v>
      </c>
    </row>
    <row r="1812" spans="35:41">
      <c r="AI1812" s="74">
        <v>2021.11</v>
      </c>
      <c r="AJ1812" s="2">
        <f>Cape!D1817</f>
        <v>175.43</v>
      </c>
      <c r="AK1812" s="2">
        <f>Cape!E1819</f>
        <v>277.94799999999998</v>
      </c>
      <c r="AL1812" s="76">
        <f t="shared" si="96"/>
        <v>0.61116947534550836</v>
      </c>
      <c r="AM1812" s="75">
        <v>4667.3866666666672</v>
      </c>
      <c r="AN1812">
        <f t="shared" si="97"/>
        <v>0.61116947534550836</v>
      </c>
      <c r="AO1812">
        <f t="shared" si="95"/>
        <v>1.4323689704506215</v>
      </c>
    </row>
    <row r="1813" spans="35:41">
      <c r="AI1813" s="74">
        <v>2021.12</v>
      </c>
      <c r="AJ1813" s="2">
        <f>Cape!D1818</f>
        <v>182.91</v>
      </c>
      <c r="AK1813" s="2">
        <f>Cape!E1820</f>
        <v>278.80200000000002</v>
      </c>
      <c r="AL1813" s="76">
        <f t="shared" si="96"/>
        <v>0.62922791084712448</v>
      </c>
      <c r="AM1813" s="75">
        <v>4674.7727272727261</v>
      </c>
      <c r="AN1813">
        <f t="shared" si="97"/>
        <v>0.62922791084712448</v>
      </c>
      <c r="AO1813">
        <f t="shared" si="95"/>
        <v>1.468060560345239</v>
      </c>
    </row>
    <row r="1814" spans="35:41">
      <c r="AI1814" s="74">
        <v>2022.01</v>
      </c>
      <c r="AJ1814" s="2">
        <f>Cape!D1819</f>
        <v>190.39</v>
      </c>
      <c r="AK1814" s="2">
        <f>Cape!E1821</f>
        <v>281.14800000000002</v>
      </c>
      <c r="AL1814" s="76">
        <f t="shared" si="96"/>
        <v>0.65058261129369577</v>
      </c>
      <c r="AM1814" s="75">
        <v>4573.8154999999997</v>
      </c>
      <c r="AN1814">
        <f t="shared" si="97"/>
        <v>0.65058261129369577</v>
      </c>
      <c r="AO1814">
        <f t="shared" si="95"/>
        <v>1.5107224860908994</v>
      </c>
    </row>
    <row r="1815" spans="35:41">
      <c r="AI1815" s="74">
        <v>2022.02</v>
      </c>
      <c r="AJ1815" s="2">
        <f>Cape!D1820</f>
        <v>197.87</v>
      </c>
      <c r="AK1815" s="2">
        <f>Cape!E1822</f>
        <v>283.71600000000001</v>
      </c>
      <c r="AL1815" s="76">
        <f t="shared" si="96"/>
        <v>0.67105838232598791</v>
      </c>
      <c r="AM1815" s="75">
        <v>4435.9805263157887</v>
      </c>
      <c r="AN1815">
        <f t="shared" si="97"/>
        <v>0.67105838232598791</v>
      </c>
      <c r="AO1815">
        <f t="shared" si="95"/>
        <v>1.5502630345978361</v>
      </c>
    </row>
    <row r="1816" spans="35:41">
      <c r="AI1816" s="74">
        <v>2022.03</v>
      </c>
      <c r="AJ1816" s="2">
        <f>Cape!D1821</f>
        <v>197.88333333333333</v>
      </c>
      <c r="AK1816" s="2">
        <f>Cape!E1823</f>
        <v>287.50400000000002</v>
      </c>
      <c r="AL1816" s="76">
        <f t="shared" si="96"/>
        <v>0.68823390283265617</v>
      </c>
      <c r="AM1816" s="75">
        <v>4391.2652173913057</v>
      </c>
      <c r="AN1816">
        <f t="shared" si="97"/>
        <v>0.68823390283265617</v>
      </c>
      <c r="AO1816">
        <f t="shared" si="95"/>
        <v>1.5811418052109967</v>
      </c>
    </row>
    <row r="1817" spans="35:41">
      <c r="AI1817" s="74">
        <v>2022.04</v>
      </c>
      <c r="AJ1817" s="2">
        <f>Cape!D1822</f>
        <v>197.89666666666665</v>
      </c>
      <c r="AK1817" s="2">
        <f>Cape!E1824</f>
        <v>289.10899999999998</v>
      </c>
      <c r="AL1817" s="76">
        <f t="shared" si="96"/>
        <v>0.684459263922373</v>
      </c>
      <c r="AM1817" s="75">
        <v>4391.2959999999994</v>
      </c>
      <c r="AN1817">
        <f t="shared" si="97"/>
        <v>0.684459263922373</v>
      </c>
      <c r="AO1817">
        <f t="shared" si="95"/>
        <v>1.563216702093402</v>
      </c>
    </row>
    <row r="1818" spans="35:41">
      <c r="AI1818" s="74">
        <v>2022.05</v>
      </c>
      <c r="AJ1818" s="2">
        <f>Cape!D1823</f>
        <v>197.91</v>
      </c>
      <c r="AK1818" s="2">
        <f>Cape!E1825</f>
        <v>292.29599999999999</v>
      </c>
      <c r="AL1818" s="76">
        <f t="shared" si="96"/>
        <v>0.67704199396046016</v>
      </c>
      <c r="AM1818" s="75">
        <v>4040.3599999999997</v>
      </c>
      <c r="AN1818">
        <f t="shared" si="97"/>
        <v>0.67704199396046016</v>
      </c>
      <c r="AO1818">
        <f t="shared" si="95"/>
        <v>1.5373742915109052</v>
      </c>
    </row>
    <row r="1819" spans="35:41">
      <c r="AI1819" s="74">
        <v>2022.06</v>
      </c>
      <c r="AJ1819" s="2">
        <f>Cape!D1824</f>
        <v>196.02666666666664</v>
      </c>
      <c r="AK1819" s="2">
        <f>Cape!E1826</f>
        <v>296.31099999999998</v>
      </c>
      <c r="AL1819" s="76">
        <f t="shared" si="96"/>
        <v>0.6679131048121737</v>
      </c>
      <c r="AM1819" s="75">
        <v>3898.9466666666676</v>
      </c>
      <c r="AN1819">
        <f t="shared" si="97"/>
        <v>0.6679131048121737</v>
      </c>
      <c r="AO1819">
        <f t="shared" si="95"/>
        <v>1.5082519739068487</v>
      </c>
    </row>
    <row r="1820" spans="35:41">
      <c r="AI1820" s="74">
        <v>2022.07</v>
      </c>
      <c r="AJ1820" s="2">
        <f>Cape!D1825</f>
        <v>194.14333333333332</v>
      </c>
      <c r="AK1820" s="2">
        <f>Cape!E1827</f>
        <v>296.27600000000001</v>
      </c>
      <c r="AL1820" s="76">
        <f t="shared" si="96"/>
        <v>0.66163532201955821</v>
      </c>
      <c r="AM1820" s="75">
        <v>3911.729499999999</v>
      </c>
      <c r="AN1820">
        <f t="shared" si="97"/>
        <v>0.66163532201955821</v>
      </c>
      <c r="AO1820">
        <f t="shared" si="95"/>
        <v>1.4861868004755043</v>
      </c>
    </row>
    <row r="1821" spans="35:41">
      <c r="AI1821" s="74">
        <v>2022.08</v>
      </c>
      <c r="AJ1821" s="2">
        <f>Cape!D1826</f>
        <v>192.26</v>
      </c>
      <c r="AK1821" s="2">
        <f>Cape!E1828</f>
        <v>296.17099999999999</v>
      </c>
      <c r="AL1821" s="76">
        <f t="shared" si="96"/>
        <v>0.65551094919263975</v>
      </c>
      <c r="AM1821" s="75">
        <v>4158.5630434782615</v>
      </c>
      <c r="AN1821">
        <f t="shared" si="97"/>
        <v>0.65551094919263975</v>
      </c>
      <c r="AO1821">
        <f t="shared" si="95"/>
        <v>1.4648600115497807</v>
      </c>
    </row>
    <row r="1822" spans="35:41">
      <c r="AI1822" s="74">
        <v>2022.09</v>
      </c>
      <c r="AJ1822" s="2">
        <f>Cape!D1827</f>
        <v>190.58333333333331</v>
      </c>
      <c r="AK1822" s="2">
        <f>Cape!E1829</f>
        <v>296.80799999999999</v>
      </c>
      <c r="AL1822" s="76">
        <f t="shared" si="96"/>
        <v>0.6477588205169672</v>
      </c>
      <c r="AM1822" s="75">
        <v>3850.5204761904752</v>
      </c>
      <c r="AN1822">
        <f t="shared" si="97"/>
        <v>0.6477588205169672</v>
      </c>
      <c r="AO1822">
        <f t="shared" si="95"/>
        <v>1.4402150189002105</v>
      </c>
    </row>
    <row r="1823" spans="35:41">
      <c r="AI1823" s="74">
        <v>2022.1</v>
      </c>
      <c r="AJ1823" s="2">
        <f>Cape!D1828</f>
        <v>188.90666666666664</v>
      </c>
      <c r="AK1823" s="2">
        <f>Cape!E1830</f>
        <v>298.012</v>
      </c>
      <c r="AL1823" s="76">
        <f t="shared" si="96"/>
        <v>0.63951563471717021</v>
      </c>
      <c r="AM1823" s="75">
        <v>3726.0509523809519</v>
      </c>
      <c r="AN1823">
        <f t="shared" si="97"/>
        <v>0.63951563471717021</v>
      </c>
      <c r="AO1823">
        <f t="shared" si="95"/>
        <v>1.4148663407006836</v>
      </c>
    </row>
    <row r="1824" spans="35:41">
      <c r="AI1824" s="74">
        <v>2022.11</v>
      </c>
      <c r="AJ1824" s="2">
        <f>Cape!D1829</f>
        <v>187.23</v>
      </c>
      <c r="AK1824" s="2">
        <f>Cape!E1831</f>
        <v>297.71100000000001</v>
      </c>
      <c r="AL1824" s="76">
        <f t="shared" si="96"/>
        <v>0.63453035550136416</v>
      </c>
      <c r="AM1824" s="75">
        <v>3917.488571428571</v>
      </c>
      <c r="AN1824">
        <f t="shared" si="97"/>
        <v>0.63453035550136416</v>
      </c>
      <c r="AO1824">
        <f t="shared" si="95"/>
        <v>1.3971017754138222</v>
      </c>
    </row>
    <row r="1825" spans="35:41">
      <c r="AI1825" s="74">
        <v>2022.12</v>
      </c>
      <c r="AJ1825" s="2">
        <f>Cape!D1830</f>
        <v>182.40333333333334</v>
      </c>
      <c r="AK1825" s="2">
        <f>Cape!E1832</f>
        <v>296.79700000000003</v>
      </c>
      <c r="AL1825" s="76">
        <f t="shared" si="96"/>
        <v>0.63083521733710235</v>
      </c>
      <c r="AM1825" s="75">
        <v>3912.3809523809532</v>
      </c>
      <c r="AN1825">
        <f t="shared" si="97"/>
        <v>0.63083521733710235</v>
      </c>
      <c r="AO1825">
        <f t="shared" si="95"/>
        <v>1.3824532881816707</v>
      </c>
    </row>
    <row r="1826" spans="35:41">
      <c r="AI1826" s="74">
        <v>2023.01</v>
      </c>
      <c r="AJ1826" s="2">
        <f>Cape!D1831</f>
        <v>177.57666666666665</v>
      </c>
      <c r="AK1826" s="2">
        <f>Cape!E1833</f>
        <v>299.17</v>
      </c>
      <c r="AL1826" s="76">
        <f t="shared" si="96"/>
        <v>0.60969794208421069</v>
      </c>
      <c r="AM1826" s="75">
        <v>3960.6565000000001</v>
      </c>
      <c r="AN1826">
        <f t="shared" si="97"/>
        <v>0.60969794208421069</v>
      </c>
      <c r="AO1826">
        <f t="shared" si="95"/>
        <v>1.3299602349129314</v>
      </c>
    </row>
    <row r="1827" spans="35:41">
      <c r="AI1827" s="74">
        <v>2023.02</v>
      </c>
      <c r="AJ1827" s="2">
        <f>Cape!D1832</f>
        <v>172.75</v>
      </c>
      <c r="AK1827" s="2">
        <f>Cape!E1834</f>
        <v>300.83999999999997</v>
      </c>
      <c r="AL1827" s="76">
        <f t="shared" si="96"/>
        <v>0.59026946771262689</v>
      </c>
      <c r="AM1827" s="75">
        <v>4079.6847368421049</v>
      </c>
      <c r="AN1827">
        <f t="shared" si="97"/>
        <v>0.59026946771262689</v>
      </c>
      <c r="AO1827">
        <f t="shared" si="95"/>
        <v>1.2821251465125776</v>
      </c>
    </row>
    <row r="1828" spans="35:41">
      <c r="AI1828" s="74">
        <v>2023.03</v>
      </c>
      <c r="AJ1828" s="2">
        <f>Cape!D1833</f>
        <v>173.55666666666667</v>
      </c>
      <c r="AK1828" s="2">
        <f>Cape!E1835</f>
        <v>301.83600000000001</v>
      </c>
      <c r="AL1828" s="76">
        <f t="shared" si="96"/>
        <v>0.5723306696351661</v>
      </c>
      <c r="AM1828" s="75">
        <v>3968.5591304347827</v>
      </c>
      <c r="AN1828">
        <f t="shared" si="97"/>
        <v>0.5723306696351661</v>
      </c>
      <c r="AO1828">
        <f t="shared" si="95"/>
        <v>1.2382815826577283</v>
      </c>
    </row>
    <row r="1829" spans="35:41">
      <c r="AI1829" s="74">
        <v>2023.04</v>
      </c>
      <c r="AJ1829" s="2">
        <f>Cape!D1834</f>
        <v>174.36333333333332</v>
      </c>
      <c r="AK1829" s="2">
        <f>Cape!E1836</f>
        <v>303.363</v>
      </c>
      <c r="AL1829" s="76">
        <f t="shared" si="96"/>
        <v>0.57210888165882678</v>
      </c>
      <c r="AM1829" s="75">
        <v>4121.4673684210529</v>
      </c>
      <c r="AN1829">
        <f t="shared" si="97"/>
        <v>0.57210888165882678</v>
      </c>
      <c r="AO1829">
        <f t="shared" si="95"/>
        <v>1.2333392088224788</v>
      </c>
    </row>
    <row r="1830" spans="35:41">
      <c r="AI1830" s="74">
        <v>2023.05</v>
      </c>
      <c r="AJ1830" s="2">
        <f>Cape!D1835</f>
        <v>175.17</v>
      </c>
      <c r="AK1830" s="2">
        <f>Cape!E1837</f>
        <v>304.12700000000001</v>
      </c>
      <c r="AL1830" s="76">
        <f t="shared" si="96"/>
        <v>0.5733240828118954</v>
      </c>
      <c r="AM1830" s="75">
        <v>4146.1731818181825</v>
      </c>
      <c r="AN1830">
        <f t="shared" si="97"/>
        <v>0.5733240828118954</v>
      </c>
      <c r="AO1830">
        <f t="shared" si="95"/>
        <v>1.2315700662837725</v>
      </c>
    </row>
    <row r="1831" spans="35:41">
      <c r="AI1831" s="74">
        <v>2023.06</v>
      </c>
      <c r="AJ1831" s="2">
        <f>Cape!D1836</f>
        <v>177.11666666666665</v>
      </c>
      <c r="AK1831" s="2">
        <f>Cape!E1838</f>
        <v>305.10899999999998</v>
      </c>
      <c r="AL1831" s="76">
        <f t="shared" si="96"/>
        <v>0.57412269057943222</v>
      </c>
      <c r="AM1831" s="75">
        <v>4345.3728571428574</v>
      </c>
      <c r="AN1831">
        <f t="shared" si="97"/>
        <v>0.57412269057943222</v>
      </c>
      <c r="AO1831">
        <f t="shared" si="95"/>
        <v>1.2289178454735963</v>
      </c>
    </row>
    <row r="1832" spans="35:41">
      <c r="AI1832" s="74">
        <v>2023.07</v>
      </c>
      <c r="AJ1832" s="2">
        <f>Cape!D1837</f>
        <v>179.06333333333333</v>
      </c>
      <c r="AK1832" s="2">
        <f>Cape!E1839</f>
        <v>305.69099999999997</v>
      </c>
      <c r="AL1832" s="76">
        <f t="shared" si="96"/>
        <v>0.57939771424957442</v>
      </c>
      <c r="AM1832" s="75">
        <v>4508.0755000000008</v>
      </c>
      <c r="AN1832">
        <f t="shared" si="97"/>
        <v>0.57939771424957442</v>
      </c>
      <c r="AO1832">
        <f t="shared" si="95"/>
        <v>1.2358324264994249</v>
      </c>
    </row>
    <row r="1833" spans="35:41">
      <c r="AI1833" s="74">
        <v>2023.08</v>
      </c>
      <c r="AJ1833" s="2">
        <f>Cape!D1838</f>
        <v>181.01</v>
      </c>
      <c r="AK1833" s="2">
        <f>Cape!E1840</f>
        <v>307.02600000000001</v>
      </c>
      <c r="AL1833" s="76">
        <f t="shared" si="96"/>
        <v>0.58321879363094109</v>
      </c>
      <c r="AM1833" s="75">
        <v>4457.358695652174</v>
      </c>
      <c r="AN1833">
        <f t="shared" si="97"/>
        <v>0.58321879363094109</v>
      </c>
      <c r="AO1833">
        <f t="shared" si="95"/>
        <v>1.2395908340425446</v>
      </c>
    </row>
    <row r="1834" spans="35:41">
      <c r="AI1834" s="74">
        <v>2023.09</v>
      </c>
      <c r="AJ1834" s="2">
        <f>Cape!D1839</f>
        <v>182.09</v>
      </c>
      <c r="AK1834" s="2">
        <f>Cape!E1841</f>
        <v>307.78899999999999</v>
      </c>
      <c r="AL1834" s="76">
        <f t="shared" si="96"/>
        <v>0.58809769030082293</v>
      </c>
      <c r="AM1834" s="75">
        <v>4409.0949999999993</v>
      </c>
      <c r="AN1834">
        <f t="shared" si="97"/>
        <v>0.58809769030082293</v>
      </c>
      <c r="AO1834">
        <f t="shared" si="95"/>
        <v>1.2455709940938597</v>
      </c>
    </row>
    <row r="1835" spans="35:41">
      <c r="AI1835" s="74">
        <v>2023.1</v>
      </c>
      <c r="AJ1835" s="2">
        <f>Cape!D1840</f>
        <v>183.17</v>
      </c>
      <c r="AK1835" s="2">
        <f>Cape!E1842</f>
        <v>307.67099999999999</v>
      </c>
      <c r="AL1835" s="76">
        <f t="shared" si="96"/>
        <v>0.59183348446879946</v>
      </c>
      <c r="AM1835" s="75">
        <v>4269.4009090909085</v>
      </c>
      <c r="AN1835">
        <f t="shared" si="97"/>
        <v>0.59183348446879946</v>
      </c>
      <c r="AO1835">
        <f t="shared" si="95"/>
        <v>1.2490813722615592</v>
      </c>
    </row>
    <row r="1836" spans="35:41">
      <c r="AI1836" s="74">
        <v>2023.11</v>
      </c>
      <c r="AJ1836" s="2">
        <f>Cape!D1841</f>
        <v>184.25</v>
      </c>
      <c r="AK1836" s="2">
        <f>Cape!E1843</f>
        <v>307.05099999999999</v>
      </c>
      <c r="AL1836" s="76">
        <f t="shared" si="96"/>
        <v>0.59654585068929911</v>
      </c>
      <c r="AM1836" s="75">
        <v>4460.0633333333317</v>
      </c>
      <c r="AN1836">
        <f t="shared" si="97"/>
        <v>0.59654585068929911</v>
      </c>
      <c r="AO1836">
        <f t="shared" si="95"/>
        <v>1.2546682936268045</v>
      </c>
    </row>
    <row r="1837" spans="35:41">
      <c r="AI1837" s="74">
        <v>2023.12</v>
      </c>
      <c r="AJ1837" s="2">
        <f>Cape!D1842</f>
        <v>186.97666666666666</v>
      </c>
      <c r="AK1837" s="2">
        <f>Cape!E1844</f>
        <v>306.74599999999998</v>
      </c>
      <c r="AL1837" s="76">
        <f t="shared" si="96"/>
        <v>0.6006598293050277</v>
      </c>
      <c r="AM1837" s="75">
        <v>4685.0515000000005</v>
      </c>
      <c r="AN1837">
        <f t="shared" si="97"/>
        <v>0.6006598293050277</v>
      </c>
      <c r="AO1837">
        <f t="shared" si="95"/>
        <v>1.2589841450594179</v>
      </c>
    </row>
    <row r="1838" spans="35:41">
      <c r="AI1838" s="74">
        <v>2024.01</v>
      </c>
      <c r="AJ1838" s="2">
        <f>Cape!D1843</f>
        <v>189.70333333333332</v>
      </c>
      <c r="AK1838" s="2">
        <f>Cape!E1845</f>
        <v>308.41699999999997</v>
      </c>
      <c r="AL1838" s="76">
        <f t="shared" si="96"/>
        <v>0.60624630505668198</v>
      </c>
      <c r="AM1838" s="75">
        <v>4815.6139130434785</v>
      </c>
      <c r="AN1838">
        <f t="shared" si="97"/>
        <v>0.60624630505668198</v>
      </c>
      <c r="AO1838">
        <f t="shared" si="95"/>
        <v>1.2663641647489263</v>
      </c>
    </row>
    <row r="1839" spans="35:41">
      <c r="AI1839" s="74">
        <v>2024.02</v>
      </c>
      <c r="AJ1839" s="2">
        <f>Cape!D1844</f>
        <v>192.42999999999998</v>
      </c>
      <c r="AK1839" s="2">
        <f>Cape!E1846</f>
        <v>310.32600000000002</v>
      </c>
      <c r="AL1839" s="76">
        <f t="shared" si="96"/>
        <v>0.61130338203480628</v>
      </c>
      <c r="AM1839" s="75">
        <v>5011.9615000000003</v>
      </c>
      <c r="AN1839">
        <f t="shared" si="97"/>
        <v>0.61130338203480628</v>
      </c>
      <c r="AO1839">
        <f t="shared" si="95"/>
        <v>1.2726189271672335</v>
      </c>
    </row>
    <row r="1840" spans="35:41">
      <c r="AI1840" s="74">
        <v>2024.03</v>
      </c>
      <c r="AJ1840" s="2">
        <f>Cape!D1845</f>
        <v>192.08333333333331</v>
      </c>
      <c r="AK1840" s="2">
        <f>Cape!E1847</f>
        <v>312.33199999999999</v>
      </c>
      <c r="AL1840" s="76">
        <f t="shared" si="96"/>
        <v>0.61610721924106393</v>
      </c>
      <c r="AM1840" s="75">
        <v>5170.5724999999993</v>
      </c>
      <c r="AN1840">
        <f t="shared" si="97"/>
        <v>0.61610721924106393</v>
      </c>
      <c r="AO1840">
        <f t="shared" si="95"/>
        <v>1.2783438400523468</v>
      </c>
    </row>
    <row r="1841" spans="35:41">
      <c r="AI1841" s="74">
        <v>2024.04</v>
      </c>
      <c r="AJ1841" s="2">
        <f>Cape!D1846</f>
        <v>191.73666666666665</v>
      </c>
      <c r="AK1841" s="2">
        <f>Cape!E1848</f>
        <v>313.548</v>
      </c>
      <c r="AL1841" s="76">
        <f t="shared" si="96"/>
        <v>0.61261221035800995</v>
      </c>
      <c r="AM1841" s="75">
        <v>5112.4927272727282</v>
      </c>
      <c r="AN1841">
        <f t="shared" si="97"/>
        <v>0.61261221035800995</v>
      </c>
      <c r="AO1841">
        <f t="shared" si="95"/>
        <v>1.2668850852438569</v>
      </c>
    </row>
    <row r="1842" spans="35:41">
      <c r="AI1842" s="74">
        <v>2024.05</v>
      </c>
      <c r="AJ1842" s="2">
        <f>Cape!D1847</f>
        <v>191.39</v>
      </c>
      <c r="AK1842" s="2">
        <f>Cape!E1849</f>
        <v>314.06900000000002</v>
      </c>
      <c r="AL1842" s="76">
        <f t="shared" si="96"/>
        <v>0.61049217422498447</v>
      </c>
      <c r="AM1842" s="75">
        <v>5235.2254545454543</v>
      </c>
      <c r="AN1842">
        <f t="shared" si="97"/>
        <v>0.61049217422498447</v>
      </c>
      <c r="AO1842">
        <f t="shared" si="95"/>
        <v>1.2584011835977444</v>
      </c>
    </row>
    <row r="1843" spans="35:41">
      <c r="AI1843" s="74">
        <v>2024.06</v>
      </c>
      <c r="AJ1843" s="2">
        <f>Cape!D1848</f>
        <v>193.17999999999998</v>
      </c>
      <c r="AK1843" s="2">
        <f>Cape!E1850</f>
        <v>314.17500000000001</v>
      </c>
      <c r="AL1843" s="76">
        <f t="shared" si="96"/>
        <v>0.60918278029760475</v>
      </c>
      <c r="AM1843" s="75">
        <v>5415.1405263157876</v>
      </c>
      <c r="AN1843">
        <f t="shared" si="97"/>
        <v>0.60918278029760475</v>
      </c>
      <c r="AO1843">
        <f t="shared" si="95"/>
        <v>1.2516711207729776</v>
      </c>
    </row>
    <row r="1844" spans="35:41">
      <c r="AI1844" s="74">
        <v>2024.07</v>
      </c>
      <c r="AJ1844" s="2">
        <f>Cape!D1849</f>
        <v>194.96999999999997</v>
      </c>
      <c r="AK1844" s="2">
        <f>Cape!E1851</f>
        <v>314.54000000000002</v>
      </c>
      <c r="AL1844" s="76">
        <f t="shared" si="96"/>
        <v>0.61416671965409797</v>
      </c>
      <c r="AM1844" s="75">
        <v>5538.0045454545461</v>
      </c>
      <c r="AN1844">
        <f t="shared" si="97"/>
        <v>0.61416671965409797</v>
      </c>
      <c r="AO1844">
        <f t="shared" si="95"/>
        <v>1.2579042396062283</v>
      </c>
    </row>
    <row r="1845" spans="35:41">
      <c r="AI1845" s="74">
        <v>2024.08</v>
      </c>
      <c r="AJ1845" s="2">
        <f>Cape!D1850</f>
        <v>196.76</v>
      </c>
      <c r="AK1845" s="2">
        <f>Cape!E1852</f>
        <v>314.79599999999999</v>
      </c>
      <c r="AL1845" s="76">
        <f t="shared" si="96"/>
        <v>0.61935348606716722</v>
      </c>
      <c r="AM1845" s="75">
        <v>5478.2145454545462</v>
      </c>
      <c r="AN1845">
        <f t="shared" si="97"/>
        <v>0.61935348606716722</v>
      </c>
      <c r="AO1845">
        <f t="shared" si="95"/>
        <v>1.2644766581682088</v>
      </c>
    </row>
    <row r="1846" spans="35:41">
      <c r="AI1846" s="74">
        <v>2024.09</v>
      </c>
      <c r="AJ1846" s="2">
        <f>Cape!D1851</f>
        <v>197.93</v>
      </c>
      <c r="AK1846" s="2">
        <f>Cape!E1853</f>
        <v>315.30099999999999</v>
      </c>
      <c r="AL1846" s="76">
        <f t="shared" si="96"/>
        <v>0.62403861706750052</v>
      </c>
      <c r="AM1846" s="75">
        <v>5621.2604999999985</v>
      </c>
      <c r="AN1846">
        <f t="shared" si="97"/>
        <v>0.62403861706750052</v>
      </c>
      <c r="AO1846">
        <f t="shared" si="95"/>
        <v>1.2699585275006171</v>
      </c>
    </row>
    <row r="1847" spans="35:41">
      <c r="AI1847" s="74">
        <v>2024.1</v>
      </c>
      <c r="AJ1847" s="2">
        <f>Cape!D1852</f>
        <v>199.10000000000002</v>
      </c>
      <c r="AK1847" s="2">
        <f>Cape!E1854</f>
        <v>315.66399999999999</v>
      </c>
      <c r="AL1847" s="76">
        <f t="shared" si="96"/>
        <v>0.62702747224897359</v>
      </c>
      <c r="AM1847" s="75">
        <v>5792.3195652173899</v>
      </c>
      <c r="AN1847">
        <f t="shared" si="97"/>
        <v>0.62702747224897359</v>
      </c>
      <c r="AO1847">
        <f t="shared" si="95"/>
        <v>1.2719250229240608</v>
      </c>
    </row>
    <row r="1848" spans="35:41">
      <c r="AI1848" s="74">
        <v>2024.11</v>
      </c>
      <c r="AJ1848" s="2">
        <f>Cape!D1853</f>
        <v>200.27</v>
      </c>
      <c r="AK1848" s="2">
        <f>Cape!E1855</f>
        <v>315.49299999999999</v>
      </c>
      <c r="AL1848" s="76">
        <f t="shared" si="96"/>
        <v>0.63107580833806143</v>
      </c>
      <c r="AM1848" s="75">
        <v>5929.9160000000002</v>
      </c>
      <c r="AN1848">
        <f t="shared" si="97"/>
        <v>0.63107580833806143</v>
      </c>
      <c r="AO1848">
        <f t="shared" si="95"/>
        <v>1.2760660434783284</v>
      </c>
    </row>
    <row r="1849" spans="35:41">
      <c r="AI1849" s="74">
        <v>2024.12</v>
      </c>
      <c r="AJ1849" s="2">
        <f>Cape!D1854</f>
        <v>203.94</v>
      </c>
      <c r="AK1849" s="2">
        <f>Cape!E1856</f>
        <v>315.60500000000002</v>
      </c>
      <c r="AL1849" s="76">
        <f t="shared" si="96"/>
        <v>0.63455902156176236</v>
      </c>
      <c r="AM1849" s="75">
        <v>6010.9085714285711</v>
      </c>
      <c r="AN1849">
        <f t="shared" si="97"/>
        <v>0.63455902156176236</v>
      </c>
      <c r="AO1849">
        <f>AN1849/(AVERAGE(AL1729:AL1848))</f>
        <v>1.2790919963522003</v>
      </c>
    </row>
    <row r="1850" spans="35:41">
      <c r="AI1850" s="74">
        <v>2025.01</v>
      </c>
      <c r="AJ1850" s="2"/>
      <c r="AK1850" s="2"/>
      <c r="AM1850" s="75"/>
    </row>
    <row r="1851" spans="35:41">
      <c r="AI1851" s="74">
        <v>2025.02</v>
      </c>
      <c r="AJ1851" s="2"/>
      <c r="AK1851" s="2"/>
      <c r="AM1851" s="75"/>
    </row>
    <row r="1852" spans="35:41">
      <c r="AI1852" s="74">
        <v>2025.02</v>
      </c>
      <c r="AJ1852" s="2"/>
      <c r="AK1852" s="2"/>
      <c r="AM1852" s="75"/>
    </row>
    <row r="1853" spans="35:41">
      <c r="AI1853" s="71"/>
      <c r="AM1853" s="122"/>
    </row>
    <row r="1854" spans="35:41">
      <c r="AI1854" s="71"/>
    </row>
    <row r="1855" spans="35:41">
      <c r="AI1855" s="72"/>
    </row>
    <row r="1856" spans="35:41">
      <c r="AI1856" s="72"/>
    </row>
    <row r="1857" spans="35:35">
      <c r="AI1857" s="72"/>
    </row>
    <row r="1858" spans="35:35">
      <c r="AI1858" s="72"/>
    </row>
    <row r="1859" spans="35:35">
      <c r="AI1859" s="72"/>
    </row>
    <row r="1860" spans="35:3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H1" sqref="H1"/>
    </sheetView>
  </sheetViews>
  <sheetFormatPr baseColWidth="10" defaultColWidth="8.83203125" defaultRowHeight="13"/>
  <cols>
    <col min="1" max="1" width="18.1640625" bestFit="1" customWidth="1"/>
    <col min="2" max="2" width="19.83203125" style="25" bestFit="1" customWidth="1"/>
    <col min="3" max="4" width="8.83203125" style="25"/>
    <col min="5" max="6" width="12.33203125" style="25" bestFit="1" customWidth="1"/>
    <col min="7" max="7" width="8.83203125" style="63"/>
    <col min="8" max="17" width="8.8320312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3" t="s">
        <v>3008</v>
      </c>
      <c r="H1" s="46" t="s">
        <v>3019</v>
      </c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3">
        <v>3.4129692832763777E-3</v>
      </c>
      <c r="H2" s="25">
        <f>Feature_data!AJ1116</f>
        <v>3.96</v>
      </c>
    </row>
    <row r="3" spans="1:19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3">
        <v>6.802721088435471E-3</v>
      </c>
      <c r="H3" s="25">
        <f>Feature_data!AJ1117</f>
        <v>3.98</v>
      </c>
    </row>
    <row r="4" spans="1:19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3">
        <v>3.3783783783783061E-3</v>
      </c>
      <c r="H4" s="25">
        <f>Feature_data!AJ1118</f>
        <v>4</v>
      </c>
    </row>
    <row r="5" spans="1:19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3">
        <v>1.0101010101010124E-2</v>
      </c>
      <c r="H5" s="25">
        <f>Feature_data!AJ1119</f>
        <v>4.0199999999999996</v>
      </c>
    </row>
    <row r="6" spans="1:19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3">
        <v>6.6666666666666428E-3</v>
      </c>
      <c r="H6" s="25">
        <f>Feature_data!AJ1120</f>
        <v>4.0733300000000003</v>
      </c>
    </row>
    <row r="7" spans="1:19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3">
        <v>6.6225165562913673E-3</v>
      </c>
      <c r="H7" s="25">
        <f>Feature_data!AJ1121</f>
        <v>4.1266699999999998</v>
      </c>
    </row>
    <row r="8" spans="1:19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3">
        <v>3.2894736842105734E-3</v>
      </c>
      <c r="H8" s="25">
        <f>Feature_data!AJ1122</f>
        <v>4.18</v>
      </c>
    </row>
    <row r="9" spans="1:19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3">
        <v>6.5573770491803044E-3</v>
      </c>
      <c r="H9" s="25">
        <f>Feature_data!AJ1123</f>
        <v>4.2300000000000004</v>
      </c>
    </row>
    <row r="10" spans="1:19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3">
        <v>9.7719869706840625E-3</v>
      </c>
      <c r="H10" s="25">
        <f>Feature_data!AJ1124</f>
        <v>4.28</v>
      </c>
    </row>
    <row r="11" spans="1:19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3">
        <v>3.2258064516129492E-3</v>
      </c>
      <c r="H11" s="25">
        <f>Feature_data!AJ1125</f>
        <v>4.33</v>
      </c>
    </row>
    <row r="12" spans="1:19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3">
        <v>6.4308681672025489E-3</v>
      </c>
      <c r="H12" s="25">
        <f>Feature_data!AJ1126</f>
        <v>4.3766699999999998</v>
      </c>
    </row>
    <row r="13" spans="1:19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3">
        <v>9.5846645367412362E-3</v>
      </c>
      <c r="H13" s="25">
        <f>Feature_data!AJ1127</f>
        <v>4.42333</v>
      </c>
    </row>
    <row r="14" spans="1:19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3">
        <v>6.3291139240506103E-3</v>
      </c>
      <c r="H14" s="25">
        <f>Feature_data!AJ1128</f>
        <v>4.47</v>
      </c>
    </row>
    <row r="15" spans="1:19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3">
        <v>9.4339622641509656E-3</v>
      </c>
      <c r="H15" s="25">
        <f>Feature_data!AJ1129</f>
        <v>4.4966699999999999</v>
      </c>
    </row>
    <row r="16" spans="1:19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3">
        <v>6.2305295950154434E-3</v>
      </c>
      <c r="H16" s="25">
        <f>Feature_data!AJ1130</f>
        <v>4.5233299999999996</v>
      </c>
    </row>
    <row r="17" spans="1:8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3">
        <v>9.2879256965945605E-3</v>
      </c>
      <c r="H17" s="25">
        <f>Feature_data!AJ1131</f>
        <v>4.55</v>
      </c>
    </row>
    <row r="18" spans="1:8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3">
        <v>0</v>
      </c>
      <c r="H18" s="25">
        <f>Feature_data!AJ1132</f>
        <v>4.5933299999999999</v>
      </c>
    </row>
    <row r="19" spans="1:8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3">
        <v>9.2024539877299735E-3</v>
      </c>
      <c r="H19" s="25">
        <f>Feature_data!AJ1133</f>
        <v>4.6366699999999996</v>
      </c>
    </row>
    <row r="20" spans="1:8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3">
        <v>9.1185410334347801E-3</v>
      </c>
      <c r="H20" s="25">
        <f>Feature_data!AJ1134</f>
        <v>4.68</v>
      </c>
    </row>
    <row r="21" spans="1:8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3">
        <v>9.0361445783131659E-3</v>
      </c>
      <c r="H21" s="25">
        <f>Feature_data!AJ1135</f>
        <v>4.7333299999999996</v>
      </c>
    </row>
    <row r="22" spans="1:8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3">
        <v>2.9850746268657142E-3</v>
      </c>
      <c r="H22" s="25">
        <f>Feature_data!AJ1136</f>
        <v>4.78667</v>
      </c>
    </row>
    <row r="23" spans="1:8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3">
        <v>1.1904761904761862E-2</v>
      </c>
      <c r="H23" s="25">
        <f>Feature_data!AJ1137</f>
        <v>4.84</v>
      </c>
    </row>
    <row r="24" spans="1:8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3">
        <v>2.9411764705882769E-3</v>
      </c>
      <c r="H24" s="25">
        <f>Feature_data!AJ1138</f>
        <v>4.8866699999999996</v>
      </c>
    </row>
    <row r="25" spans="1:8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3">
        <v>5.8651026392960628E-3</v>
      </c>
      <c r="H25" s="25">
        <f>Feature_data!AJ1139</f>
        <v>4.9333299999999998</v>
      </c>
    </row>
    <row r="26" spans="1:8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3">
        <v>2.9154518950437734E-3</v>
      </c>
      <c r="H26" s="25">
        <f>Feature_data!AJ1140</f>
        <v>4.9800000000000004</v>
      </c>
    </row>
    <row r="27" spans="1:8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3">
        <v>5.8139534883721762E-3</v>
      </c>
      <c r="H27" s="25">
        <f>Feature_data!AJ1141</f>
        <v>5.05</v>
      </c>
    </row>
    <row r="28" spans="1:8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3">
        <v>2.8901734104046653E-3</v>
      </c>
      <c r="H28" s="25">
        <f>Feature_data!AJ1142</f>
        <v>5.12</v>
      </c>
    </row>
    <row r="29" spans="1:8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3">
        <v>8.6455331412102921E-3</v>
      </c>
      <c r="H29" s="25">
        <f>Feature_data!AJ1143</f>
        <v>5.19</v>
      </c>
    </row>
    <row r="30" spans="1:8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3">
        <v>1.1428571428571389E-2</v>
      </c>
      <c r="H30" s="25">
        <f>Feature_data!AJ1144</f>
        <v>5.24</v>
      </c>
    </row>
    <row r="31" spans="1:8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3">
        <v>8.4745762711865621E-3</v>
      </c>
      <c r="H31" s="25">
        <f>Feature_data!AJ1145</f>
        <v>5.29</v>
      </c>
    </row>
    <row r="32" spans="1:8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3">
        <v>8.403361344537735E-3</v>
      </c>
      <c r="H32" s="25">
        <f>Feature_data!AJ1146</f>
        <v>5.34</v>
      </c>
    </row>
    <row r="33" spans="1:8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3">
        <v>5.5555555555556347E-3</v>
      </c>
      <c r="H33" s="25">
        <f>Feature_data!AJ1147</f>
        <v>5.38</v>
      </c>
    </row>
    <row r="34" spans="1:8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3">
        <v>5.5248618784529205E-3</v>
      </c>
      <c r="H34" s="25">
        <f>Feature_data!AJ1148</f>
        <v>5.42</v>
      </c>
    </row>
    <row r="35" spans="1:8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3">
        <v>1.098901098901095E-2</v>
      </c>
      <c r="H35" s="25">
        <f>Feature_data!AJ1149</f>
        <v>5.46</v>
      </c>
    </row>
    <row r="36" spans="1:8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3">
        <v>2.717391304347865E-3</v>
      </c>
      <c r="H36" s="25">
        <f>Feature_data!AJ1150</f>
        <v>5.4766700000000004</v>
      </c>
    </row>
    <row r="37" spans="1:8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3">
        <v>-5.4200542005418901E-3</v>
      </c>
      <c r="H37" s="25">
        <f>Feature_data!AJ1151</f>
        <v>5.4933300000000003</v>
      </c>
    </row>
    <row r="38" spans="1:8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3">
        <v>0</v>
      </c>
      <c r="H38" s="25">
        <f>Feature_data!AJ1152</f>
        <v>5.51</v>
      </c>
    </row>
    <row r="39" spans="1:8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3">
        <v>-2.724795640327014E-3</v>
      </c>
      <c r="H39" s="25">
        <f>Feature_data!AJ1153</f>
        <v>5.5233299999999996</v>
      </c>
    </row>
    <row r="40" spans="1:8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3">
        <v>-2.7322404371585085E-3</v>
      </c>
      <c r="H40" s="25">
        <f>Feature_data!AJ1154</f>
        <v>5.53667</v>
      </c>
    </row>
    <row r="41" spans="1:8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3">
        <v>0</v>
      </c>
      <c r="H41" s="25">
        <f>Feature_data!AJ1155</f>
        <v>5.55</v>
      </c>
    </row>
    <row r="42" spans="1:8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3">
        <v>-2.7397260273972993E-3</v>
      </c>
      <c r="H42" s="25">
        <f>Feature_data!AJ1156</f>
        <v>5.5166700000000004</v>
      </c>
    </row>
    <row r="43" spans="1:8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3">
        <v>-2.7472527472527865E-3</v>
      </c>
      <c r="H43" s="25">
        <f>Feature_data!AJ1157</f>
        <v>5.4833299999999996</v>
      </c>
    </row>
    <row r="44" spans="1:8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3">
        <v>0</v>
      </c>
      <c r="H44" s="25">
        <f>Feature_data!AJ1158</f>
        <v>5.45</v>
      </c>
    </row>
    <row r="45" spans="1:8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3">
        <v>5.509641873278316E-3</v>
      </c>
      <c r="H45" s="25">
        <f>Feature_data!AJ1159</f>
        <v>5.41</v>
      </c>
    </row>
    <row r="46" spans="1:8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3">
        <v>-5.4794520547945987E-3</v>
      </c>
      <c r="H46" s="25">
        <f>Feature_data!AJ1160</f>
        <v>5.37</v>
      </c>
    </row>
    <row r="47" spans="1:8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3">
        <v>5.509641873278316E-3</v>
      </c>
      <c r="H47" s="25">
        <f>Feature_data!AJ1161</f>
        <v>5.33</v>
      </c>
    </row>
    <row r="48" spans="1:8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3">
        <v>5.4794520547945987E-3</v>
      </c>
      <c r="H48" s="25">
        <f>Feature_data!AJ1162</f>
        <v>5.32</v>
      </c>
    </row>
    <row r="49" spans="1:8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3">
        <v>8.1743869209808476E-3</v>
      </c>
      <c r="H49" s="25">
        <f>Feature_data!AJ1163</f>
        <v>5.31</v>
      </c>
    </row>
    <row r="50" spans="1:8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3">
        <v>8.1081081081080305E-3</v>
      </c>
      <c r="H50" s="25">
        <f>Feature_data!AJ1164</f>
        <v>5.3</v>
      </c>
    </row>
    <row r="51" spans="1:8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3">
        <v>2.6809651474531213E-3</v>
      </c>
      <c r="H51" s="25">
        <f>Feature_data!AJ1165</f>
        <v>5.31</v>
      </c>
    </row>
    <row r="52" spans="1:8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3">
        <v>1.3368983957219251E-2</v>
      </c>
      <c r="H52" s="25">
        <f>Feature_data!AJ1166</f>
        <v>5.32</v>
      </c>
    </row>
    <row r="53" spans="1:8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3">
        <v>2.6385224274406709E-3</v>
      </c>
      <c r="H53" s="25">
        <f>Feature_data!AJ1167</f>
        <v>5.33</v>
      </c>
    </row>
    <row r="54" spans="1:8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3">
        <v>2.6315789473684583E-3</v>
      </c>
      <c r="H54" s="25">
        <f>Feature_data!AJ1168</f>
        <v>5.3666700000000001</v>
      </c>
    </row>
    <row r="55" spans="1:8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3">
        <v>7.8740157480314214E-3</v>
      </c>
      <c r="H55" s="25">
        <f>Feature_data!AJ1169</f>
        <v>5.4033300000000004</v>
      </c>
    </row>
    <row r="56" spans="1:8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3">
        <v>7.812500000000111E-3</v>
      </c>
      <c r="H56" s="25">
        <f>Feature_data!AJ1170</f>
        <v>5.44</v>
      </c>
    </row>
    <row r="57" spans="1:8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3">
        <v>2.5839793281652278E-3</v>
      </c>
      <c r="H57" s="25">
        <f>Feature_data!AJ1171</f>
        <v>5.4833299999999996</v>
      </c>
    </row>
    <row r="58" spans="1:8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3">
        <v>5.1546391752578056E-3</v>
      </c>
      <c r="H58" s="25">
        <f>Feature_data!AJ1172</f>
        <v>5.5266700000000002</v>
      </c>
    </row>
    <row r="59" spans="1:8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3">
        <v>2.5641025641026005E-3</v>
      </c>
      <c r="H59" s="25">
        <f>Feature_data!AJ1173</f>
        <v>5.57</v>
      </c>
    </row>
    <row r="60" spans="1:8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3">
        <v>2.5575447570332843E-3</v>
      </c>
      <c r="H60" s="25">
        <f>Feature_data!AJ1174</f>
        <v>5.6</v>
      </c>
    </row>
    <row r="61" spans="1:8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3">
        <v>5.1020408163264218E-3</v>
      </c>
      <c r="H61" s="25">
        <f>Feature_data!AJ1175</f>
        <v>5.63</v>
      </c>
    </row>
    <row r="62" spans="1:8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3">
        <v>5.0761421319797679E-3</v>
      </c>
      <c r="H62" s="25">
        <f>Feature_data!AJ1176</f>
        <v>5.66</v>
      </c>
    </row>
    <row r="63" spans="1:8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3">
        <v>2.525252525252561E-3</v>
      </c>
      <c r="H63" s="25">
        <f>Feature_data!AJ1177</f>
        <v>5.6933299999999996</v>
      </c>
    </row>
    <row r="64" spans="1:8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3">
        <v>-2.5188916876574662E-3</v>
      </c>
      <c r="H64" s="25">
        <f>Feature_data!AJ1178</f>
        <v>5.7266700000000004</v>
      </c>
    </row>
    <row r="65" spans="1:8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3">
        <v>1.0101010101010065E-2</v>
      </c>
      <c r="H65" s="25">
        <f>Feature_data!AJ1179</f>
        <v>5.76</v>
      </c>
    </row>
    <row r="66" spans="1:8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3">
        <v>7.4999999999999286E-3</v>
      </c>
      <c r="H66" s="25">
        <f>Feature_data!AJ1180</f>
        <v>5.78</v>
      </c>
    </row>
    <row r="67" spans="1:8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3">
        <v>2.4813895781638073E-3</v>
      </c>
      <c r="H67" s="25">
        <f>Feature_data!AJ1181</f>
        <v>5.8</v>
      </c>
    </row>
    <row r="68" spans="1:8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3">
        <v>0</v>
      </c>
      <c r="H68" s="25">
        <f>Feature_data!AJ1182</f>
        <v>5.82</v>
      </c>
    </row>
    <row r="69" spans="1:8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3">
        <v>2.4752475247525104E-3</v>
      </c>
      <c r="H69" s="25">
        <f>Feature_data!AJ1183</f>
        <v>5.82667</v>
      </c>
    </row>
    <row r="70" spans="1:8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3">
        <v>2.4691358024691709E-3</v>
      </c>
      <c r="H70" s="25">
        <f>Feature_data!AJ1184</f>
        <v>5.8333300000000001</v>
      </c>
    </row>
    <row r="71" spans="1:8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3">
        <v>4.9261083743841316E-3</v>
      </c>
      <c r="H71" s="25">
        <f>Feature_data!AJ1185</f>
        <v>5.84</v>
      </c>
    </row>
    <row r="72" spans="1:8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3">
        <v>4.9019607843137957E-3</v>
      </c>
      <c r="H72" s="25">
        <f>Feature_data!AJ1186</f>
        <v>5.8566700000000003</v>
      </c>
    </row>
    <row r="73" spans="1:8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3">
        <v>-7.3170731707316384E-3</v>
      </c>
      <c r="H73" s="25">
        <f>Feature_data!AJ1187</f>
        <v>5.8733300000000002</v>
      </c>
    </row>
    <row r="74" spans="1:8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3">
        <v>-4.9140049140049833E-3</v>
      </c>
      <c r="H74" s="25">
        <f>Feature_data!AJ1188</f>
        <v>5.89</v>
      </c>
    </row>
    <row r="75" spans="1:8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3">
        <v>-4.9382716049383418E-3</v>
      </c>
      <c r="H75" s="25">
        <f>Feature_data!AJ1189</f>
        <v>5.8533299999999997</v>
      </c>
    </row>
    <row r="76" spans="1:8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3">
        <v>-2.4813895781636308E-3</v>
      </c>
      <c r="H76" s="25">
        <f>Feature_data!AJ1190</f>
        <v>5.8166700000000002</v>
      </c>
    </row>
    <row r="77" spans="1:8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3">
        <v>2.4875621890545849E-3</v>
      </c>
      <c r="H77" s="25">
        <f>Feature_data!AJ1191</f>
        <v>5.78</v>
      </c>
    </row>
    <row r="78" spans="1:8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3">
        <v>-7.4441687344912449E-3</v>
      </c>
      <c r="H78" s="25">
        <f>Feature_data!AJ1192</f>
        <v>5.73</v>
      </c>
    </row>
    <row r="79" spans="1:8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3">
        <v>-2.5000000000000356E-3</v>
      </c>
      <c r="H79" s="25">
        <f>Feature_data!AJ1193</f>
        <v>5.68</v>
      </c>
    </row>
    <row r="80" spans="1:8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3">
        <v>-5.012531328320695E-3</v>
      </c>
      <c r="H80" s="25">
        <f>Feature_data!AJ1194</f>
        <v>5.63</v>
      </c>
    </row>
    <row r="81" spans="1:8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3">
        <v>-1.2594458438287152E-2</v>
      </c>
      <c r="H81" s="25">
        <f>Feature_data!AJ1195</f>
        <v>5.5933299999999999</v>
      </c>
    </row>
    <row r="82" spans="1:8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3">
        <v>-7.6530612244899042E-3</v>
      </c>
      <c r="H82" s="25">
        <f>Feature_data!AJ1196</f>
        <v>5.5566700000000004</v>
      </c>
    </row>
    <row r="83" spans="1:8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3">
        <v>-5.1413881748070883E-3</v>
      </c>
      <c r="H83" s="25">
        <f>Feature_data!AJ1197</f>
        <v>5.52</v>
      </c>
    </row>
    <row r="84" spans="1:8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3">
        <v>-1.0335917312661645E-2</v>
      </c>
      <c r="H84" s="25">
        <f>Feature_data!AJ1198</f>
        <v>5.4666699999999997</v>
      </c>
    </row>
    <row r="85" spans="1:8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3">
        <v>0</v>
      </c>
      <c r="H85" s="25">
        <f>Feature_data!AJ1199</f>
        <v>5.4133300000000002</v>
      </c>
    </row>
    <row r="86" spans="1:8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3">
        <v>0</v>
      </c>
      <c r="H86" s="25">
        <f>Feature_data!AJ1200</f>
        <v>5.36</v>
      </c>
    </row>
    <row r="87" spans="1:8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3">
        <v>5.2219321148825812E-3</v>
      </c>
      <c r="H87" s="25">
        <f>Feature_data!AJ1201</f>
        <v>5.2833300000000003</v>
      </c>
    </row>
    <row r="88" spans="1:8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3">
        <v>0</v>
      </c>
      <c r="H88" s="25">
        <f>Feature_data!AJ1202</f>
        <v>5.2066699999999999</v>
      </c>
    </row>
    <row r="89" spans="1:8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3">
        <v>0</v>
      </c>
      <c r="H89" s="25">
        <f>Feature_data!AJ1203</f>
        <v>5.13</v>
      </c>
    </row>
    <row r="90" spans="1:8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3">
        <v>0</v>
      </c>
      <c r="H90" s="25">
        <f>Feature_data!AJ1204</f>
        <v>5.16</v>
      </c>
    </row>
    <row r="91" spans="1:8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3">
        <v>0</v>
      </c>
      <c r="H91" s="25">
        <f>Feature_data!AJ1205</f>
        <v>5.19</v>
      </c>
    </row>
    <row r="92" spans="1:8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3">
        <v>1.2987012987012988E-2</v>
      </c>
      <c r="H92" s="25">
        <f>Feature_data!AJ1206</f>
        <v>5.22</v>
      </c>
    </row>
    <row r="93" spans="1:8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3">
        <v>5.1282051282052011E-3</v>
      </c>
      <c r="H93" s="25">
        <f>Feature_data!AJ1207</f>
        <v>5.2533300000000001</v>
      </c>
    </row>
    <row r="94" spans="1:8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3">
        <v>1.0204081632653024E-2</v>
      </c>
      <c r="H94" s="25">
        <f>Feature_data!AJ1208</f>
        <v>5.28667</v>
      </c>
    </row>
    <row r="95" spans="1:8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3">
        <v>7.575757575757504E-3</v>
      </c>
      <c r="H95" s="25">
        <f>Feature_data!AJ1209</f>
        <v>5.32</v>
      </c>
    </row>
    <row r="96" spans="1:8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3">
        <v>5.0125313283208737E-3</v>
      </c>
      <c r="H96" s="25">
        <f>Feature_data!AJ1210</f>
        <v>5.3566700000000003</v>
      </c>
    </row>
    <row r="97" spans="1:8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3">
        <v>7.4812967581046668E-3</v>
      </c>
      <c r="H97" s="25">
        <f>Feature_data!AJ1211</f>
        <v>5.3933299999999997</v>
      </c>
    </row>
    <row r="98" spans="1:8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3">
        <v>2.4752475247525104E-3</v>
      </c>
      <c r="H98" s="25">
        <f>Feature_data!AJ1212</f>
        <v>5.43</v>
      </c>
    </row>
    <row r="99" spans="1:8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3">
        <v>2.4691358024691709E-3</v>
      </c>
      <c r="H99" s="25">
        <f>Feature_data!AJ1213</f>
        <v>5.52</v>
      </c>
    </row>
    <row r="100" spans="1:8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3">
        <v>2.4630541871921529E-3</v>
      </c>
      <c r="H100" s="25">
        <f>Feature_data!AJ1214</f>
        <v>5.61</v>
      </c>
    </row>
    <row r="101" spans="1:8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3">
        <v>4.9140049140048089E-3</v>
      </c>
      <c r="H101" s="25">
        <f>Feature_data!AJ1215</f>
        <v>5.7</v>
      </c>
    </row>
    <row r="102" spans="1:8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3">
        <v>7.334963325183479E-3</v>
      </c>
      <c r="H102" s="25">
        <f>Feature_data!AJ1216</f>
        <v>5.7366700000000002</v>
      </c>
    </row>
    <row r="103" spans="1:8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3">
        <v>2.4271844660192794E-3</v>
      </c>
      <c r="H103" s="25">
        <f>Feature_data!AJ1217</f>
        <v>5.7733299999999996</v>
      </c>
    </row>
    <row r="104" spans="1:8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3">
        <v>1.2106537530266345E-2</v>
      </c>
      <c r="H104" s="25">
        <f>Feature_data!AJ1218</f>
        <v>5.81</v>
      </c>
    </row>
    <row r="105" spans="1:8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3">
        <v>9.5693779904307587E-3</v>
      </c>
      <c r="H105" s="25">
        <f>Feature_data!AJ1219</f>
        <v>5.8633300000000004</v>
      </c>
    </row>
    <row r="106" spans="1:8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3">
        <v>1.1848341232227487E-2</v>
      </c>
      <c r="H106" s="25">
        <f>Feature_data!AJ1220</f>
        <v>5.9166699999999999</v>
      </c>
    </row>
    <row r="107" spans="1:8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3">
        <v>7.0257611241217131E-3</v>
      </c>
      <c r="H107" s="25">
        <f>Feature_data!AJ1221</f>
        <v>5.97</v>
      </c>
    </row>
    <row r="108" spans="1:8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3">
        <v>6.9767441860464456E-3</v>
      </c>
      <c r="H108" s="25">
        <f>Feature_data!AJ1222</f>
        <v>6.0266700000000002</v>
      </c>
    </row>
    <row r="109" spans="1:8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3">
        <v>4.6189376443418672E-3</v>
      </c>
      <c r="H109" s="25">
        <f>Feature_data!AJ1223</f>
        <v>6.0833300000000001</v>
      </c>
    </row>
    <row r="110" spans="1:8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3">
        <v>6.8965517241378659E-3</v>
      </c>
      <c r="H110" s="25">
        <f>Feature_data!AJ1224</f>
        <v>6.14</v>
      </c>
    </row>
    <row r="111" spans="1:8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3">
        <v>6.8493150684932483E-3</v>
      </c>
      <c r="H111" s="25">
        <f>Feature_data!AJ1225</f>
        <v>6.2333299999999996</v>
      </c>
    </row>
    <row r="112" spans="1:8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3">
        <v>1.3605442176870781E-2</v>
      </c>
      <c r="H112" s="25">
        <f>Feature_data!AJ1226</f>
        <v>6.32667</v>
      </c>
    </row>
    <row r="113" spans="1:8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3">
        <v>1.1185682326621923E-2</v>
      </c>
      <c r="H113" s="25">
        <f>Feature_data!AJ1227</f>
        <v>6.42</v>
      </c>
    </row>
    <row r="114" spans="1:8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3">
        <v>8.8495575221238625E-3</v>
      </c>
      <c r="H114" s="25">
        <f>Feature_data!AJ1228</f>
        <v>6.5466699999999998</v>
      </c>
    </row>
    <row r="115" spans="1:8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3">
        <v>8.7719298245613718E-3</v>
      </c>
      <c r="H115" s="25">
        <f>Feature_data!AJ1229</f>
        <v>6.67333</v>
      </c>
    </row>
    <row r="116" spans="1:8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3">
        <v>1.0869565217391304E-2</v>
      </c>
      <c r="H116" s="25">
        <f>Feature_data!AJ1230</f>
        <v>6.8</v>
      </c>
    </row>
    <row r="117" spans="1:8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3">
        <v>6.4516129032257457E-3</v>
      </c>
      <c r="H117" s="25">
        <f>Feature_data!AJ1231</f>
        <v>6.9433299999999996</v>
      </c>
    </row>
    <row r="118" spans="1:8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3">
        <v>4.2735042735043346E-3</v>
      </c>
      <c r="H118" s="25">
        <f>Feature_data!AJ1232</f>
        <v>7.0866699999999998</v>
      </c>
    </row>
    <row r="119" spans="1:8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3">
        <v>-2.1276595744681155E-3</v>
      </c>
      <c r="H119" s="25">
        <f>Feature_data!AJ1233</f>
        <v>7.23</v>
      </c>
    </row>
    <row r="120" spans="1:8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3">
        <v>-4.2643923240937255E-3</v>
      </c>
      <c r="H120" s="25">
        <f>Feature_data!AJ1234</f>
        <v>7.3833299999999999</v>
      </c>
    </row>
    <row r="121" spans="1:8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3">
        <v>0</v>
      </c>
      <c r="H121" s="25">
        <f>Feature_data!AJ1235</f>
        <v>7.53667</v>
      </c>
    </row>
    <row r="122" spans="1:8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3">
        <v>-2.1413276231263688E-3</v>
      </c>
      <c r="H122" s="25">
        <f>Feature_data!AJ1236</f>
        <v>7.69</v>
      </c>
    </row>
    <row r="123" spans="1:8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3">
        <v>-6.4377682403434387E-3</v>
      </c>
      <c r="H123" s="25">
        <f>Feature_data!AJ1237</f>
        <v>7.8466699999999996</v>
      </c>
    </row>
    <row r="124" spans="1:8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3">
        <v>-8.639308855291546E-3</v>
      </c>
      <c r="H124" s="25">
        <f>Feature_data!AJ1238</f>
        <v>8.0033300000000001</v>
      </c>
    </row>
    <row r="125" spans="1:8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3">
        <v>-4.3572984749454414E-3</v>
      </c>
      <c r="H125" s="25">
        <f>Feature_data!AJ1239</f>
        <v>8.16</v>
      </c>
    </row>
    <row r="126" spans="1:8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3">
        <v>-2.1881838074398561E-3</v>
      </c>
      <c r="H126" s="25">
        <f>Feature_data!AJ1240</f>
        <v>8.2266700000000004</v>
      </c>
    </row>
    <row r="127" spans="1:8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3">
        <v>-4.385964912280764E-3</v>
      </c>
      <c r="H127" s="25">
        <f>Feature_data!AJ1241</f>
        <v>8.2933299999999992</v>
      </c>
    </row>
    <row r="128" spans="1:8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3">
        <v>-1.1013215859030838E-2</v>
      </c>
      <c r="H128" s="25">
        <f>Feature_data!AJ1242</f>
        <v>8.36</v>
      </c>
    </row>
    <row r="129" spans="1:8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3">
        <v>-6.6815144766146362E-3</v>
      </c>
      <c r="H129" s="25">
        <f>Feature_data!AJ1243</f>
        <v>8.4866700000000002</v>
      </c>
    </row>
    <row r="130" spans="1:8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3">
        <v>-6.7264573991032348E-3</v>
      </c>
      <c r="H130" s="25">
        <f>Feature_data!AJ1244</f>
        <v>8.6133299999999995</v>
      </c>
    </row>
    <row r="131" spans="1:8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3">
        <v>-2.257336343114996E-3</v>
      </c>
      <c r="H131" s="25">
        <f>Feature_data!AJ1245</f>
        <v>8.74</v>
      </c>
    </row>
    <row r="132" spans="1:8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3">
        <v>-1.3574660633484194E-2</v>
      </c>
      <c r="H132" s="25">
        <f>Feature_data!AJ1246</f>
        <v>8.8633299999999995</v>
      </c>
    </row>
    <row r="133" spans="1:8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3">
        <v>-4.5871559633028176E-3</v>
      </c>
      <c r="H133" s="25">
        <f>Feature_data!AJ1247</f>
        <v>8.9866700000000002</v>
      </c>
    </row>
    <row r="134" spans="1:8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3">
        <v>-1.1520737327188941E-2</v>
      </c>
      <c r="H134" s="25">
        <f>Feature_data!AJ1248</f>
        <v>9.11</v>
      </c>
    </row>
    <row r="135" spans="1:8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3">
        <v>-9.324009324009291E-3</v>
      </c>
      <c r="H135" s="25">
        <f>Feature_data!AJ1249</f>
        <v>9.0366700000000009</v>
      </c>
    </row>
    <row r="136" spans="1:8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3">
        <v>-1.6470588235294185E-2</v>
      </c>
      <c r="H136" s="25">
        <f>Feature_data!AJ1250</f>
        <v>8.9633299999999991</v>
      </c>
    </row>
    <row r="137" spans="1:8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3">
        <v>-1.9138755980861177E-2</v>
      </c>
      <c r="H137" s="25">
        <f>Feature_data!AJ1251</f>
        <v>8.89</v>
      </c>
    </row>
    <row r="138" spans="1:8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3">
        <v>-1.2195121951219513E-2</v>
      </c>
      <c r="H138" s="25">
        <f>Feature_data!AJ1252</f>
        <v>8.7433300000000003</v>
      </c>
    </row>
    <row r="139" spans="1:8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3">
        <v>-1.7283950617284022E-2</v>
      </c>
      <c r="H139" s="25">
        <f>Feature_data!AJ1253</f>
        <v>8.5966699999999996</v>
      </c>
    </row>
    <row r="140" spans="1:8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3">
        <v>-1.7587939698492358E-2</v>
      </c>
      <c r="H140" s="25">
        <f>Feature_data!AJ1254</f>
        <v>8.4499999999999993</v>
      </c>
    </row>
    <row r="141" spans="1:8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3">
        <v>-7.6726342710998529E-3</v>
      </c>
      <c r="H141" s="25">
        <f>Feature_data!AJ1255</f>
        <v>8.2866700000000009</v>
      </c>
    </row>
    <row r="142" spans="1:8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3">
        <v>-2.5773195876287198E-3</v>
      </c>
      <c r="H142" s="25">
        <f>Feature_data!AJ1256</f>
        <v>8.1233299999999993</v>
      </c>
    </row>
    <row r="143" spans="1:8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3">
        <v>-2.5839793281654112E-3</v>
      </c>
      <c r="H143" s="25">
        <f>Feature_data!AJ1257</f>
        <v>7.96</v>
      </c>
    </row>
    <row r="144" spans="1:8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3">
        <v>1.2953367875647668E-2</v>
      </c>
      <c r="H144" s="25">
        <f>Feature_data!AJ1258</f>
        <v>7.8933299999999997</v>
      </c>
    </row>
    <row r="145" spans="1:8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3">
        <v>5.1150895140663873E-3</v>
      </c>
      <c r="H145" s="25">
        <f>Feature_data!AJ1259</f>
        <v>7.82667</v>
      </c>
    </row>
    <row r="146" spans="1:8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3">
        <v>7.633587786259651E-3</v>
      </c>
      <c r="H146" s="25">
        <f>Feature_data!AJ1260</f>
        <v>7.76</v>
      </c>
    </row>
    <row r="147" spans="1:8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3">
        <v>1.2626262626262626E-2</v>
      </c>
      <c r="H147" s="25">
        <f>Feature_data!AJ1261</f>
        <v>7.82667</v>
      </c>
    </row>
    <row r="148" spans="1:8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3">
        <v>2.4937655860349482E-3</v>
      </c>
      <c r="H148" s="25">
        <f>Feature_data!AJ1262</f>
        <v>7.8933299999999997</v>
      </c>
    </row>
    <row r="149" spans="1:8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3">
        <v>2.4875621890545849E-3</v>
      </c>
      <c r="H149" s="25">
        <f>Feature_data!AJ1263</f>
        <v>7.96</v>
      </c>
    </row>
    <row r="150" spans="1:8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3">
        <v>9.9255583126552291E-3</v>
      </c>
      <c r="H150" s="25">
        <f>Feature_data!AJ1264</f>
        <v>8.1933299999999996</v>
      </c>
    </row>
    <row r="151" spans="1:8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3">
        <v>4.9140049140048089E-3</v>
      </c>
      <c r="H151" s="25">
        <f>Feature_data!AJ1265</f>
        <v>8.4266699999999997</v>
      </c>
    </row>
    <row r="152" spans="1:8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3">
        <v>4.8899755501223188E-3</v>
      </c>
      <c r="H152" s="25">
        <f>Feature_data!AJ1266</f>
        <v>8.66</v>
      </c>
    </row>
    <row r="153" spans="1:8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3">
        <v>1.4598540145985436E-2</v>
      </c>
      <c r="H153" s="25">
        <f>Feature_data!AJ1267</f>
        <v>8.8566699999999994</v>
      </c>
    </row>
    <row r="154" spans="1:8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3">
        <v>1.4388489208632955E-2</v>
      </c>
      <c r="H154" s="25">
        <f>Feature_data!AJ1268</f>
        <v>9.0533300000000008</v>
      </c>
    </row>
    <row r="155" spans="1:8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3">
        <v>4.7281323877069233E-3</v>
      </c>
      <c r="H155" s="25">
        <f>Feature_data!AJ1269</f>
        <v>9.25</v>
      </c>
    </row>
    <row r="156" spans="1:8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3">
        <v>4.7058823529412437E-3</v>
      </c>
      <c r="H156" s="25">
        <f>Feature_data!AJ1270</f>
        <v>9.35</v>
      </c>
    </row>
    <row r="157" spans="1:8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3">
        <v>7.0257611241217131E-3</v>
      </c>
      <c r="H157" s="25">
        <f>Feature_data!AJ1271</f>
        <v>9.4499999999999993</v>
      </c>
    </row>
    <row r="158" spans="1:8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3">
        <v>2.3255813953488701E-3</v>
      </c>
      <c r="H158" s="25">
        <f>Feature_data!AJ1272</f>
        <v>9.5500000000000007</v>
      </c>
    </row>
    <row r="159" spans="1:8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3">
        <v>1.1600928074245939E-2</v>
      </c>
      <c r="H159" s="25">
        <f>Feature_data!AJ1273</f>
        <v>9.67</v>
      </c>
    </row>
    <row r="160" spans="1:8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3">
        <v>2.2935779816514088E-3</v>
      </c>
      <c r="H160" s="25">
        <f>Feature_data!AJ1274</f>
        <v>9.7899999999999991</v>
      </c>
    </row>
    <row r="161" spans="1:8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3">
        <v>6.8649885583523373E-3</v>
      </c>
      <c r="H161" s="25">
        <f>Feature_data!AJ1275</f>
        <v>9.91</v>
      </c>
    </row>
    <row r="162" spans="1:8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3">
        <v>2.2727272727273051E-3</v>
      </c>
      <c r="H162" s="25">
        <f>Feature_data!AJ1276</f>
        <v>9.9666700000000006</v>
      </c>
    </row>
    <row r="163" spans="1:8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3">
        <v>9.0702947845804661E-3</v>
      </c>
      <c r="H163" s="25">
        <f>Feature_data!AJ1277</f>
        <v>10.023300000000001</v>
      </c>
    </row>
    <row r="164" spans="1:8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3">
        <v>1.1235955056179775E-2</v>
      </c>
      <c r="H164" s="25">
        <f>Feature_data!AJ1278</f>
        <v>10.08</v>
      </c>
    </row>
    <row r="165" spans="1:8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3">
        <v>-2.2222222222222539E-3</v>
      </c>
      <c r="H165" s="25">
        <f>Feature_data!AJ1279</f>
        <v>10.193300000000001</v>
      </c>
    </row>
    <row r="166" spans="1:8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3">
        <v>6.6815144766147949E-3</v>
      </c>
      <c r="H166" s="25">
        <f>Feature_data!AJ1280</f>
        <v>10.306699999999999</v>
      </c>
    </row>
    <row r="167" spans="1:8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3">
        <v>1.5486725663716719E-2</v>
      </c>
      <c r="H167" s="25">
        <f>Feature_data!AJ1281</f>
        <v>10.42</v>
      </c>
    </row>
    <row r="168" spans="1:8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3">
        <v>2.1786492374727979E-3</v>
      </c>
      <c r="H168" s="25">
        <f>Feature_data!AJ1282</f>
        <v>10.5167</v>
      </c>
    </row>
    <row r="169" spans="1:8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3">
        <v>6.5217391304347207E-3</v>
      </c>
      <c r="H169" s="25">
        <f>Feature_data!AJ1283</f>
        <v>10.613300000000001</v>
      </c>
    </row>
    <row r="170" spans="1:8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3">
        <v>6.4794816414687753E-3</v>
      </c>
      <c r="H170" s="25">
        <f>Feature_data!AJ1284</f>
        <v>10.71</v>
      </c>
    </row>
    <row r="171" spans="1:8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3">
        <v>2.1459227467811462E-3</v>
      </c>
      <c r="H171" s="25">
        <f>Feature_data!AJ1285</f>
        <v>10.77</v>
      </c>
    </row>
    <row r="172" spans="1:8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3">
        <v>4.282655246252585E-3</v>
      </c>
      <c r="H172" s="25">
        <f>Feature_data!AJ1286</f>
        <v>10.83</v>
      </c>
    </row>
    <row r="173" spans="1:8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3">
        <v>2.1321961620469386E-3</v>
      </c>
      <c r="H173" s="25">
        <f>Feature_data!AJ1287</f>
        <v>10.89</v>
      </c>
    </row>
    <row r="174" spans="1:8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3">
        <v>2.1276595744681155E-3</v>
      </c>
      <c r="H174" s="25">
        <f>Feature_data!AJ1288</f>
        <v>10.9</v>
      </c>
    </row>
    <row r="175" spans="1:8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3">
        <v>2.1231422505308159E-3</v>
      </c>
      <c r="H175" s="25">
        <f>Feature_data!AJ1289</f>
        <v>10.91</v>
      </c>
    </row>
    <row r="176" spans="1:8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3">
        <v>2.1186440677964896E-3</v>
      </c>
      <c r="H176" s="25">
        <f>Feature_data!AJ1290</f>
        <v>10.92</v>
      </c>
    </row>
    <row r="177" spans="1:8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3">
        <v>-6.3424947145876778E-3</v>
      </c>
      <c r="H177" s="25">
        <f>Feature_data!AJ1291</f>
        <v>11.023300000000001</v>
      </c>
    </row>
    <row r="178" spans="1:8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3">
        <v>6.3829787234041951E-3</v>
      </c>
      <c r="H178" s="25">
        <f>Feature_data!AJ1292</f>
        <v>11.1267</v>
      </c>
    </row>
    <row r="179" spans="1:8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3">
        <v>8.4566596194504372E-3</v>
      </c>
      <c r="H179" s="25">
        <f>Feature_data!AJ1293</f>
        <v>11.23</v>
      </c>
    </row>
    <row r="180" spans="1:8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3">
        <v>1.2578616352201137E-2</v>
      </c>
      <c r="H180" s="25">
        <f>Feature_data!AJ1294</f>
        <v>11.343299999999999</v>
      </c>
    </row>
    <row r="181" spans="1:8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3">
        <v>4.1407867494824609E-3</v>
      </c>
      <c r="H181" s="25">
        <f>Feature_data!AJ1295</f>
        <v>11.4567</v>
      </c>
    </row>
    <row r="182" spans="1:8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3">
        <v>4.1237113402062438E-3</v>
      </c>
      <c r="H182" s="25">
        <f>Feature_data!AJ1296</f>
        <v>11.57</v>
      </c>
    </row>
    <row r="183" spans="1:8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3">
        <v>-2.0533880903491051E-3</v>
      </c>
      <c r="H183" s="25">
        <f>Feature_data!AJ1297</f>
        <v>11.8233</v>
      </c>
    </row>
    <row r="184" spans="1:8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3">
        <v>8.2304526748970906E-3</v>
      </c>
      <c r="H184" s="25">
        <f>Feature_data!AJ1298</f>
        <v>12.076700000000001</v>
      </c>
    </row>
    <row r="185" spans="1:8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3">
        <v>4.0816326530612821E-3</v>
      </c>
      <c r="H185" s="25">
        <f>Feature_data!AJ1299</f>
        <v>12.33</v>
      </c>
    </row>
    <row r="186" spans="1:8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3">
        <v>0</v>
      </c>
      <c r="H186" s="25">
        <f>Feature_data!AJ1300</f>
        <v>12.6533</v>
      </c>
    </row>
    <row r="187" spans="1:8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3">
        <v>-4.0650406504065617E-3</v>
      </c>
      <c r="H187" s="25">
        <f>Feature_data!AJ1301</f>
        <v>12.976699999999999</v>
      </c>
    </row>
    <row r="188" spans="1:8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3">
        <v>0</v>
      </c>
      <c r="H188" s="25">
        <f>Feature_data!AJ1302</f>
        <v>13.3</v>
      </c>
    </row>
    <row r="189" spans="1:8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3">
        <v>-6.1224489795917783E-3</v>
      </c>
      <c r="H189" s="25">
        <f>Feature_data!AJ1303</f>
        <v>13.5267</v>
      </c>
    </row>
    <row r="190" spans="1:8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3">
        <v>0</v>
      </c>
      <c r="H190" s="25">
        <f>Feature_data!AJ1304</f>
        <v>13.753299999999999</v>
      </c>
    </row>
    <row r="191" spans="1:8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3">
        <v>8.2135523613962747E-3</v>
      </c>
      <c r="H191" s="25">
        <f>Feature_data!AJ1305</f>
        <v>13.98</v>
      </c>
    </row>
    <row r="192" spans="1:8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3">
        <v>-1.8329938900203638E-2</v>
      </c>
      <c r="H192" s="25">
        <f>Feature_data!AJ1306</f>
        <v>14.1967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3">
        <v>6.2240663900414344E-3</v>
      </c>
      <c r="H193" s="25">
        <f>Feature_data!AJ1307</f>
        <v>14.4133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3">
        <v>-6.1855670103092199E-3</v>
      </c>
      <c r="H194" s="25">
        <f>Feature_data!AJ1308</f>
        <v>14.63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3">
        <v>-6.2240663900415818E-3</v>
      </c>
      <c r="H195" s="25">
        <f>Feature_data!AJ1309</f>
        <v>14.7067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3">
        <v>-4.175365344467552E-3</v>
      </c>
      <c r="H196" s="25">
        <f>Feature_data!AJ1310</f>
        <v>14.783300000000001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3">
        <v>-4.1928721174004785E-3</v>
      </c>
      <c r="H197" s="25">
        <f>Feature_data!AJ1311</f>
        <v>14.86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3">
        <v>-1.0526315789473684E-2</v>
      </c>
      <c r="H198" s="25">
        <f>Feature_data!AJ1312</f>
        <v>15.003299999999999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3">
        <v>-1.0638297872340425E-2</v>
      </c>
      <c r="H199" s="25">
        <f>Feature_data!AJ1313</f>
        <v>15.146699999999999</v>
      </c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3">
        <v>-8.6021505376343774E-3</v>
      </c>
      <c r="H200" s="25">
        <f>Feature_data!AJ1314</f>
        <v>15.29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3">
        <v>-2.1691973969631545E-3</v>
      </c>
      <c r="H201" s="25">
        <f>Feature_data!AJ1315</f>
        <v>15.173299999999999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3">
        <v>-2.1739130434782917E-3</v>
      </c>
      <c r="H202" s="25">
        <f>Feature_data!AJ1316</f>
        <v>15.056699999999999</v>
      </c>
    </row>
    <row r="203" spans="1:9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3">
        <v>-2.3965141612200466E-2</v>
      </c>
      <c r="H203" s="25">
        <f>Feature_data!AJ1317</f>
        <v>14.94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3">
        <v>-3.1249999999999969E-2</v>
      </c>
      <c r="H204" s="25">
        <f>Feature_data!AJ1318</f>
        <v>14.84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3">
        <v>-1.3824884792626762E-2</v>
      </c>
      <c r="H205" s="25">
        <f>Feature_data!AJ1319</f>
        <v>14.74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3">
        <v>4.6728971962617487E-3</v>
      </c>
      <c r="H206" s="25">
        <f>Feature_data!AJ1320</f>
        <v>14.64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3">
        <v>9.3023255813953157E-3</v>
      </c>
      <c r="H207" s="25">
        <f>Feature_data!AJ1321</f>
        <v>14.7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3">
        <v>6.9124423963134625E-3</v>
      </c>
      <c r="H208" s="25">
        <f>Feature_data!AJ1322</f>
        <v>14.76</v>
      </c>
    </row>
    <row r="209" spans="1:8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3">
        <v>9.1533180778031707E-3</v>
      </c>
      <c r="H209" s="25">
        <f>Feature_data!AJ1323</f>
        <v>14.82</v>
      </c>
    </row>
    <row r="210" spans="1:8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3">
        <v>6.8027210884353097E-3</v>
      </c>
      <c r="H210" s="25">
        <f>Feature_data!AJ1324</f>
        <v>14.74</v>
      </c>
    </row>
    <row r="211" spans="1:8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3">
        <v>2.2522522522522843E-3</v>
      </c>
      <c r="H211" s="25">
        <f>Feature_data!AJ1325</f>
        <v>14.66</v>
      </c>
    </row>
    <row r="212" spans="1:8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3">
        <v>-4.4943820224719738E-3</v>
      </c>
      <c r="H212" s="25">
        <f>Feature_data!AJ1326</f>
        <v>14.58</v>
      </c>
    </row>
    <row r="213" spans="1:8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3">
        <v>-1.3544018058690618E-2</v>
      </c>
      <c r="H213" s="25">
        <f>Feature_data!AJ1327</f>
        <v>14.7233</v>
      </c>
    </row>
    <row r="214" spans="1:8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3">
        <v>-4.5766590389016669E-3</v>
      </c>
      <c r="H214" s="25">
        <f>Feature_data!AJ1328</f>
        <v>14.8667</v>
      </c>
    </row>
    <row r="215" spans="1:8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3">
        <v>2.2988505747126762E-3</v>
      </c>
      <c r="H215" s="25">
        <f>Feature_data!AJ1329</f>
        <v>15.01</v>
      </c>
    </row>
    <row r="216" spans="1:8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3">
        <v>6.8807339449540629E-3</v>
      </c>
      <c r="H216" s="25">
        <f>Feature_data!AJ1330</f>
        <v>15.0967</v>
      </c>
    </row>
    <row r="217" spans="1:8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3">
        <v>-6.8337129840546048E-3</v>
      </c>
      <c r="H217" s="25">
        <f>Feature_data!AJ1331</f>
        <v>15.183299999999999</v>
      </c>
    </row>
    <row r="218" spans="1:8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3">
        <v>-6.880733944954226E-3</v>
      </c>
      <c r="H218" s="25">
        <f>Feature_data!AJ1332</f>
        <v>15.27</v>
      </c>
    </row>
    <row r="219" spans="1:8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3">
        <v>-9.2378752886835714E-3</v>
      </c>
      <c r="H219" s="25">
        <f>Feature_data!AJ1333</f>
        <v>15.3</v>
      </c>
    </row>
    <row r="220" spans="1:8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3">
        <v>-4.6620046620045631E-3</v>
      </c>
      <c r="H220" s="25">
        <f>Feature_data!AJ1334</f>
        <v>15.33</v>
      </c>
    </row>
    <row r="221" spans="1:8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3">
        <v>-1.1709601873536299E-2</v>
      </c>
      <c r="H221" s="25">
        <f>Feature_data!AJ1335</f>
        <v>15.36</v>
      </c>
    </row>
    <row r="222" spans="1:8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3">
        <v>-7.1090047393365932E-3</v>
      </c>
      <c r="H222" s="25">
        <f>Feature_data!AJ1336</f>
        <v>15.1767</v>
      </c>
    </row>
    <row r="223" spans="1:8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3">
        <v>-4.7732696897373689E-3</v>
      </c>
      <c r="H223" s="25">
        <f>Feature_data!AJ1337</f>
        <v>14.9933</v>
      </c>
    </row>
    <row r="224" spans="1:8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3">
        <v>-2.3980815347722164E-3</v>
      </c>
      <c r="H224" s="25">
        <f>Feature_data!AJ1338</f>
        <v>14.81</v>
      </c>
    </row>
    <row r="225" spans="1:8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3">
        <v>-9.6153846153845812E-3</v>
      </c>
      <c r="H225" s="25">
        <f>Feature_data!AJ1339</f>
        <v>14.5967</v>
      </c>
    </row>
    <row r="226" spans="1:8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3">
        <v>4.8543689320387313E-3</v>
      </c>
      <c r="H226" s="25">
        <f>Feature_data!AJ1340</f>
        <v>14.3833</v>
      </c>
    </row>
    <row r="227" spans="1:8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3">
        <v>-4.8309178743960327E-3</v>
      </c>
      <c r="H227" s="25">
        <f>Feature_data!AJ1341</f>
        <v>14.17</v>
      </c>
    </row>
    <row r="228" spans="1:8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3">
        <v>0</v>
      </c>
      <c r="H228" s="25">
        <f>Feature_data!AJ1342</f>
        <v>13.966699999999999</v>
      </c>
    </row>
    <row r="229" spans="1:8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3">
        <v>-4.8543689320389039E-3</v>
      </c>
      <c r="H229" s="25">
        <f>Feature_data!AJ1343</f>
        <v>13.763299999999999</v>
      </c>
    </row>
    <row r="230" spans="1:8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3">
        <v>-7.3170731707316384E-3</v>
      </c>
      <c r="H230" s="25">
        <f>Feature_data!AJ1344</f>
        <v>13.56</v>
      </c>
    </row>
    <row r="231" spans="1:8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3">
        <v>2.4570024570023173E-3</v>
      </c>
      <c r="H231" s="25">
        <f>Feature_data!AJ1345</f>
        <v>13.253299999999999</v>
      </c>
    </row>
    <row r="232" spans="1:8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3">
        <v>-7.3529411764705187E-3</v>
      </c>
      <c r="H232" s="25">
        <f>Feature_data!AJ1346</f>
        <v>12.9467</v>
      </c>
    </row>
    <row r="233" spans="1:8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3">
        <v>7.4074074074073374E-3</v>
      </c>
      <c r="H233" s="25">
        <f>Feature_data!AJ1347</f>
        <v>12.64</v>
      </c>
    </row>
    <row r="234" spans="1:8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3">
        <v>4.9019607843137957E-3</v>
      </c>
      <c r="H234" s="25">
        <f>Feature_data!AJ1348</f>
        <v>12.566700000000001</v>
      </c>
    </row>
    <row r="235" spans="1:8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3">
        <v>4.8780487804878743E-3</v>
      </c>
      <c r="H235" s="25">
        <f>Feature_data!AJ1349</f>
        <v>12.4933</v>
      </c>
    </row>
    <row r="236" spans="1:8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3">
        <v>7.2815533980581833E-3</v>
      </c>
      <c r="H236" s="25">
        <f>Feature_data!AJ1350</f>
        <v>12.42</v>
      </c>
    </row>
    <row r="237" spans="1:8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3">
        <v>1.9277108433734872E-2</v>
      </c>
      <c r="H237" s="25">
        <f>Feature_data!AJ1351</f>
        <v>12.476699999999999</v>
      </c>
    </row>
    <row r="238" spans="1:8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3">
        <v>1.1820330969267141E-2</v>
      </c>
      <c r="H238" s="25">
        <f>Feature_data!AJ1352</f>
        <v>12.533300000000001</v>
      </c>
    </row>
    <row r="239" spans="1:8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3">
        <v>1.1682242990654207E-2</v>
      </c>
      <c r="H239" s="25">
        <f>Feature_data!AJ1353</f>
        <v>12.59</v>
      </c>
    </row>
    <row r="240" spans="1:8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3">
        <v>9.2378752886837345E-3</v>
      </c>
      <c r="H240" s="25">
        <f>Feature_data!AJ1354</f>
        <v>12.826700000000001</v>
      </c>
    </row>
    <row r="241" spans="1:8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3">
        <v>1.6018306636155506E-2</v>
      </c>
      <c r="H241" s="25">
        <f>Feature_data!AJ1355</f>
        <v>13.0633</v>
      </c>
    </row>
    <row r="242" spans="1:8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3">
        <v>1.1261261261261262E-2</v>
      </c>
      <c r="H242" s="25">
        <f>Feature_data!AJ1356</f>
        <v>13.3</v>
      </c>
    </row>
    <row r="243" spans="1:8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3">
        <v>1.1135857461024499E-2</v>
      </c>
      <c r="H243" s="25">
        <f>Feature_data!AJ1357</f>
        <v>13.5433</v>
      </c>
    </row>
    <row r="244" spans="1:8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3">
        <v>4.4052863436123977E-3</v>
      </c>
      <c r="H244" s="25">
        <f>Feature_data!AJ1358</f>
        <v>13.7867</v>
      </c>
    </row>
    <row r="245" spans="1:8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3">
        <v>1.3157894736842136E-2</v>
      </c>
      <c r="H245" s="25">
        <f>Feature_data!AJ1359</f>
        <v>14.03</v>
      </c>
    </row>
    <row r="246" spans="1:8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3">
        <v>1.2987012987012863E-2</v>
      </c>
      <c r="H246" s="25">
        <f>Feature_data!AJ1360</f>
        <v>14.44</v>
      </c>
    </row>
    <row r="247" spans="1:8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3">
        <v>6.410256410256502E-3</v>
      </c>
      <c r="H247" s="25">
        <f>Feature_data!AJ1361</f>
        <v>14.85</v>
      </c>
    </row>
    <row r="248" spans="1:8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3">
        <v>1.0615711252653927E-2</v>
      </c>
      <c r="H248" s="25">
        <f>Feature_data!AJ1362</f>
        <v>15.26</v>
      </c>
    </row>
    <row r="249" spans="1:8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3">
        <v>1.2605042016806753E-2</v>
      </c>
      <c r="H249" s="25">
        <f>Feature_data!AJ1363</f>
        <v>15.5733</v>
      </c>
    </row>
    <row r="250" spans="1:8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3">
        <v>1.0373443983402489E-2</v>
      </c>
      <c r="H250" s="25">
        <f>Feature_data!AJ1364</f>
        <v>15.886699999999999</v>
      </c>
    </row>
    <row r="251" spans="1:8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3">
        <v>2.053388090348959E-3</v>
      </c>
      <c r="H251" s="25">
        <f>Feature_data!AJ1365</f>
        <v>16.2</v>
      </c>
    </row>
    <row r="252" spans="1:8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3">
        <v>6.1475409836066449E-3</v>
      </c>
      <c r="H252" s="25">
        <f>Feature_data!AJ1366</f>
        <v>16.32</v>
      </c>
    </row>
    <row r="253" spans="1:8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3">
        <v>6.1099796334011637E-3</v>
      </c>
      <c r="H253" s="25">
        <f>Feature_data!AJ1367</f>
        <v>16.440000000000001</v>
      </c>
    </row>
    <row r="254" spans="1:8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3">
        <v>4.0485829959514743E-3</v>
      </c>
      <c r="H254" s="25">
        <f>Feature_data!AJ1368</f>
        <v>16.559999999999999</v>
      </c>
    </row>
    <row r="255" spans="1:8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3">
        <v>2.0161290322580931E-3</v>
      </c>
      <c r="H255" s="25">
        <f>Feature_data!AJ1369</f>
        <v>16.5867</v>
      </c>
    </row>
    <row r="256" spans="1:8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3">
        <v>2.0120724346075316E-3</v>
      </c>
      <c r="H256" s="25">
        <f>Feature_data!AJ1370</f>
        <v>16.613299999999999</v>
      </c>
    </row>
    <row r="257" spans="1:8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3">
        <v>0</v>
      </c>
      <c r="H257" s="25">
        <f>Feature_data!AJ1371</f>
        <v>16.64</v>
      </c>
    </row>
    <row r="258" spans="1:8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3">
        <v>4.0160642570281693E-3</v>
      </c>
      <c r="H258" s="25">
        <f>Feature_data!AJ1372</f>
        <v>16.556699999999999</v>
      </c>
    </row>
    <row r="259" spans="1:8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3">
        <v>5.9999999999999429E-3</v>
      </c>
      <c r="H259" s="25">
        <f>Feature_data!AJ1373</f>
        <v>16.473299999999998</v>
      </c>
    </row>
    <row r="260" spans="1:8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3">
        <v>5.9642147117297071E-3</v>
      </c>
      <c r="H260" s="25">
        <f>Feature_data!AJ1374</f>
        <v>16.39</v>
      </c>
    </row>
    <row r="261" spans="1:8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3">
        <v>5.9288537549406556E-3</v>
      </c>
      <c r="H261" s="25">
        <f>Feature_data!AJ1375</f>
        <v>16.13</v>
      </c>
    </row>
    <row r="262" spans="1:8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3">
        <v>5.8939096267191411E-3</v>
      </c>
      <c r="H262" s="25">
        <f>Feature_data!AJ1376</f>
        <v>15.87</v>
      </c>
    </row>
    <row r="263" spans="1:8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3">
        <v>3.9062499999999167E-3</v>
      </c>
      <c r="H263" s="25">
        <f>Feature_data!AJ1377</f>
        <v>15.61</v>
      </c>
    </row>
    <row r="264" spans="1:8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3">
        <v>1.9455252918288216E-3</v>
      </c>
      <c r="H264" s="25">
        <f>Feature_data!AJ1378</f>
        <v>15.4833</v>
      </c>
    </row>
    <row r="265" spans="1:8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3">
        <v>3.8834951456311233E-3</v>
      </c>
      <c r="H265" s="25">
        <f>Feature_data!AJ1379</f>
        <v>15.3567</v>
      </c>
    </row>
    <row r="266" spans="1:8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3">
        <v>5.8027079303674496E-3</v>
      </c>
      <c r="H266" s="25">
        <f>Feature_data!AJ1380</f>
        <v>15.23</v>
      </c>
    </row>
    <row r="267" spans="1:8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3">
        <v>3.846153846153901E-3</v>
      </c>
      <c r="H267" s="25">
        <f>Feature_data!AJ1381</f>
        <v>15.023300000000001</v>
      </c>
    </row>
    <row r="268" spans="1:8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3">
        <v>3.8314176245209911E-3</v>
      </c>
      <c r="H268" s="25">
        <f>Feature_data!AJ1382</f>
        <v>14.816700000000001</v>
      </c>
    </row>
    <row r="269" spans="1:8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3">
        <v>3.8167938931298255E-3</v>
      </c>
      <c r="H269" s="25">
        <f>Feature_data!AJ1383</f>
        <v>14.61</v>
      </c>
    </row>
    <row r="270" spans="1:8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3">
        <v>1.9011406844106733E-3</v>
      </c>
      <c r="H270" s="25">
        <f>Feature_data!AJ1384</f>
        <v>14.58</v>
      </c>
    </row>
    <row r="271" spans="1:8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3">
        <v>3.7950664136621581E-3</v>
      </c>
      <c r="H271" s="25">
        <f>Feature_data!AJ1385</f>
        <v>14.55</v>
      </c>
    </row>
    <row r="272" spans="1:8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3">
        <v>5.671077504725979E-3</v>
      </c>
      <c r="H272" s="25">
        <f>Feature_data!AJ1386</f>
        <v>14.52</v>
      </c>
    </row>
    <row r="273" spans="1:8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3">
        <v>3.7593984962405211E-3</v>
      </c>
      <c r="H273" s="25">
        <f>Feature_data!AJ1387</f>
        <v>14.583299999999999</v>
      </c>
    </row>
    <row r="274" spans="1:8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3">
        <v>3.7453183520599785E-3</v>
      </c>
      <c r="H274" s="25">
        <f>Feature_data!AJ1388</f>
        <v>14.646699999999999</v>
      </c>
    </row>
    <row r="275" spans="1:8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3">
        <v>1.8656716417910712E-3</v>
      </c>
      <c r="H275" s="25">
        <f>Feature_data!AJ1389</f>
        <v>14.71</v>
      </c>
    </row>
    <row r="276" spans="1:8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3">
        <v>3.7243947858472204E-3</v>
      </c>
      <c r="H276" s="25">
        <f>Feature_data!AJ1390</f>
        <v>14.7567</v>
      </c>
    </row>
    <row r="277" spans="1:8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3">
        <v>5.5658627087199312E-3</v>
      </c>
      <c r="H277" s="25">
        <f>Feature_data!AJ1391</f>
        <v>14.8033</v>
      </c>
    </row>
    <row r="278" spans="1:8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3">
        <v>7.3800738007379811E-3</v>
      </c>
      <c r="H278" s="25">
        <f>Feature_data!AJ1392</f>
        <v>14.85</v>
      </c>
    </row>
    <row r="279" spans="1:8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3">
        <v>0</v>
      </c>
      <c r="H279" s="25">
        <f>Feature_data!AJ1393</f>
        <v>14.726699999999999</v>
      </c>
    </row>
    <row r="280" spans="1:8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3">
        <v>1.8315018315018575E-3</v>
      </c>
      <c r="H280" s="25">
        <f>Feature_data!AJ1394</f>
        <v>14.603300000000001</v>
      </c>
    </row>
    <row r="281" spans="1:8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3">
        <v>3.656307129798825E-3</v>
      </c>
      <c r="H281" s="25">
        <f>Feature_data!AJ1395</f>
        <v>14.48</v>
      </c>
    </row>
    <row r="282" spans="1:8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3">
        <v>1.8214936247723393E-3</v>
      </c>
      <c r="H282" s="25">
        <f>Feature_data!AJ1396</f>
        <v>14.6867</v>
      </c>
    </row>
    <row r="283" spans="1:8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3">
        <v>3.636363636363688E-3</v>
      </c>
      <c r="H283" s="25">
        <f>Feature_data!AJ1397</f>
        <v>14.8933</v>
      </c>
    </row>
    <row r="284" spans="1:8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3">
        <v>7.246376811594177E-3</v>
      </c>
      <c r="H284" s="25">
        <f>Feature_data!AJ1398</f>
        <v>15.1</v>
      </c>
    </row>
    <row r="285" spans="1:8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3">
        <v>0</v>
      </c>
      <c r="H285" s="25">
        <f>Feature_data!AJ1399</f>
        <v>14.8733</v>
      </c>
    </row>
    <row r="286" spans="1:8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3">
        <v>7.1942446043165211E-3</v>
      </c>
      <c r="H286" s="25">
        <f>Feature_data!AJ1400</f>
        <v>14.646699999999999</v>
      </c>
    </row>
    <row r="287" spans="1:8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3">
        <v>3.5714285714286221E-3</v>
      </c>
      <c r="H287" s="25">
        <f>Feature_data!AJ1401</f>
        <v>14.42</v>
      </c>
    </row>
    <row r="288" spans="1:8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3">
        <v>1.7793594306048811E-3</v>
      </c>
      <c r="H288" s="25">
        <f>Feature_data!AJ1402</f>
        <v>14.9</v>
      </c>
    </row>
    <row r="289" spans="1:8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3">
        <v>3.5523978685613297E-3</v>
      </c>
      <c r="H289" s="25">
        <f>Feature_data!AJ1403</f>
        <v>15.38</v>
      </c>
    </row>
    <row r="290" spans="1:8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3">
        <v>3.5398230088496078E-3</v>
      </c>
      <c r="H290" s="25">
        <f>Feature_data!AJ1404</f>
        <v>15.86</v>
      </c>
    </row>
    <row r="291" spans="1:8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3">
        <v>5.2910052910052404E-3</v>
      </c>
      <c r="H291" s="25">
        <f>Feature_data!AJ1405</f>
        <v>16.406700000000001</v>
      </c>
    </row>
    <row r="292" spans="1:8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3">
        <v>3.5087719298246113E-3</v>
      </c>
      <c r="H292" s="25">
        <f>Feature_data!AJ1406</f>
        <v>16.953299999999999</v>
      </c>
    </row>
    <row r="293" spans="1:8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3">
        <v>6.9930069930069678E-3</v>
      </c>
      <c r="H293" s="25">
        <f>Feature_data!AJ1407</f>
        <v>17.5</v>
      </c>
    </row>
    <row r="294" spans="1:8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3">
        <v>3.4722222222221483E-3</v>
      </c>
      <c r="H294" s="25">
        <f>Feature_data!AJ1408</f>
        <v>17.863299999999999</v>
      </c>
    </row>
    <row r="295" spans="1:8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3">
        <v>-3.4602076124566738E-3</v>
      </c>
      <c r="H295" s="25">
        <f>Feature_data!AJ1409</f>
        <v>18.226700000000001</v>
      </c>
    </row>
    <row r="296" spans="1:8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3">
        <v>0</v>
      </c>
      <c r="H296" s="25">
        <f>Feature_data!AJ1410</f>
        <v>18.59</v>
      </c>
    </row>
    <row r="297" spans="1:8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3">
        <v>3.4722222222221483E-3</v>
      </c>
      <c r="H297" s="25">
        <f>Feature_data!AJ1411</f>
        <v>19.616700000000002</v>
      </c>
    </row>
    <row r="298" spans="1:8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3">
        <v>6.9204152249135939E-3</v>
      </c>
      <c r="H298" s="25">
        <f>Feature_data!AJ1412</f>
        <v>20.6433</v>
      </c>
    </row>
    <row r="299" spans="1:8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3">
        <v>6.8728522336769515E-3</v>
      </c>
      <c r="H299" s="25">
        <f>Feature_data!AJ1413</f>
        <v>21.67</v>
      </c>
    </row>
    <row r="300" spans="1:8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3">
        <v>1.7064846416382496E-3</v>
      </c>
      <c r="H300" s="25">
        <f>Feature_data!AJ1414</f>
        <v>22.023299999999999</v>
      </c>
    </row>
    <row r="301" spans="1:8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3">
        <v>3.4071550255535899E-3</v>
      </c>
      <c r="H301" s="25">
        <f>Feature_data!AJ1415</f>
        <v>22.3767</v>
      </c>
    </row>
    <row r="302" spans="1:8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3">
        <v>6.7911714770797719E-3</v>
      </c>
      <c r="H302" s="25">
        <f>Feature_data!AJ1416</f>
        <v>22.73</v>
      </c>
    </row>
    <row r="303" spans="1:8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3">
        <v>0</v>
      </c>
      <c r="H303" s="25">
        <f>Feature_data!AJ1417</f>
        <v>23.0733</v>
      </c>
    </row>
    <row r="304" spans="1:8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3">
        <v>3.372681281618935E-3</v>
      </c>
      <c r="H304" s="25">
        <f>Feature_data!AJ1418</f>
        <v>23.416699999999999</v>
      </c>
    </row>
    <row r="305" spans="1:8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3">
        <v>3.361344537815174E-3</v>
      </c>
      <c r="H305" s="25">
        <f>Feature_data!AJ1419</f>
        <v>23.75</v>
      </c>
    </row>
    <row r="306" spans="1:8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3">
        <v>3.3500837520937308E-3</v>
      </c>
      <c r="H306" s="25">
        <f>Feature_data!AJ1420</f>
        <v>24.16</v>
      </c>
    </row>
    <row r="307" spans="1:8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3">
        <v>1.6694490818030287E-3</v>
      </c>
      <c r="H307" s="25">
        <f>Feature_data!AJ1421</f>
        <v>24.56</v>
      </c>
    </row>
    <row r="308" spans="1:8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3">
        <v>3.3333333333333808E-3</v>
      </c>
      <c r="H308" s="25">
        <f>Feature_data!AJ1422</f>
        <v>24.96</v>
      </c>
    </row>
    <row r="309" spans="1:8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3">
        <v>3.3222591362125535E-3</v>
      </c>
      <c r="H309" s="25">
        <f>Feature_data!AJ1423</f>
        <v>25.046700000000001</v>
      </c>
    </row>
    <row r="310" spans="1:8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3">
        <v>-1.6556291390728713E-3</v>
      </c>
      <c r="H310" s="25">
        <f>Feature_data!AJ1424</f>
        <v>25.133299999999998</v>
      </c>
    </row>
    <row r="311" spans="1:8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3">
        <v>-3.3167495854062312E-3</v>
      </c>
      <c r="H311" s="25">
        <f>Feature_data!AJ1425</f>
        <v>25.22</v>
      </c>
    </row>
    <row r="312" spans="1:8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3">
        <v>1.6638935108153315E-3</v>
      </c>
      <c r="H312" s="25">
        <f>Feature_data!AJ1426</f>
        <v>24.71</v>
      </c>
    </row>
    <row r="313" spans="1:8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3">
        <v>-3.3222591362126715E-3</v>
      </c>
      <c r="H313" s="25">
        <f>Feature_data!AJ1427</f>
        <v>24.2</v>
      </c>
    </row>
    <row r="314" spans="1:8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3">
        <v>0</v>
      </c>
      <c r="H314" s="25">
        <f>Feature_data!AJ1428</f>
        <v>23.69</v>
      </c>
    </row>
    <row r="315" spans="1:8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3">
        <v>-3.3333333333333808E-3</v>
      </c>
      <c r="H315" s="25">
        <f>Feature_data!AJ1429</f>
        <v>23.4267</v>
      </c>
    </row>
    <row r="316" spans="1:8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3">
        <v>3.3444816053512182E-3</v>
      </c>
      <c r="H316" s="25">
        <f>Feature_data!AJ1430</f>
        <v>23.1633</v>
      </c>
    </row>
    <row r="317" spans="1:8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3">
        <v>0</v>
      </c>
      <c r="H317" s="25">
        <f>Feature_data!AJ1431</f>
        <v>22.87</v>
      </c>
    </row>
    <row r="318" spans="1:8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3">
        <v>-3.3333333333333808E-3</v>
      </c>
      <c r="H318" s="25">
        <f>Feature_data!AJ1432</f>
        <v>22.49</v>
      </c>
    </row>
    <row r="319" spans="1:8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3">
        <v>1.6722408026756091E-3</v>
      </c>
      <c r="H319" s="25">
        <f>Feature_data!AJ1433</f>
        <v>22.08</v>
      </c>
    </row>
    <row r="320" spans="1:8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3">
        <v>0</v>
      </c>
      <c r="H320" s="25">
        <f>Feature_data!AJ1434</f>
        <v>21.67</v>
      </c>
    </row>
    <row r="321" spans="1:8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3">
        <v>-1.6694490818030287E-3</v>
      </c>
      <c r="H321" s="25">
        <f>Feature_data!AJ1435</f>
        <v>21.533300000000001</v>
      </c>
    </row>
    <row r="322" spans="1:8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3">
        <v>-1.6722408026754903E-3</v>
      </c>
      <c r="H322" s="25">
        <f>Feature_data!AJ1436</f>
        <v>21.396699999999999</v>
      </c>
    </row>
    <row r="323" spans="1:8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3">
        <v>1.6750418760468058E-3</v>
      </c>
      <c r="H323" s="25">
        <f>Feature_data!AJ1437</f>
        <v>21.26</v>
      </c>
    </row>
    <row r="324" spans="1:8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3">
        <v>-3.3444816053510994E-3</v>
      </c>
      <c r="H324" s="25">
        <f>Feature_data!AJ1438</f>
        <v>21.42</v>
      </c>
    </row>
    <row r="325" spans="1:8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3">
        <v>0</v>
      </c>
      <c r="H325" s="25">
        <f>Feature_data!AJ1439</f>
        <v>21.58</v>
      </c>
    </row>
    <row r="326" spans="1:8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3">
        <v>0</v>
      </c>
      <c r="H326" s="25">
        <f>Feature_data!AJ1440</f>
        <v>21.74</v>
      </c>
    </row>
    <row r="327" spans="1:8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3">
        <v>-5.0335570469799374E-3</v>
      </c>
      <c r="H327" s="25">
        <f>Feature_data!AJ1441</f>
        <v>21.6067</v>
      </c>
    </row>
    <row r="328" spans="1:8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3">
        <v>-1.34907251264755E-2</v>
      </c>
      <c r="H328" s="25">
        <f>Feature_data!AJ1442</f>
        <v>21.473299999999998</v>
      </c>
    </row>
    <row r="329" spans="1:8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3">
        <v>-1.3675213675213627E-2</v>
      </c>
      <c r="H329" s="25">
        <f>Feature_data!AJ1443</f>
        <v>21.34</v>
      </c>
    </row>
    <row r="330" spans="1:8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3">
        <v>-1.3864818024263505E-2</v>
      </c>
      <c r="H330" s="25">
        <f>Feature_data!AJ1444</f>
        <v>21.183299999999999</v>
      </c>
    </row>
    <row r="331" spans="1:8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3">
        <v>-1.7574692442882251E-2</v>
      </c>
      <c r="H331" s="25">
        <f>Feature_data!AJ1445</f>
        <v>21.026700000000002</v>
      </c>
    </row>
    <row r="332" spans="1:8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3">
        <v>-1.0733452593917735E-2</v>
      </c>
      <c r="H332" s="25">
        <f>Feature_data!AJ1446</f>
        <v>20.94</v>
      </c>
    </row>
    <row r="333" spans="1:8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3">
        <v>-1.4466546112115682E-2</v>
      </c>
      <c r="H333" s="25">
        <f>Feature_data!AJ1447</f>
        <v>20.363299999999999</v>
      </c>
    </row>
    <row r="334" spans="1:8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3">
        <v>-1.834862385321127E-3</v>
      </c>
      <c r="H334" s="25">
        <f>Feature_data!AJ1448</f>
        <v>19.8567</v>
      </c>
    </row>
    <row r="335" spans="1:8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3">
        <v>-3.676470588235216E-3</v>
      </c>
      <c r="H335" s="25">
        <f>Feature_data!AJ1449</f>
        <v>19.41</v>
      </c>
    </row>
    <row r="336" spans="1:8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3">
        <v>9.2250922509225092E-3</v>
      </c>
      <c r="H336" s="25">
        <f>Feature_data!AJ1450</f>
        <v>18.84</v>
      </c>
    </row>
    <row r="337" spans="1:8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3">
        <v>7.3126142595977802E-3</v>
      </c>
      <c r="H337" s="25">
        <f>Feature_data!AJ1451</f>
        <v>18.329999999999998</v>
      </c>
    </row>
    <row r="338" spans="1:8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3">
        <v>0</v>
      </c>
      <c r="H338" s="25">
        <f>Feature_data!AJ1452</f>
        <v>17.82</v>
      </c>
    </row>
    <row r="339" spans="1:8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3">
        <v>1.0889292196007285E-2</v>
      </c>
      <c r="H339" s="25">
        <f>Feature_data!AJ1453</f>
        <v>17.203299999999999</v>
      </c>
    </row>
    <row r="340" spans="1:8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3">
        <v>1.7953321364451403E-3</v>
      </c>
      <c r="H340" s="25">
        <f>Feature_data!AJ1454</f>
        <v>16.5867</v>
      </c>
    </row>
    <row r="341" spans="1:8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3">
        <v>7.1684587813621095E-3</v>
      </c>
      <c r="H341" s="25">
        <f>Feature_data!AJ1455</f>
        <v>15.97</v>
      </c>
    </row>
    <row r="342" spans="1:8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3">
        <v>0</v>
      </c>
      <c r="H342" s="25">
        <f>Feature_data!AJ1456</f>
        <v>16.046700000000001</v>
      </c>
    </row>
    <row r="343" spans="1:8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3">
        <v>0</v>
      </c>
      <c r="H343" s="25">
        <f>Feature_data!AJ1457</f>
        <v>16.1233</v>
      </c>
    </row>
    <row r="344" spans="1:8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3">
        <v>-1.7793594306050075E-3</v>
      </c>
      <c r="H344" s="25">
        <f>Feature_data!AJ1458</f>
        <v>16.190000000000001</v>
      </c>
    </row>
    <row r="345" spans="1:8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3">
        <v>8.9126559714795012E-3</v>
      </c>
      <c r="H345" s="25">
        <f>Feature_data!AJ1459</f>
        <v>16.4833</v>
      </c>
    </row>
    <row r="346" spans="1:8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3">
        <v>1.7667844522968449E-3</v>
      </c>
      <c r="H346" s="25">
        <f>Feature_data!AJ1460</f>
        <v>16.7667</v>
      </c>
    </row>
    <row r="347" spans="1:8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3">
        <v>1.0582010582010481E-2</v>
      </c>
      <c r="H347" s="25">
        <f>Feature_data!AJ1461</f>
        <v>17.05</v>
      </c>
    </row>
    <row r="348" spans="1:8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3">
        <v>6.9808027923212168E-3</v>
      </c>
      <c r="H348" s="25">
        <f>Feature_data!AJ1462</f>
        <v>17.38</v>
      </c>
    </row>
    <row r="349" spans="1:8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3">
        <v>8.6655112651646445E-3</v>
      </c>
      <c r="H349" s="25">
        <f>Feature_data!AJ1463</f>
        <v>17.71</v>
      </c>
    </row>
    <row r="350" spans="1:8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3">
        <v>5.1546391752576833E-3</v>
      </c>
      <c r="H350" s="25">
        <f>Feature_data!AJ1464</f>
        <v>18.04</v>
      </c>
    </row>
    <row r="351" spans="1:8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3">
        <v>5.1282051282050796E-3</v>
      </c>
      <c r="H351" s="25">
        <f>Feature_data!AJ1465</f>
        <v>18.39</v>
      </c>
    </row>
    <row r="352" spans="1:8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3">
        <v>5.1020408163266031E-3</v>
      </c>
      <c r="H352" s="25">
        <f>Feature_data!AJ1466</f>
        <v>18.739999999999998</v>
      </c>
    </row>
    <row r="353" spans="1:8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3">
        <v>3.3840947546530582E-3</v>
      </c>
      <c r="H353" s="25">
        <f>Feature_data!AJ1467</f>
        <v>19.09</v>
      </c>
    </row>
    <row r="354" spans="1:8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3">
        <v>0</v>
      </c>
      <c r="H354" s="25">
        <f>Feature_data!AJ1468</f>
        <v>19.34</v>
      </c>
    </row>
    <row r="355" spans="1:8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3">
        <v>8.4317032040472171E-3</v>
      </c>
      <c r="H355" s="25">
        <f>Feature_data!AJ1469</f>
        <v>19.59</v>
      </c>
    </row>
    <row r="356" spans="1:8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3">
        <v>1.3377926421404755E-2</v>
      </c>
      <c r="H356" s="25">
        <f>Feature_data!AJ1470</f>
        <v>19.84</v>
      </c>
    </row>
    <row r="357" spans="1:8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3">
        <v>6.6006600660065773E-3</v>
      </c>
      <c r="H357" s="25">
        <f>Feature_data!AJ1471</f>
        <v>19.670000000000002</v>
      </c>
    </row>
    <row r="358" spans="1:8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3">
        <v>6.5573770491803044E-3</v>
      </c>
      <c r="H358" s="25">
        <f>Feature_data!AJ1472</f>
        <v>19.5</v>
      </c>
    </row>
    <row r="359" spans="1:8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3">
        <v>1.6286644951140298E-3</v>
      </c>
      <c r="H359" s="25">
        <f>Feature_data!AJ1473</f>
        <v>19.329999999999998</v>
      </c>
    </row>
    <row r="360" spans="1:8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3">
        <v>6.5040650406503831E-3</v>
      </c>
      <c r="H360" s="25">
        <f>Feature_data!AJ1474</f>
        <v>19.690000000000001</v>
      </c>
    </row>
    <row r="361" spans="1:8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3">
        <v>3.2310177705977845E-3</v>
      </c>
      <c r="H361" s="25">
        <f>Feature_data!AJ1475</f>
        <v>20.05</v>
      </c>
    </row>
    <row r="362" spans="1:8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3">
        <v>4.8309178743960891E-3</v>
      </c>
      <c r="H362" s="25">
        <f>Feature_data!AJ1476</f>
        <v>20.41</v>
      </c>
    </row>
    <row r="363" spans="1:8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3">
        <v>1.6025641025641253E-3</v>
      </c>
      <c r="H363" s="25">
        <f>Feature_data!AJ1477</f>
        <v>20.9</v>
      </c>
    </row>
    <row r="364" spans="1:8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3">
        <v>6.3999999999999769E-3</v>
      </c>
      <c r="H364" s="25">
        <f>Feature_data!AJ1478</f>
        <v>21.39</v>
      </c>
    </row>
    <row r="365" spans="1:8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3">
        <v>6.3593004769475136E-3</v>
      </c>
      <c r="H365" s="25">
        <f>Feature_data!AJ1479</f>
        <v>21.89</v>
      </c>
    </row>
    <row r="366" spans="1:8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3">
        <v>6.3191153238547505E-3</v>
      </c>
      <c r="H366" s="25">
        <f>Feature_data!AJ1480</f>
        <v>22.156700000000001</v>
      </c>
    </row>
    <row r="367" spans="1:8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3">
        <v>4.7095761381475221E-3</v>
      </c>
      <c r="H367" s="25">
        <f>Feature_data!AJ1481</f>
        <v>22.433299999999999</v>
      </c>
    </row>
    <row r="368" spans="1:8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3">
        <v>1.5625E-2</v>
      </c>
      <c r="H368" s="25">
        <f>Feature_data!AJ1482</f>
        <v>22.71</v>
      </c>
    </row>
    <row r="369" spans="1:8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3">
        <v>0</v>
      </c>
      <c r="H369" s="25">
        <f>Feature_data!AJ1483</f>
        <v>23.54</v>
      </c>
    </row>
    <row r="370" spans="1:8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3">
        <v>4.6153846153845716E-3</v>
      </c>
      <c r="H370" s="25">
        <f>Feature_data!AJ1484</f>
        <v>24.37</v>
      </c>
    </row>
    <row r="371" spans="1:8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3">
        <v>1.3782542113323212E-2</v>
      </c>
      <c r="H371" s="25">
        <f>Feature_data!AJ1485</f>
        <v>25.2</v>
      </c>
    </row>
    <row r="372" spans="1:8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3">
        <v>7.5528700906344406E-3</v>
      </c>
      <c r="H372" s="25">
        <f>Feature_data!AJ1486</f>
        <v>25.91</v>
      </c>
    </row>
    <row r="373" spans="1:8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3">
        <v>5.9970014992502471E-3</v>
      </c>
      <c r="H373" s="25">
        <f>Feature_data!AJ1487</f>
        <v>26.62</v>
      </c>
    </row>
    <row r="374" spans="1:8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3">
        <v>8.9418777943369391E-3</v>
      </c>
      <c r="H374" s="25">
        <f>Feature_data!AJ1488</f>
        <v>27.33</v>
      </c>
    </row>
    <row r="375" spans="1:8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3">
        <v>4.4313146233382148E-3</v>
      </c>
      <c r="H375" s="25">
        <f>Feature_data!AJ1489</f>
        <v>28.42</v>
      </c>
    </row>
    <row r="376" spans="1:8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3">
        <v>8.8235294117646225E-3</v>
      </c>
      <c r="H376" s="25">
        <f>Feature_data!AJ1490</f>
        <v>29.51</v>
      </c>
    </row>
    <row r="377" spans="1:8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3">
        <v>5.8309037900875467E-3</v>
      </c>
      <c r="H377" s="25">
        <f>Feature_data!AJ1491</f>
        <v>30.6</v>
      </c>
    </row>
    <row r="378" spans="1:8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3">
        <v>7.246376811594203E-3</v>
      </c>
      <c r="H378" s="25">
        <f>Feature_data!AJ1492</f>
        <v>31.25</v>
      </c>
    </row>
    <row r="379" spans="1:8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3">
        <v>4.3165467625898872E-3</v>
      </c>
      <c r="H379" s="25">
        <f>Feature_data!AJ1493</f>
        <v>31.9</v>
      </c>
    </row>
    <row r="380" spans="1:8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3">
        <v>5.730659025788047E-3</v>
      </c>
      <c r="H380" s="25">
        <f>Feature_data!AJ1494</f>
        <v>32.549999999999997</v>
      </c>
    </row>
    <row r="381" spans="1:8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3">
        <v>2.8490028490028895E-3</v>
      </c>
      <c r="H381" s="25">
        <f>Feature_data!AJ1495</f>
        <v>33.176699999999997</v>
      </c>
    </row>
    <row r="382" spans="1:8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3">
        <v>1.4204545454544646E-3</v>
      </c>
      <c r="H382" s="25">
        <f>Feature_data!AJ1496</f>
        <v>33.8033</v>
      </c>
    </row>
    <row r="383" spans="1:8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3">
        <v>0</v>
      </c>
      <c r="H383" s="25">
        <f>Feature_data!AJ1497</f>
        <v>34.43</v>
      </c>
    </row>
    <row r="384" spans="1:8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3">
        <v>1.4184397163119762E-3</v>
      </c>
      <c r="H384" s="25">
        <f>Feature_data!AJ1498</f>
        <v>34.68</v>
      </c>
    </row>
    <row r="385" spans="1:8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3">
        <v>1.4164305949009707E-3</v>
      </c>
      <c r="H385" s="25">
        <f>Feature_data!AJ1499</f>
        <v>34.93</v>
      </c>
    </row>
    <row r="386" spans="1:8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3">
        <v>0</v>
      </c>
      <c r="H386" s="25">
        <f>Feature_data!AJ1500</f>
        <v>35.18</v>
      </c>
    </row>
    <row r="387" spans="1:8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3">
        <v>1.414427157001334E-3</v>
      </c>
      <c r="H387" s="25">
        <f>Feature_data!AJ1501</f>
        <v>34.773299999999999</v>
      </c>
    </row>
    <row r="388" spans="1:8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3">
        <v>5.6497175141243744E-3</v>
      </c>
      <c r="H388" s="25">
        <f>Feature_data!AJ1502</f>
        <v>34.366700000000002</v>
      </c>
    </row>
    <row r="389" spans="1:8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3">
        <v>4.2134831460673757E-3</v>
      </c>
      <c r="H389" s="25">
        <f>Feature_data!AJ1503</f>
        <v>33.96</v>
      </c>
    </row>
    <row r="390" spans="1:8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3">
        <v>-1.398601398601319E-3</v>
      </c>
      <c r="H390" s="25">
        <f>Feature_data!AJ1504</f>
        <v>33.986699999999999</v>
      </c>
    </row>
    <row r="391" spans="1:8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3">
        <v>1.4005602240895561E-3</v>
      </c>
      <c r="H391" s="25">
        <f>Feature_data!AJ1505</f>
        <v>34.013300000000001</v>
      </c>
    </row>
    <row r="392" spans="1:8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3">
        <v>1.398601398601319E-3</v>
      </c>
      <c r="H392" s="25">
        <f>Feature_data!AJ1506</f>
        <v>34.04</v>
      </c>
    </row>
    <row r="393" spans="1:8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3">
        <v>-1.8156424581005547E-2</v>
      </c>
      <c r="H393" s="25">
        <f>Feature_data!AJ1507</f>
        <v>34.33</v>
      </c>
    </row>
    <row r="394" spans="1:8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3">
        <v>1.2802275960170778E-2</v>
      </c>
      <c r="H394" s="25">
        <f>Feature_data!AJ1508</f>
        <v>34.619999999999997</v>
      </c>
    </row>
    <row r="395" spans="1:8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3">
        <v>2.8089887640449836E-3</v>
      </c>
      <c r="H395" s="25">
        <f>Feature_data!AJ1509</f>
        <v>34.909999999999997</v>
      </c>
    </row>
    <row r="396" spans="1:8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3">
        <v>4.2016806722688675E-3</v>
      </c>
      <c r="H396" s="25">
        <f>Feature_data!AJ1510</f>
        <v>35.273299999999999</v>
      </c>
    </row>
    <row r="397" spans="1:8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3">
        <v>8.3682008368200049E-3</v>
      </c>
      <c r="H397" s="25">
        <f>Feature_data!AJ1511</f>
        <v>35.636699999999998</v>
      </c>
    </row>
    <row r="398" spans="1:8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3">
        <v>6.915629322268327E-3</v>
      </c>
      <c r="H398" s="25">
        <f>Feature_data!AJ1512</f>
        <v>36</v>
      </c>
    </row>
    <row r="399" spans="1:8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3">
        <v>0</v>
      </c>
      <c r="H399" s="25">
        <f>Feature_data!AJ1513</f>
        <v>36.909999999999997</v>
      </c>
    </row>
    <row r="400" spans="1:8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3">
        <v>2.7472527472527865E-3</v>
      </c>
      <c r="H400" s="25">
        <f>Feature_data!AJ1514</f>
        <v>37.82</v>
      </c>
    </row>
    <row r="401" spans="1:8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3">
        <v>4.1095890410958518E-3</v>
      </c>
      <c r="H401" s="25">
        <f>Feature_data!AJ1515</f>
        <v>38.729999999999997</v>
      </c>
    </row>
    <row r="402" spans="1:8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3">
        <v>4.0927694406548048E-3</v>
      </c>
      <c r="H402" s="25">
        <f>Feature_data!AJ1516</f>
        <v>39.2333</v>
      </c>
    </row>
    <row r="403" spans="1:8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3">
        <v>6.7934782608695659E-3</v>
      </c>
      <c r="H403" s="25">
        <f>Feature_data!AJ1517</f>
        <v>39.736699999999999</v>
      </c>
    </row>
    <row r="404" spans="1:8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3">
        <v>2.6990553306343165E-3</v>
      </c>
      <c r="H404" s="25">
        <f>Feature_data!AJ1518</f>
        <v>40.24</v>
      </c>
    </row>
    <row r="405" spans="1:8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3">
        <v>6.7294751009421266E-3</v>
      </c>
      <c r="H405" s="25">
        <f>Feature_data!AJ1519</f>
        <v>40.343299999999999</v>
      </c>
    </row>
    <row r="406" spans="1:8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3">
        <v>1.3368983957219251E-2</v>
      </c>
      <c r="H406" s="25">
        <f>Feature_data!AJ1520</f>
        <v>40.4467</v>
      </c>
    </row>
    <row r="407" spans="1:8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3">
        <v>5.2770448548813418E-3</v>
      </c>
      <c r="H407" s="25">
        <f>Feature_data!AJ1521</f>
        <v>40.549999999999997</v>
      </c>
    </row>
    <row r="408" spans="1:8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3">
        <v>2.6246719160105359E-3</v>
      </c>
      <c r="H408" s="25">
        <f>Feature_data!AJ1522</f>
        <v>40.58</v>
      </c>
    </row>
    <row r="409" spans="1:8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3">
        <v>6.5445026178010462E-3</v>
      </c>
      <c r="H409" s="25">
        <f>Feature_data!AJ1523</f>
        <v>40.61</v>
      </c>
    </row>
    <row r="410" spans="1:8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3">
        <v>7.8023407022105888E-3</v>
      </c>
      <c r="H410" s="25">
        <f>Feature_data!AJ1524</f>
        <v>40.64</v>
      </c>
    </row>
    <row r="411" spans="1:8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3">
        <v>1.1612903225806525E-2</v>
      </c>
      <c r="H411" s="25">
        <f>Feature_data!AJ1525</f>
        <v>40.333300000000001</v>
      </c>
    </row>
    <row r="412" spans="1:8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3">
        <v>5.1020408163264218E-3</v>
      </c>
      <c r="H412" s="25">
        <f>Feature_data!AJ1526</f>
        <v>40.026699999999998</v>
      </c>
    </row>
    <row r="413" spans="1:8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3">
        <v>7.6142131979696518E-3</v>
      </c>
      <c r="H413" s="25">
        <f>Feature_data!AJ1527</f>
        <v>39.72</v>
      </c>
    </row>
    <row r="414" spans="1:8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3">
        <v>2.5188916876572875E-3</v>
      </c>
      <c r="H414" s="25">
        <f>Feature_data!AJ1528</f>
        <v>39.659999999999997</v>
      </c>
    </row>
    <row r="415" spans="1:8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3">
        <v>2.5125628140703878E-3</v>
      </c>
      <c r="H415" s="25">
        <f>Feature_data!AJ1529</f>
        <v>39.6</v>
      </c>
    </row>
    <row r="416" spans="1:8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3">
        <v>5.0125313283208737E-3</v>
      </c>
      <c r="H416" s="25">
        <f>Feature_data!AJ1530</f>
        <v>39.54</v>
      </c>
    </row>
    <row r="417" spans="1:8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3">
        <v>1.2468827930173854E-3</v>
      </c>
      <c r="H417" s="25">
        <f>Feature_data!AJ1531</f>
        <v>39.35</v>
      </c>
    </row>
    <row r="418" spans="1:8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3">
        <v>1.1207970112079772E-2</v>
      </c>
      <c r="H418" s="25">
        <f>Feature_data!AJ1532</f>
        <v>39.159999999999997</v>
      </c>
    </row>
    <row r="419" spans="1:8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3">
        <v>1.2315270935959891E-3</v>
      </c>
      <c r="H419" s="25">
        <f>Feature_data!AJ1533</f>
        <v>38.97</v>
      </c>
    </row>
    <row r="420" spans="1:8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3">
        <v>-1.2300123001229314E-3</v>
      </c>
      <c r="H420" s="25">
        <f>Feature_data!AJ1534</f>
        <v>38.676699999999997</v>
      </c>
    </row>
    <row r="421" spans="1:8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3">
        <v>6.157635467980295E-3</v>
      </c>
      <c r="H421" s="25">
        <f>Feature_data!AJ1535</f>
        <v>38.383299999999998</v>
      </c>
    </row>
    <row r="422" spans="1:8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3">
        <v>-3.6719706242349711E-3</v>
      </c>
      <c r="H422" s="25">
        <f>Feature_data!AJ1536</f>
        <v>38.090000000000003</v>
      </c>
    </row>
    <row r="423" spans="1:8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3">
        <v>2.4570024570023173E-3</v>
      </c>
      <c r="H423" s="25">
        <f>Feature_data!AJ1537</f>
        <v>37.963299999999997</v>
      </c>
    </row>
    <row r="424" spans="1:8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3">
        <v>0</v>
      </c>
      <c r="H424" s="25">
        <f>Feature_data!AJ1538</f>
        <v>37.8367</v>
      </c>
    </row>
    <row r="425" spans="1:8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3">
        <v>-6.1274509803921576E-3</v>
      </c>
      <c r="H425" s="25">
        <f>Feature_data!AJ1539</f>
        <v>37.71</v>
      </c>
    </row>
    <row r="426" spans="1:8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3">
        <v>-6.1652281134401974E-3</v>
      </c>
      <c r="H426" s="25">
        <f>Feature_data!AJ1540</f>
        <v>37.933333330000004</v>
      </c>
    </row>
    <row r="427" spans="1:8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3">
        <v>4.9627791563276145E-3</v>
      </c>
      <c r="H427" s="25">
        <f>Feature_data!AJ1541</f>
        <v>38.15666667</v>
      </c>
    </row>
    <row r="428" spans="1:8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3">
        <v>3.7037037037036687E-3</v>
      </c>
      <c r="H428" s="25">
        <f>Feature_data!AJ1542</f>
        <v>38.380000000000003</v>
      </c>
    </row>
    <row r="429" spans="1:8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3">
        <v>-1.2300123001229314E-3</v>
      </c>
      <c r="H429" s="25">
        <f>Feature_data!AJ1543</f>
        <v>39.26</v>
      </c>
    </row>
    <row r="430" spans="1:8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3">
        <v>4.9261083743841316E-3</v>
      </c>
      <c r="H430" s="25">
        <f>Feature_data!AJ1544</f>
        <v>40.14</v>
      </c>
    </row>
    <row r="431" spans="1:8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3">
        <v>1.2254901960785359E-3</v>
      </c>
      <c r="H431" s="25">
        <f>Feature_data!AJ1545</f>
        <v>41.02</v>
      </c>
    </row>
    <row r="432" spans="1:8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3">
        <v>2.4479804161567057E-3</v>
      </c>
      <c r="H432" s="25">
        <f>Feature_data!AJ1546</f>
        <v>42</v>
      </c>
    </row>
    <row r="433" spans="1:8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3">
        <v>4.8840048840047799E-3</v>
      </c>
      <c r="H433" s="25">
        <f>Feature_data!AJ1547</f>
        <v>42.98</v>
      </c>
    </row>
    <row r="434" spans="1:8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3">
        <v>3.6452004860266971E-3</v>
      </c>
      <c r="H434" s="25">
        <f>Feature_data!AJ1548</f>
        <v>43.96</v>
      </c>
    </row>
    <row r="435" spans="1:8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3">
        <v>6.0532687651331726E-3</v>
      </c>
      <c r="H435" s="25">
        <f>Feature_data!AJ1549</f>
        <v>45.363333333333337</v>
      </c>
    </row>
    <row r="436" spans="1:8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3">
        <v>2.406738868832766E-3</v>
      </c>
      <c r="H436" s="25">
        <f>Feature_data!AJ1550</f>
        <v>46.766666666666673</v>
      </c>
    </row>
    <row r="437" spans="1:8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3">
        <v>0</v>
      </c>
      <c r="H437" s="25">
        <f>Feature_data!AJ1551</f>
        <v>48.17</v>
      </c>
    </row>
    <row r="438" spans="1:8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3">
        <v>4.8019207683073911E-3</v>
      </c>
      <c r="H438" s="25">
        <f>Feature_data!AJ1552</f>
        <v>49.096666666666671</v>
      </c>
    </row>
    <row r="439" spans="1:8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3">
        <v>7.1684587813619386E-3</v>
      </c>
      <c r="H439" s="25">
        <f>Feature_data!AJ1553</f>
        <v>50.023333333333333</v>
      </c>
    </row>
    <row r="440" spans="1:8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3">
        <v>1.0676156583629961E-2</v>
      </c>
      <c r="H440" s="25">
        <f>Feature_data!AJ1554</f>
        <v>50.95</v>
      </c>
    </row>
    <row r="441" spans="1:8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3">
        <v>8.2159624413145876E-3</v>
      </c>
      <c r="H441" s="25">
        <f>Feature_data!AJ1555</f>
        <v>51.273333333333333</v>
      </c>
    </row>
    <row r="442" spans="1:8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3">
        <v>-5.8207217694994174E-3</v>
      </c>
      <c r="H442" s="25">
        <f>Feature_data!AJ1556</f>
        <v>51.596666666666671</v>
      </c>
    </row>
    <row r="443" spans="1:8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3">
        <v>1.0538641686182569E-2</v>
      </c>
      <c r="H443" s="25">
        <f>Feature_data!AJ1557</f>
        <v>51.92</v>
      </c>
    </row>
    <row r="444" spans="1:8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3">
        <v>1.1587485515644094E-3</v>
      </c>
      <c r="H444" s="25">
        <f>Feature_data!AJ1558</f>
        <v>52.513333333333343</v>
      </c>
    </row>
    <row r="445" spans="1:8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3">
        <v>-8.1018518518518844E-3</v>
      </c>
      <c r="H445" s="25">
        <f>Feature_data!AJ1559</f>
        <v>53.106666666666662</v>
      </c>
    </row>
    <row r="446" spans="1:8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3">
        <v>4.6674445740955833E-3</v>
      </c>
      <c r="H446" s="25">
        <f>Feature_data!AJ1560</f>
        <v>53.7</v>
      </c>
    </row>
    <row r="447" spans="1:8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3">
        <v>-4.64576074332162E-3</v>
      </c>
      <c r="H447" s="25">
        <f>Feature_data!AJ1561</f>
        <v>52.466666666666669</v>
      </c>
    </row>
    <row r="448" spans="1:8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3">
        <v>-4.667444574095749E-3</v>
      </c>
      <c r="H448" s="25">
        <f>Feature_data!AJ1562</f>
        <v>51.233333333333327</v>
      </c>
    </row>
    <row r="449" spans="1:8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3">
        <v>3.5169988276670242E-3</v>
      </c>
      <c r="H449" s="25">
        <f>Feature_data!AJ1563</f>
        <v>50</v>
      </c>
    </row>
    <row r="450" spans="1:8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3">
        <v>-1.0514018691588686E-2</v>
      </c>
      <c r="H450" s="25">
        <f>Feature_data!AJ1564</f>
        <v>48.48</v>
      </c>
    </row>
    <row r="451" spans="1:8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3">
        <v>-5.9031877213695395E-3</v>
      </c>
      <c r="H451" s="25">
        <f>Feature_data!AJ1565</f>
        <v>46.96</v>
      </c>
    </row>
    <row r="452" spans="1:8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3">
        <v>-1.5439429928741059E-2</v>
      </c>
      <c r="H452" s="25">
        <f>Feature_data!AJ1566</f>
        <v>45.44</v>
      </c>
    </row>
    <row r="453" spans="1:8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3">
        <v>-6.0313630880579009E-3</v>
      </c>
      <c r="H453" s="25">
        <f>Feature_data!AJ1567</f>
        <v>42.556666666666665</v>
      </c>
    </row>
    <row r="454" spans="1:8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3">
        <v>-1.2135922330097087E-2</v>
      </c>
      <c r="H454" s="25">
        <f>Feature_data!AJ1568</f>
        <v>39.673333333333332</v>
      </c>
    </row>
    <row r="455" spans="1:8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3">
        <v>-1.597051597051611E-2</v>
      </c>
      <c r="H455" s="25">
        <f>Feature_data!AJ1569</f>
        <v>36.79</v>
      </c>
    </row>
    <row r="456" spans="1:8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3">
        <v>-1.1235955056179669E-2</v>
      </c>
      <c r="H456" s="25">
        <f>Feature_data!AJ1570</f>
        <v>33.963333333333331</v>
      </c>
    </row>
    <row r="457" spans="1:8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3">
        <v>2.525252525252561E-3</v>
      </c>
      <c r="H457" s="25">
        <f>Feature_data!AJ1571</f>
        <v>31.136666666666667</v>
      </c>
    </row>
    <row r="458" spans="1:8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3">
        <v>-6.2972292191435762E-3</v>
      </c>
      <c r="H458" s="25">
        <f>Feature_data!AJ1572</f>
        <v>28.31</v>
      </c>
    </row>
    <row r="459" spans="1:8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3">
        <v>-3.8022813688214367E-3</v>
      </c>
      <c r="H459" s="25">
        <f>Feature_data!AJ1573</f>
        <v>27.103333333333335</v>
      </c>
    </row>
    <row r="460" spans="1:8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3">
        <v>-1.2722646310431847E-3</v>
      </c>
      <c r="H460" s="25">
        <f>Feature_data!AJ1574</f>
        <v>25.896666666666665</v>
      </c>
    </row>
    <row r="461" spans="1:8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3">
        <v>-1.7834394904458671E-2</v>
      </c>
      <c r="H461" s="25">
        <f>Feature_data!AJ1575</f>
        <v>24.69</v>
      </c>
    </row>
    <row r="462" spans="1:8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3">
        <v>-6.4850843060959796E-3</v>
      </c>
      <c r="H462" s="25">
        <f>Feature_data!AJ1576</f>
        <v>24.693333333333332</v>
      </c>
    </row>
    <row r="463" spans="1:8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3">
        <v>5.2219321148825812E-3</v>
      </c>
      <c r="H463" s="25">
        <f>Feature_data!AJ1577</f>
        <v>24.696666666666669</v>
      </c>
    </row>
    <row r="464" spans="1:8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3">
        <v>3.8961038961038592E-3</v>
      </c>
      <c r="H464" s="25">
        <f>Feature_data!AJ1578</f>
        <v>24.7</v>
      </c>
    </row>
    <row r="465" spans="1:8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3">
        <v>1.2936610608021801E-3</v>
      </c>
      <c r="H465" s="25">
        <f>Feature_data!AJ1579</f>
        <v>25.38</v>
      </c>
    </row>
    <row r="466" spans="1:8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3">
        <v>7.7519379844960502E-3</v>
      </c>
      <c r="H466" s="25">
        <f>Feature_data!AJ1580</f>
        <v>26.06</v>
      </c>
    </row>
    <row r="467" spans="1:8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3">
        <v>5.1282051282052011E-3</v>
      </c>
      <c r="H467" s="25">
        <f>Feature_data!AJ1581</f>
        <v>26.74</v>
      </c>
    </row>
    <row r="468" spans="1:8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3">
        <v>8.9285714285712824E-3</v>
      </c>
      <c r="H468" s="25">
        <f>Feature_data!AJ1582</f>
        <v>27.84</v>
      </c>
    </row>
    <row r="469" spans="1:8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3">
        <v>7.5853350189634457E-3</v>
      </c>
      <c r="H469" s="25">
        <f>Feature_data!AJ1583</f>
        <v>28.939999999999998</v>
      </c>
    </row>
    <row r="470" spans="1:8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3">
        <v>2.5094102885822186E-3</v>
      </c>
      <c r="H470" s="25">
        <f>Feature_data!AJ1584</f>
        <v>30.04</v>
      </c>
    </row>
    <row r="471" spans="1:8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3">
        <v>-5.0062578222779177E-3</v>
      </c>
      <c r="H471" s="25">
        <f>Feature_data!AJ1585</f>
        <v>29.223333333333333</v>
      </c>
    </row>
    <row r="472" spans="1:8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3">
        <v>2.5157232704402874E-3</v>
      </c>
      <c r="H472" s="25">
        <f>Feature_data!AJ1586</f>
        <v>28.406666666666666</v>
      </c>
    </row>
    <row r="473" spans="1:8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3">
        <v>-3.7641154328732392E-3</v>
      </c>
      <c r="H473" s="25">
        <f>Feature_data!AJ1587</f>
        <v>27.59</v>
      </c>
    </row>
    <row r="474" spans="1:8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3">
        <v>-1.2594458438288227E-3</v>
      </c>
      <c r="H474" s="25">
        <f>Feature_data!AJ1588</f>
        <v>28.5</v>
      </c>
    </row>
    <row r="475" spans="1:8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3">
        <v>5.0441361916772473E-3</v>
      </c>
      <c r="H475" s="25">
        <f>Feature_data!AJ1589</f>
        <v>29.41</v>
      </c>
    </row>
    <row r="476" spans="1:8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3">
        <v>1.2547051442910202E-3</v>
      </c>
      <c r="H476" s="25">
        <f>Feature_data!AJ1590</f>
        <v>30.32</v>
      </c>
    </row>
    <row r="477" spans="1:8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3">
        <v>1.2531328320803073E-3</v>
      </c>
      <c r="H477" s="25">
        <f>Feature_data!AJ1591</f>
        <v>31.73</v>
      </c>
    </row>
    <row r="478" spans="1:8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3">
        <v>-2.5031289111389588E-3</v>
      </c>
      <c r="H478" s="25">
        <f>Feature_data!AJ1592</f>
        <v>33.139999999999993</v>
      </c>
    </row>
    <row r="479" spans="1:8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3">
        <v>0</v>
      </c>
      <c r="H479" s="25">
        <f>Feature_data!AJ1593</f>
        <v>34.549999999999997</v>
      </c>
    </row>
    <row r="480" spans="1:8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3">
        <v>-2.5094102885822186E-3</v>
      </c>
      <c r="H480" s="25">
        <f>Feature_data!AJ1594</f>
        <v>35.893333333333331</v>
      </c>
    </row>
    <row r="481" spans="1:8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3">
        <v>1.1320754716981204E-2</v>
      </c>
      <c r="H481" s="25">
        <f>Feature_data!AJ1595</f>
        <v>37.236666666666665</v>
      </c>
    </row>
    <row r="482" spans="1:8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3">
        <v>7.4626865671641078E-3</v>
      </c>
      <c r="H482" s="25">
        <f>Feature_data!AJ1596</f>
        <v>38.58</v>
      </c>
    </row>
    <row r="483" spans="1:8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3">
        <v>4.9382716049383418E-3</v>
      </c>
      <c r="H483" s="25">
        <f>Feature_data!AJ1597</f>
        <v>41.966666666666669</v>
      </c>
    </row>
    <row r="484" spans="1:8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3">
        <v>7.371007371007301E-3</v>
      </c>
      <c r="H484" s="25">
        <f>Feature_data!AJ1598</f>
        <v>45.353333333333332</v>
      </c>
    </row>
    <row r="485" spans="1:8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3">
        <v>1.097560975609763E-2</v>
      </c>
      <c r="H485" s="25">
        <f>Feature_data!AJ1599</f>
        <v>48.74</v>
      </c>
    </row>
    <row r="486" spans="1:8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3">
        <v>1.0856453558504118E-2</v>
      </c>
      <c r="H486" s="25">
        <f>Feature_data!AJ1600</f>
        <v>49.826666666666675</v>
      </c>
    </row>
    <row r="487" spans="1:8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3">
        <v>1.0739856801909376E-2</v>
      </c>
      <c r="H487" s="25">
        <f>Feature_data!AJ1601</f>
        <v>50.913333333333334</v>
      </c>
    </row>
    <row r="488" spans="1:8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3">
        <v>1.0625737898465069E-2</v>
      </c>
      <c r="H488" s="25">
        <f>Feature_data!AJ1602</f>
        <v>52</v>
      </c>
    </row>
    <row r="489" spans="1:8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3">
        <v>1.0514018691588852E-2</v>
      </c>
      <c r="H489" s="25">
        <f>Feature_data!AJ1603</f>
        <v>53.383333333333333</v>
      </c>
    </row>
    <row r="490" spans="1:8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3">
        <v>1.0404624277456713E-2</v>
      </c>
      <c r="H490" s="25">
        <f>Feature_data!AJ1604</f>
        <v>54.766666666666673</v>
      </c>
    </row>
    <row r="491" spans="1:8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3">
        <v>1.3729977116704675E-2</v>
      </c>
      <c r="H491" s="25">
        <f>Feature_data!AJ1605</f>
        <v>56.15</v>
      </c>
    </row>
    <row r="492" spans="1:8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3">
        <v>3.386004514672815E-3</v>
      </c>
      <c r="H492" s="25">
        <f>Feature_data!AJ1606</f>
        <v>56.69</v>
      </c>
    </row>
    <row r="493" spans="1:8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3">
        <v>8.998875140607392E-3</v>
      </c>
      <c r="H493" s="25">
        <f>Feature_data!AJ1607</f>
        <v>57.23</v>
      </c>
    </row>
    <row r="494" spans="1:8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3">
        <v>5.5741360089186171E-3</v>
      </c>
      <c r="H494" s="25">
        <f>Feature_data!AJ1608</f>
        <v>57.77</v>
      </c>
    </row>
    <row r="495" spans="1:8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3">
        <v>6.6518847006651251E-3</v>
      </c>
      <c r="H495" s="25">
        <f>Feature_data!AJ1609</f>
        <v>58.03</v>
      </c>
    </row>
    <row r="496" spans="1:8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3">
        <v>5.5066079295154188E-3</v>
      </c>
      <c r="H496" s="25">
        <f>Feature_data!AJ1610</f>
        <v>58.29</v>
      </c>
    </row>
    <row r="497" spans="1:8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3">
        <v>8.7623220153340321E-3</v>
      </c>
      <c r="H497" s="25">
        <f>Feature_data!AJ1611</f>
        <v>58.55</v>
      </c>
    </row>
    <row r="498" spans="1:8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3">
        <v>3.2573289902281368E-3</v>
      </c>
      <c r="H498" s="25">
        <f>Feature_data!AJ1612</f>
        <v>59.106666666666662</v>
      </c>
    </row>
    <row r="499" spans="1:8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3">
        <v>8.6580086580086268E-3</v>
      </c>
      <c r="H499" s="25">
        <f>Feature_data!AJ1613</f>
        <v>59.663333333333334</v>
      </c>
    </row>
    <row r="500" spans="1:8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3">
        <v>1.1802575107296076E-2</v>
      </c>
      <c r="H500" s="25">
        <f>Feature_data!AJ1614</f>
        <v>60.22</v>
      </c>
    </row>
    <row r="501" spans="1:8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3">
        <v>5.3022269353128317E-3</v>
      </c>
      <c r="H501" s="25">
        <f>Feature_data!AJ1615</f>
        <v>61.233333333333327</v>
      </c>
    </row>
    <row r="502" spans="1:8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3">
        <v>6.329113924050723E-3</v>
      </c>
      <c r="H502" s="25">
        <f>Feature_data!AJ1616</f>
        <v>62.24666666666667</v>
      </c>
    </row>
    <row r="503" spans="1:8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3">
        <v>-3.1446540880504335E-3</v>
      </c>
      <c r="H503" s="25">
        <f>Feature_data!AJ1617</f>
        <v>63.26</v>
      </c>
    </row>
    <row r="504" spans="1:8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3">
        <v>6.3091482649843171E-3</v>
      </c>
      <c r="H504" s="25">
        <f>Feature_data!AJ1618</f>
        <v>64.33</v>
      </c>
    </row>
    <row r="505" spans="1:8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3">
        <v>-1.044932079414927E-3</v>
      </c>
      <c r="H505" s="25">
        <f>Feature_data!AJ1619</f>
        <v>65.399999999999991</v>
      </c>
    </row>
    <row r="506" spans="1:8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3">
        <v>8.3682008368202027E-3</v>
      </c>
      <c r="H506" s="25">
        <f>Feature_data!AJ1620</f>
        <v>66.47</v>
      </c>
    </row>
    <row r="507" spans="1:8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3">
        <v>1.03734439834019E-3</v>
      </c>
      <c r="H507" s="25">
        <f>Feature_data!AJ1621</f>
        <v>67.589999999999989</v>
      </c>
    </row>
    <row r="508" spans="1:8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3">
        <v>7.2538860103627239E-3</v>
      </c>
      <c r="H508" s="25">
        <f>Feature_data!AJ1622</f>
        <v>68.709999999999994</v>
      </c>
    </row>
    <row r="509" spans="1:8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3">
        <v>-2.0576131687243091E-3</v>
      </c>
      <c r="H509" s="25">
        <f>Feature_data!AJ1623</f>
        <v>69.83</v>
      </c>
    </row>
    <row r="510" spans="1:8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3">
        <v>2.0618556701031219E-3</v>
      </c>
      <c r="H510" s="25">
        <f>Feature_data!AJ1624</f>
        <v>70.776666666666657</v>
      </c>
    </row>
    <row r="511" spans="1:8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3">
        <v>5.1440329218106996E-3</v>
      </c>
      <c r="H511" s="25">
        <f>Feature_data!AJ1625</f>
        <v>71.723333333333343</v>
      </c>
    </row>
    <row r="512" spans="1:8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3">
        <v>2.0470829068577568E-3</v>
      </c>
      <c r="H512" s="25">
        <f>Feature_data!AJ1626</f>
        <v>72.67</v>
      </c>
    </row>
    <row r="513" spans="1:8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3">
        <v>6.1287027579161827E-3</v>
      </c>
      <c r="H513" s="25">
        <f>Feature_data!AJ1627</f>
        <v>73.276666666666657</v>
      </c>
    </row>
    <row r="514" spans="1:8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3">
        <v>1.0152284263958815E-3</v>
      </c>
      <c r="H514" s="25">
        <f>Feature_data!AJ1628</f>
        <v>73.883333333333326</v>
      </c>
    </row>
    <row r="515" spans="1:8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3">
        <v>3.0425963488844967E-3</v>
      </c>
      <c r="H515" s="25">
        <f>Feature_data!AJ1629</f>
        <v>74.489999999999995</v>
      </c>
    </row>
    <row r="516" spans="1:8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3">
        <v>-4.0444893832154265E-3</v>
      </c>
      <c r="H516" s="25">
        <f>Feature_data!AJ1630</f>
        <v>75.849999999999994</v>
      </c>
    </row>
    <row r="517" spans="1:8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3">
        <v>-4.0609137055838138E-3</v>
      </c>
      <c r="H517" s="25">
        <f>Feature_data!AJ1631</f>
        <v>77.209999999999994</v>
      </c>
    </row>
    <row r="518" spans="1:8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3">
        <v>-2.0387359836899965E-3</v>
      </c>
      <c r="H518" s="25">
        <f>Feature_data!AJ1632</f>
        <v>78.569999999999993</v>
      </c>
    </row>
    <row r="519" spans="1:8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3">
        <v>-3.0643513789582366E-3</v>
      </c>
      <c r="H519" s="25">
        <f>Feature_data!AJ1633</f>
        <v>79.55</v>
      </c>
    </row>
    <row r="520" spans="1:8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3">
        <v>-2.0491803278687359E-3</v>
      </c>
      <c r="H520" s="25">
        <f>Feature_data!AJ1634</f>
        <v>80.53</v>
      </c>
    </row>
    <row r="521" spans="1:8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3">
        <v>0</v>
      </c>
      <c r="H521" s="25">
        <f>Feature_data!AJ1635</f>
        <v>81.510000000000005</v>
      </c>
    </row>
    <row r="522" spans="1:8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3">
        <v>-1.0266940451746254E-3</v>
      </c>
      <c r="H522" s="25">
        <f>Feature_data!AJ1636</f>
        <v>82.056666666666672</v>
      </c>
    </row>
    <row r="523" spans="1:8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3">
        <v>-2.0554984583761853E-3</v>
      </c>
      <c r="H523" s="25">
        <f>Feature_data!AJ1637</f>
        <v>82.603333333333339</v>
      </c>
    </row>
    <row r="524" spans="1:8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3">
        <v>4.1194644696190084E-3</v>
      </c>
      <c r="H524" s="25">
        <f>Feature_data!AJ1638</f>
        <v>83.15</v>
      </c>
    </row>
    <row r="525" spans="1:8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3">
        <v>-3.0769230769230479E-3</v>
      </c>
      <c r="H525" s="25">
        <f>Feature_data!AJ1639</f>
        <v>83.740000000000009</v>
      </c>
    </row>
    <row r="526" spans="1:8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3">
        <v>0</v>
      </c>
      <c r="H526" s="25">
        <f>Feature_data!AJ1640</f>
        <v>84.330000000000013</v>
      </c>
    </row>
    <row r="527" spans="1:8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3">
        <v>4.1152263374484715E-3</v>
      </c>
      <c r="H527" s="25">
        <f>Feature_data!AJ1641</f>
        <v>84.92</v>
      </c>
    </row>
    <row r="528" spans="1:8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3">
        <v>-3.0737704918032496E-3</v>
      </c>
      <c r="H528" s="25">
        <f>Feature_data!AJ1642</f>
        <v>82.813333333333333</v>
      </c>
    </row>
    <row r="529" spans="1:8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3">
        <v>0</v>
      </c>
      <c r="H529" s="25">
        <f>Feature_data!AJ1643</f>
        <v>80.706666666666663</v>
      </c>
    </row>
    <row r="530" spans="1:8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3">
        <v>-2.0554984583761853E-3</v>
      </c>
      <c r="H530" s="25">
        <f>Feature_data!AJ1644</f>
        <v>78.599999999999994</v>
      </c>
    </row>
    <row r="531" spans="1:8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3">
        <v>-2.0597322348093576E-3</v>
      </c>
      <c r="H531" s="25">
        <f>Feature_data!AJ1645</f>
        <v>74.460000000000008</v>
      </c>
    </row>
    <row r="532" spans="1:8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3">
        <v>-4.1279669762642485E-3</v>
      </c>
      <c r="H532" s="25">
        <f>Feature_data!AJ1646</f>
        <v>70.320000000000007</v>
      </c>
    </row>
    <row r="533" spans="1:8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3">
        <v>-6.2176165803108216E-3</v>
      </c>
      <c r="H533" s="25">
        <f>Feature_data!AJ1647</f>
        <v>66.180000000000007</v>
      </c>
    </row>
    <row r="534" spans="1:8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3">
        <v>-4.1710114702816024E-3</v>
      </c>
      <c r="H534" s="25">
        <f>Feature_data!AJ1648</f>
        <v>64.25</v>
      </c>
    </row>
    <row r="535" spans="1:8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3">
        <v>-8.3769633507853099E-3</v>
      </c>
      <c r="H535" s="25">
        <f>Feature_data!AJ1649</f>
        <v>62.32</v>
      </c>
    </row>
    <row r="536" spans="1:8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3">
        <v>-9.503695881731845E-3</v>
      </c>
      <c r="H536" s="25">
        <f>Feature_data!AJ1650</f>
        <v>60.39</v>
      </c>
    </row>
    <row r="537" spans="1:8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3">
        <v>-1.1727078891257936E-2</v>
      </c>
      <c r="H537" s="25">
        <f>Feature_data!AJ1651</f>
        <v>57.383333333333326</v>
      </c>
    </row>
    <row r="538" spans="1:8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3">
        <v>-1.1866235167206132E-2</v>
      </c>
      <c r="H538" s="25">
        <f>Feature_data!AJ1652</f>
        <v>54.376666666666665</v>
      </c>
    </row>
    <row r="539" spans="1:8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3">
        <v>-1.4192139737991237E-2</v>
      </c>
      <c r="H539" s="25">
        <f>Feature_data!AJ1653</f>
        <v>51.37</v>
      </c>
    </row>
    <row r="540" spans="1:8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3">
        <v>-5.5370985603543747E-3</v>
      </c>
      <c r="H540" s="25">
        <f>Feature_data!AJ1654</f>
        <v>49.563333333333333</v>
      </c>
    </row>
    <row r="541" spans="1:8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3">
        <v>-8.9086859688195675E-3</v>
      </c>
      <c r="H541" s="25">
        <f>Feature_data!AJ1655</f>
        <v>47.756666666666668</v>
      </c>
    </row>
    <row r="542" spans="1:8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3">
        <v>-4.4943820224719738E-3</v>
      </c>
      <c r="H542" s="25">
        <f>Feature_data!AJ1656</f>
        <v>45.95</v>
      </c>
    </row>
    <row r="543" spans="1:8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3">
        <v>-2.2573363431151242E-2</v>
      </c>
      <c r="H543" s="25">
        <f>Feature_data!AJ1657</f>
        <v>35.593333333333334</v>
      </c>
    </row>
    <row r="544" spans="1:8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3">
        <v>-1.1547344110854504E-2</v>
      </c>
      <c r="H544" s="25">
        <f>Feature_data!AJ1658</f>
        <v>25.236666666666668</v>
      </c>
    </row>
    <row r="545" spans="1:8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3">
        <v>-1.9859813084112016E-2</v>
      </c>
      <c r="H545" s="25">
        <f>Feature_data!AJ1659</f>
        <v>14.88</v>
      </c>
    </row>
    <row r="546" spans="1:8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3">
        <v>-3.2181168057210996E-2</v>
      </c>
      <c r="H546" s="25">
        <f>Feature_data!AJ1660</f>
        <v>12.206666666666667</v>
      </c>
    </row>
    <row r="547" spans="1:8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3">
        <v>-2.5862068965517345E-2</v>
      </c>
      <c r="H547" s="25">
        <f>Feature_data!AJ1661</f>
        <v>9.5333333333333332</v>
      </c>
    </row>
    <row r="548" spans="1:8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3">
        <v>-2.7812895069532096E-2</v>
      </c>
      <c r="H548" s="25">
        <f>Feature_data!AJ1662</f>
        <v>6.86</v>
      </c>
    </row>
    <row r="549" spans="1:8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3">
        <v>-1.9505851755526656E-2</v>
      </c>
      <c r="H549" s="25">
        <f>Feature_data!AJ1663</f>
        <v>7.0766666666666662</v>
      </c>
    </row>
    <row r="550" spans="1:8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3">
        <v>-1.326259946949602E-2</v>
      </c>
      <c r="H550" s="25">
        <f>Feature_data!AJ1664</f>
        <v>7.293333333333333</v>
      </c>
    </row>
    <row r="551" spans="1:8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3">
        <v>-1.6129032258064554E-2</v>
      </c>
      <c r="H551" s="25">
        <f>Feature_data!AJ1665</f>
        <v>7.51</v>
      </c>
    </row>
    <row r="552" spans="1:8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3">
        <v>1.3661202185791573E-3</v>
      </c>
      <c r="H552" s="25">
        <f>Feature_data!AJ1666</f>
        <v>9.1866666666666674</v>
      </c>
    </row>
    <row r="553" spans="1:8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3">
        <v>5.4570259208732022E-3</v>
      </c>
      <c r="H553" s="25">
        <f>Feature_data!AJ1667</f>
        <v>10.863333333333333</v>
      </c>
    </row>
    <row r="554" spans="1:8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3">
        <v>8.1411126187244821E-3</v>
      </c>
      <c r="H554" s="25">
        <f>Feature_data!AJ1668</f>
        <v>12.54</v>
      </c>
    </row>
    <row r="555" spans="1:8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3">
        <v>5.3835800807537776E-3</v>
      </c>
      <c r="H555" s="25">
        <f>Feature_data!AJ1669</f>
        <v>25.349999999999998</v>
      </c>
    </row>
    <row r="556" spans="1:8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3">
        <v>9.3708165997323008E-3</v>
      </c>
      <c r="H556" s="25">
        <f>Feature_data!AJ1670</f>
        <v>38.159999999999997</v>
      </c>
    </row>
    <row r="557" spans="1:8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3">
        <v>9.2838196286470637E-3</v>
      </c>
      <c r="H557" s="25">
        <f>Feature_data!AJ1671</f>
        <v>50.97</v>
      </c>
    </row>
    <row r="558" spans="1:8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3">
        <v>3.9421813403418054E-3</v>
      </c>
      <c r="H558" s="25">
        <f>Feature_data!AJ1672</f>
        <v>54.289999999999992</v>
      </c>
    </row>
    <row r="559" spans="1:8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3">
        <v>1.0471204188481638E-2</v>
      </c>
      <c r="H559" s="25">
        <f>Feature_data!AJ1673</f>
        <v>57.61</v>
      </c>
    </row>
    <row r="560" spans="1:8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3">
        <v>1.0362694300518097E-2</v>
      </c>
      <c r="H560" s="25">
        <f>Feature_data!AJ1674</f>
        <v>60.93</v>
      </c>
    </row>
    <row r="561" spans="1:8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3">
        <v>6.41025641025641E-3</v>
      </c>
      <c r="H561" s="25">
        <f>Feature_data!AJ1675</f>
        <v>62.986666666666665</v>
      </c>
    </row>
    <row r="562" spans="1:8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3">
        <v>0</v>
      </c>
      <c r="H562" s="25">
        <f>Feature_data!AJ1676</f>
        <v>65.043333333333322</v>
      </c>
    </row>
    <row r="563" spans="1:8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3">
        <v>1.7834394904458671E-2</v>
      </c>
      <c r="H563" s="25">
        <f>Feature_data!AJ1677</f>
        <v>67.099999999999994</v>
      </c>
    </row>
    <row r="564" spans="1:8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3">
        <v>3.7546933667083498E-3</v>
      </c>
      <c r="H564" s="25">
        <f>Feature_data!AJ1678</f>
        <v>68.686666666666667</v>
      </c>
    </row>
    <row r="565" spans="1:8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3">
        <v>3.7406483790523334E-3</v>
      </c>
      <c r="H565" s="25">
        <f>Feature_data!AJ1679</f>
        <v>70.273333333333326</v>
      </c>
    </row>
    <row r="566" spans="1:8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3">
        <v>1.2422360248446499E-3</v>
      </c>
      <c r="H566" s="25">
        <f>Feature_data!AJ1680</f>
        <v>71.86</v>
      </c>
    </row>
    <row r="567" spans="1:8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3">
        <v>1.2406947890819917E-3</v>
      </c>
      <c r="H567" s="25">
        <f>Feature_data!AJ1681</f>
        <v>73.69</v>
      </c>
    </row>
    <row r="568" spans="1:8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3">
        <v>3.7174721189590725E-3</v>
      </c>
      <c r="H568" s="25">
        <f>Feature_data!AJ1682</f>
        <v>75.52</v>
      </c>
    </row>
    <row r="569" spans="1:8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3">
        <v>4.9382716049383418E-3</v>
      </c>
      <c r="H569" s="25">
        <f>Feature_data!AJ1683</f>
        <v>77.349999999999994</v>
      </c>
    </row>
    <row r="570" spans="1:8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3">
        <v>0</v>
      </c>
      <c r="H570" s="25">
        <f>Feature_data!AJ1684</f>
        <v>78.67</v>
      </c>
    </row>
    <row r="571" spans="1:8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3">
        <v>8.599508599508459E-3</v>
      </c>
      <c r="H571" s="25">
        <f>Feature_data!AJ1685</f>
        <v>79.990000000000009</v>
      </c>
    </row>
    <row r="572" spans="1:8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3">
        <v>1.2180267965895251E-2</v>
      </c>
      <c r="H572" s="25">
        <f>Feature_data!AJ1686</f>
        <v>81.31</v>
      </c>
    </row>
    <row r="573" spans="1:8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3">
        <v>2.406738868832766E-3</v>
      </c>
      <c r="H573" s="25">
        <f>Feature_data!AJ1687</f>
        <v>82.163333333333341</v>
      </c>
    </row>
    <row r="574" spans="1:8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3">
        <v>7.2028811524610867E-3</v>
      </c>
      <c r="H574" s="25">
        <f>Feature_data!AJ1688</f>
        <v>83.016666666666666</v>
      </c>
    </row>
    <row r="575" spans="1:8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3">
        <v>1.072705601907022E-2</v>
      </c>
      <c r="H575" s="25">
        <f>Feature_data!AJ1689</f>
        <v>83.87</v>
      </c>
    </row>
    <row r="576" spans="1:8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3">
        <v>1.1792452830189685E-3</v>
      </c>
      <c r="H576" s="25">
        <f>Feature_data!AJ1690</f>
        <v>84.906666666666666</v>
      </c>
    </row>
    <row r="577" spans="1:8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3">
        <v>7.0671378091872114E-3</v>
      </c>
      <c r="H577" s="25">
        <f>Feature_data!AJ1691</f>
        <v>85.943333333333342</v>
      </c>
    </row>
    <row r="578" spans="1:8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3">
        <v>1.1695906432747873E-3</v>
      </c>
      <c r="H578" s="25">
        <f>Feature_data!AJ1692</f>
        <v>86.98</v>
      </c>
    </row>
    <row r="579" spans="1:8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3">
        <v>4.6728971962617487E-3</v>
      </c>
      <c r="H579" s="25">
        <f>Feature_data!AJ1693</f>
        <v>86.97</v>
      </c>
    </row>
    <row r="580" spans="1:8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3">
        <v>-6.9767441860464456E-3</v>
      </c>
      <c r="H580" s="25">
        <f>Feature_data!AJ1694</f>
        <v>86.960000000000008</v>
      </c>
    </row>
    <row r="581" spans="1:8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3">
        <v>-4.6838407494145858E-3</v>
      </c>
      <c r="H581" s="25">
        <f>Feature_data!AJ1695</f>
        <v>86.95</v>
      </c>
    </row>
    <row r="582" spans="1:8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3">
        <v>5.8823529411764705E-3</v>
      </c>
      <c r="H582" s="25">
        <f>Feature_data!AJ1696</f>
        <v>87.48</v>
      </c>
    </row>
    <row r="583" spans="1:8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3">
        <v>1.1695906432747873E-3</v>
      </c>
      <c r="H583" s="25">
        <f>Feature_data!AJ1697</f>
        <v>88.01</v>
      </c>
    </row>
    <row r="584" spans="1:8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3">
        <v>4.6728971962617487E-3</v>
      </c>
      <c r="H584" s="25">
        <f>Feature_data!AJ1698</f>
        <v>88.54</v>
      </c>
    </row>
    <row r="585" spans="1:8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3">
        <v>4.6511627906977403E-3</v>
      </c>
      <c r="H585" s="25">
        <f>Feature_data!AJ1699</f>
        <v>88.333333333333343</v>
      </c>
    </row>
    <row r="586" spans="1:8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3">
        <v>8.1018518518517196E-3</v>
      </c>
      <c r="H586" s="25">
        <f>Feature_data!AJ1700</f>
        <v>88.126666666666665</v>
      </c>
    </row>
    <row r="587" spans="1:8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3">
        <v>4.5924225028703292E-3</v>
      </c>
      <c r="H587" s="25">
        <f>Feature_data!AJ1701</f>
        <v>87.92</v>
      </c>
    </row>
    <row r="588" spans="1:8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3">
        <v>-1.1428571428570779E-3</v>
      </c>
      <c r="H588" s="25">
        <f>Feature_data!AJ1702</f>
        <v>87.446666666666673</v>
      </c>
    </row>
    <row r="589" spans="1:8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3">
        <v>2.2883295194506708E-3</v>
      </c>
      <c r="H589" s="25">
        <f>Feature_data!AJ1703</f>
        <v>86.973333333333329</v>
      </c>
    </row>
    <row r="590" spans="1:8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3">
        <v>-4.5662100456620031E-3</v>
      </c>
      <c r="H590" s="25">
        <f>Feature_data!AJ1704</f>
        <v>86.5</v>
      </c>
    </row>
    <row r="591" spans="1:8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3">
        <v>1.1467889908256229E-3</v>
      </c>
      <c r="H591" s="25">
        <f>Feature_data!AJ1705</f>
        <v>86.50333333333333</v>
      </c>
    </row>
    <row r="592" spans="1:8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3">
        <v>-3.4364261168384554E-3</v>
      </c>
      <c r="H592" s="25">
        <f>Feature_data!AJ1706</f>
        <v>86.506666666666675</v>
      </c>
    </row>
    <row r="593" spans="1:8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3">
        <v>5.7471264367816091E-3</v>
      </c>
      <c r="H593" s="25">
        <f>Feature_data!AJ1707</f>
        <v>86.51</v>
      </c>
    </row>
    <row r="594" spans="1:8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3">
        <v>1.1428571428570779E-3</v>
      </c>
      <c r="H594" s="25">
        <f>Feature_data!AJ1708</f>
        <v>86.906666666666666</v>
      </c>
    </row>
    <row r="595" spans="1:8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3">
        <v>0</v>
      </c>
      <c r="H595" s="25">
        <f>Feature_data!AJ1709</f>
        <v>87.303333333333342</v>
      </c>
    </row>
    <row r="596" spans="1:8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3">
        <v>2.2831050228310826E-3</v>
      </c>
      <c r="H596" s="25">
        <f>Feature_data!AJ1710</f>
        <v>87.7</v>
      </c>
    </row>
    <row r="597" spans="1:8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3">
        <v>5.6947608200455585E-3</v>
      </c>
      <c r="H597" s="25">
        <f>Feature_data!AJ1711</f>
        <v>88.783333333333331</v>
      </c>
    </row>
    <row r="598" spans="1:8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3">
        <v>4.5300113250283771E-3</v>
      </c>
      <c r="H598" s="25">
        <f>Feature_data!AJ1712</f>
        <v>89.866666666666674</v>
      </c>
    </row>
    <row r="599" spans="1:8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3">
        <v>-1.1273957158963756E-3</v>
      </c>
      <c r="H599" s="25">
        <f>Feature_data!AJ1713</f>
        <v>90.95</v>
      </c>
    </row>
    <row r="600" spans="1:8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3">
        <v>5.6433408577878106E-3</v>
      </c>
      <c r="H600" s="25">
        <f>Feature_data!AJ1714</f>
        <v>92.09</v>
      </c>
    </row>
    <row r="601" spans="1:8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3">
        <v>3.3670033670034948E-3</v>
      </c>
      <c r="H601" s="25">
        <f>Feature_data!AJ1715</f>
        <v>93.23</v>
      </c>
    </row>
    <row r="602" spans="1:8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3">
        <v>1.1185682326621288E-3</v>
      </c>
      <c r="H602" s="25">
        <f>Feature_data!AJ1716</f>
        <v>94.37</v>
      </c>
    </row>
    <row r="603" spans="1:8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3">
        <v>3.3519553072625381E-3</v>
      </c>
      <c r="H603" s="25">
        <f>Feature_data!AJ1717</f>
        <v>96.313333333333333</v>
      </c>
    </row>
    <row r="604" spans="1:8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3">
        <v>5.5679287305122494E-3</v>
      </c>
      <c r="H604" s="25">
        <f>Feature_data!AJ1718</f>
        <v>98.256666666666661</v>
      </c>
    </row>
    <row r="605" spans="1:8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3">
        <v>7.751937984496156E-3</v>
      </c>
      <c r="H605" s="25">
        <f>Feature_data!AJ1719</f>
        <v>100.2</v>
      </c>
    </row>
    <row r="606" spans="1:8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3">
        <v>3.2967032967032655E-3</v>
      </c>
      <c r="H606" s="25">
        <f>Feature_data!AJ1720</f>
        <v>100.41666666666666</v>
      </c>
    </row>
    <row r="607" spans="1:8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3">
        <v>8.7623220153340321E-3</v>
      </c>
      <c r="H607" s="25">
        <f>Feature_data!AJ1721</f>
        <v>100.63333333333333</v>
      </c>
    </row>
    <row r="608" spans="1:8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3">
        <v>1.085776330076097E-3</v>
      </c>
      <c r="H608" s="25">
        <f>Feature_data!AJ1722</f>
        <v>100.85</v>
      </c>
    </row>
    <row r="609" spans="1:8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3">
        <v>2.1691973969631545E-3</v>
      </c>
      <c r="H609" s="25">
        <f>Feature_data!AJ1723</f>
        <v>101.60666666666667</v>
      </c>
    </row>
    <row r="610" spans="1:8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3">
        <v>7.5757575757574519E-3</v>
      </c>
      <c r="H610" s="25">
        <f>Feature_data!AJ1724</f>
        <v>102.36333333333334</v>
      </c>
    </row>
    <row r="611" spans="1:8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3">
        <v>9.667024704618752E-3</v>
      </c>
      <c r="H611" s="25">
        <f>Feature_data!AJ1725</f>
        <v>103.12</v>
      </c>
    </row>
    <row r="612" spans="1:8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3">
        <v>1.0638297872339821E-3</v>
      </c>
      <c r="H612" s="25">
        <f>Feature_data!AJ1726</f>
        <v>104.06666666666666</v>
      </c>
    </row>
    <row r="613" spans="1:8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3">
        <v>5.3134962805526037E-3</v>
      </c>
      <c r="H613" s="25">
        <f>Feature_data!AJ1727</f>
        <v>105.01333333333334</v>
      </c>
    </row>
    <row r="614" spans="1:8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3">
        <v>7.3995771670190584E-3</v>
      </c>
      <c r="H614" s="25">
        <f>Feature_data!AJ1728</f>
        <v>105.96</v>
      </c>
    </row>
    <row r="615" spans="1:8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3">
        <v>6.2959076600210759E-3</v>
      </c>
      <c r="H615" s="25">
        <f>Feature_data!AJ1729</f>
        <v>104.74333333333334</v>
      </c>
    </row>
    <row r="616" spans="1:8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3">
        <v>1.0427528675703264E-3</v>
      </c>
      <c r="H616" s="25">
        <f>Feature_data!AJ1730</f>
        <v>103.52666666666667</v>
      </c>
    </row>
    <row r="617" spans="1:8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3">
        <v>7.2916666666666963E-3</v>
      </c>
      <c r="H617" s="25">
        <f>Feature_data!AJ1731</f>
        <v>102.31</v>
      </c>
    </row>
    <row r="618" spans="1:8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3">
        <v>1.0341261633918749E-3</v>
      </c>
      <c r="H618" s="25">
        <f>Feature_data!AJ1732</f>
        <v>101.28999999999999</v>
      </c>
    </row>
    <row r="619" spans="1:8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3">
        <v>4.1322314049587368E-3</v>
      </c>
      <c r="H619" s="25">
        <f>Feature_data!AJ1733</f>
        <v>100.27000000000001</v>
      </c>
    </row>
    <row r="620" spans="1:8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3">
        <v>7.2016460905350082E-3</v>
      </c>
      <c r="H620" s="25">
        <f>Feature_data!AJ1734</f>
        <v>99.25</v>
      </c>
    </row>
    <row r="621" spans="1:8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3">
        <v>0</v>
      </c>
      <c r="H621" s="25">
        <f>Feature_data!AJ1735</f>
        <v>97.803333333333342</v>
      </c>
    </row>
    <row r="622" spans="1:8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3">
        <v>3.0643513789580914E-3</v>
      </c>
      <c r="H622" s="25">
        <f>Feature_data!AJ1736</f>
        <v>96.356666666666669</v>
      </c>
    </row>
    <row r="623" spans="1:8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3">
        <v>3.0549898167005819E-3</v>
      </c>
      <c r="H623" s="25">
        <f>Feature_data!AJ1737</f>
        <v>94.91</v>
      </c>
    </row>
    <row r="624" spans="1:8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3">
        <v>4.0609137055838138E-3</v>
      </c>
      <c r="H624" s="25">
        <f>Feature_data!AJ1738</f>
        <v>93.493333333333339</v>
      </c>
    </row>
    <row r="625" spans="1:8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3">
        <v>3.0333670374114979E-3</v>
      </c>
      <c r="H625" s="25">
        <f>Feature_data!AJ1739</f>
        <v>92.076666666666668</v>
      </c>
    </row>
    <row r="626" spans="1:8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3">
        <v>6.0483870967741361E-3</v>
      </c>
      <c r="H626" s="25">
        <f>Feature_data!AJ1740</f>
        <v>90.66</v>
      </c>
    </row>
    <row r="627" spans="1:8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3">
        <v>-4.0080160320640429E-3</v>
      </c>
      <c r="H627" s="25">
        <f>Feature_data!AJ1741</f>
        <v>89.283333333333331</v>
      </c>
    </row>
    <row r="628" spans="1:8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3">
        <v>0</v>
      </c>
      <c r="H628" s="25">
        <f>Feature_data!AJ1742</f>
        <v>87.906666666666666</v>
      </c>
    </row>
    <row r="629" spans="1:8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3">
        <v>0</v>
      </c>
      <c r="H629" s="25">
        <f>Feature_data!AJ1743</f>
        <v>86.53</v>
      </c>
    </row>
    <row r="630" spans="1:8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3">
        <v>2.0120724346075316E-3</v>
      </c>
      <c r="H630" s="25">
        <f>Feature_data!AJ1744</f>
        <v>86.5</v>
      </c>
    </row>
    <row r="631" spans="1:8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3">
        <v>4.0160642570281693E-3</v>
      </c>
      <c r="H631" s="25">
        <f>Feature_data!AJ1745</f>
        <v>86.47</v>
      </c>
    </row>
    <row r="632" spans="1:8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3">
        <v>-9.9999999999994321E-4</v>
      </c>
      <c r="H632" s="25">
        <f>Feature_data!AJ1746</f>
        <v>86.44</v>
      </c>
    </row>
    <row r="633" spans="1:8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3">
        <v>-5.005005005005005E-3</v>
      </c>
      <c r="H633" s="25">
        <f>Feature_data!AJ1747</f>
        <v>86.6</v>
      </c>
    </row>
    <row r="634" spans="1:8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3">
        <v>-1.0060362173039087E-3</v>
      </c>
      <c r="H634" s="25">
        <f>Feature_data!AJ1748</f>
        <v>86.759999999999991</v>
      </c>
    </row>
    <row r="635" spans="1:8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3">
        <v>1.0070493454180113E-3</v>
      </c>
      <c r="H635" s="25">
        <f>Feature_data!AJ1749</f>
        <v>86.92</v>
      </c>
    </row>
    <row r="636" spans="1:8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3">
        <v>4.0241448692152054E-3</v>
      </c>
      <c r="H636" s="25">
        <f>Feature_data!AJ1750</f>
        <v>87.643333333333331</v>
      </c>
    </row>
    <row r="637" spans="1:8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3">
        <v>-1.0020040080159752E-3</v>
      </c>
      <c r="H637" s="25">
        <f>Feature_data!AJ1751</f>
        <v>88.366666666666674</v>
      </c>
    </row>
    <row r="638" spans="1:8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3">
        <v>1.0030090270811867E-3</v>
      </c>
      <c r="H638" s="25">
        <f>Feature_data!AJ1752</f>
        <v>89.09</v>
      </c>
    </row>
    <row r="639" spans="1:8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3">
        <v>4.0080160320641852E-3</v>
      </c>
      <c r="H639" s="25">
        <f>Feature_data!AJ1753</f>
        <v>90.91</v>
      </c>
    </row>
    <row r="640" spans="1:8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3">
        <v>0</v>
      </c>
      <c r="H640" s="25">
        <f>Feature_data!AJ1754</f>
        <v>92.73</v>
      </c>
    </row>
    <row r="641" spans="1:8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3">
        <v>2.9940119760478758E-3</v>
      </c>
      <c r="H641" s="25">
        <f>Feature_data!AJ1755</f>
        <v>94.55</v>
      </c>
    </row>
    <row r="642" spans="1:8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3">
        <v>-2.9850746268656435E-3</v>
      </c>
      <c r="H642" s="25">
        <f>Feature_data!AJ1756</f>
        <v>96.463333333333338</v>
      </c>
    </row>
    <row r="643" spans="1:8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3">
        <v>2.9940119760478758E-3</v>
      </c>
      <c r="H643" s="25">
        <f>Feature_data!AJ1757</f>
        <v>98.376666666666665</v>
      </c>
    </row>
    <row r="644" spans="1:8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3">
        <v>4.9751243781094526E-3</v>
      </c>
      <c r="H644" s="25">
        <f>Feature_data!AJ1758</f>
        <v>100.29</v>
      </c>
    </row>
    <row r="645" spans="1:8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3">
        <v>6.9306930693069585E-3</v>
      </c>
      <c r="H645" s="25">
        <f>Feature_data!AJ1759</f>
        <v>101.53333333333333</v>
      </c>
    </row>
    <row r="646" spans="1:8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3">
        <v>4.9164208456243851E-3</v>
      </c>
      <c r="H646" s="25">
        <f>Feature_data!AJ1760</f>
        <v>102.77666666666667</v>
      </c>
    </row>
    <row r="647" spans="1:8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3">
        <v>5.8708414872797876E-3</v>
      </c>
      <c r="H647" s="25">
        <f>Feature_data!AJ1761</f>
        <v>104.02</v>
      </c>
    </row>
    <row r="648" spans="1:8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3">
        <v>2.9182879377431629E-3</v>
      </c>
      <c r="H648" s="25">
        <f>Feature_data!AJ1762</f>
        <v>105.03999999999999</v>
      </c>
    </row>
    <row r="649" spans="1:8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3">
        <v>2.9097963142581122E-3</v>
      </c>
      <c r="H649" s="25">
        <f>Feature_data!AJ1763</f>
        <v>106.06</v>
      </c>
    </row>
    <row r="650" spans="1:8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3">
        <v>6.769825918761979E-3</v>
      </c>
      <c r="H650" s="25">
        <f>Feature_data!AJ1764</f>
        <v>107.08</v>
      </c>
    </row>
    <row r="651" spans="1:8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3">
        <v>9.6061479346790134E-4</v>
      </c>
      <c r="H651" s="25">
        <f>Feature_data!AJ1765</f>
        <v>108.01333333333334</v>
      </c>
    </row>
    <row r="652" spans="1:8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3">
        <v>5.7581573896352623E-3</v>
      </c>
      <c r="H652" s="25">
        <f>Feature_data!AJ1766</f>
        <v>108.94666666666666</v>
      </c>
    </row>
    <row r="653" spans="1:8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3">
        <v>3.8167938931298255E-3</v>
      </c>
      <c r="H653" s="25">
        <f>Feature_data!AJ1767</f>
        <v>109.88</v>
      </c>
    </row>
    <row r="654" spans="1:8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3">
        <v>1.0456273764258501E-2</v>
      </c>
      <c r="H654" s="25">
        <f>Feature_data!AJ1768</f>
        <v>111.73333333333332</v>
      </c>
    </row>
    <row r="655" spans="1:8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3">
        <v>4.7036688617121359E-3</v>
      </c>
      <c r="H655" s="25">
        <f>Feature_data!AJ1769</f>
        <v>113.58666666666666</v>
      </c>
    </row>
    <row r="656" spans="1:8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3">
        <v>7.4906367041198234E-3</v>
      </c>
      <c r="H656" s="25">
        <f>Feature_data!AJ1770</f>
        <v>115.44</v>
      </c>
    </row>
    <row r="657" spans="1:8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3">
        <v>8.3643122676580455E-3</v>
      </c>
      <c r="H657" s="25">
        <f>Feature_data!AJ1771</f>
        <v>117.78666666666666</v>
      </c>
    </row>
    <row r="658" spans="1:8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3">
        <v>8.2949308755760898E-3</v>
      </c>
      <c r="H658" s="25">
        <f>Feature_data!AJ1772</f>
        <v>120.13333333333333</v>
      </c>
    </row>
    <row r="659" spans="1:8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3">
        <v>3.656307129798825E-3</v>
      </c>
      <c r="H659" s="25">
        <f>Feature_data!AJ1773</f>
        <v>122.48</v>
      </c>
    </row>
    <row r="660" spans="1:8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3">
        <v>5.4644808743170179E-3</v>
      </c>
      <c r="H660" s="25">
        <f>Feature_data!AJ1774</f>
        <v>125.11666666666667</v>
      </c>
    </row>
    <row r="661" spans="1:8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3">
        <v>4.528985507246377E-3</v>
      </c>
      <c r="H661" s="25">
        <f>Feature_data!AJ1775</f>
        <v>127.75333333333333</v>
      </c>
    </row>
    <row r="662" spans="1:8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3">
        <v>7.2137060414787834E-3</v>
      </c>
      <c r="H662" s="25">
        <f>Feature_data!AJ1776</f>
        <v>130.38999999999999</v>
      </c>
    </row>
    <row r="663" spans="1:8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3">
        <v>4.4762757385854966E-3</v>
      </c>
      <c r="H663" s="25">
        <f>Feature_data!AJ1777</f>
        <v>131.05666666666667</v>
      </c>
    </row>
    <row r="664" spans="1:8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3">
        <v>2.673796791443825E-3</v>
      </c>
      <c r="H664" s="25">
        <f>Feature_data!AJ1778</f>
        <v>131.72333333333333</v>
      </c>
    </row>
    <row r="665" spans="1:8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3">
        <v>6.2222222222222479E-3</v>
      </c>
      <c r="H665" s="25">
        <f>Feature_data!AJ1779</f>
        <v>132.38999999999999</v>
      </c>
    </row>
    <row r="666" spans="1:8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3">
        <v>0</v>
      </c>
      <c r="H666" s="25">
        <f>Feature_data!AJ1780</f>
        <v>133.05666666666664</v>
      </c>
    </row>
    <row r="667" spans="1:8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3">
        <v>-8.8339222614848523E-4</v>
      </c>
      <c r="H667" s="25">
        <f>Feature_data!AJ1781</f>
        <v>133.7233333333333</v>
      </c>
    </row>
    <row r="668" spans="1:8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3">
        <v>-8.8417329796635117E-4</v>
      </c>
      <c r="H668" s="25">
        <f>Feature_data!AJ1782</f>
        <v>134.38999999999999</v>
      </c>
    </row>
    <row r="669" spans="1:8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3">
        <v>-1.7699115044248039E-3</v>
      </c>
      <c r="H669" s="25">
        <f>Feature_data!AJ1783</f>
        <v>134.68333333333334</v>
      </c>
    </row>
    <row r="670" spans="1:8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3">
        <v>3.5460992907801925E-3</v>
      </c>
      <c r="H670" s="25">
        <f>Feature_data!AJ1784</f>
        <v>134.97666666666666</v>
      </c>
    </row>
    <row r="671" spans="1:8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3">
        <v>2.6501766784452047E-3</v>
      </c>
      <c r="H671" s="25">
        <f>Feature_data!AJ1785</f>
        <v>135.27000000000001</v>
      </c>
    </row>
    <row r="672" spans="1:8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3">
        <v>1.7621145374449589E-3</v>
      </c>
      <c r="H672" s="25">
        <f>Feature_data!AJ1786</f>
        <v>134.48000000000002</v>
      </c>
    </row>
    <row r="673" spans="1:8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3">
        <v>-8.7950747581361937E-4</v>
      </c>
      <c r="H673" s="25">
        <f>Feature_data!AJ1787</f>
        <v>133.69</v>
      </c>
    </row>
    <row r="674" spans="1:8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3">
        <v>8.8028169014092023E-4</v>
      </c>
      <c r="H674" s="25">
        <f>Feature_data!AJ1788</f>
        <v>132.9</v>
      </c>
    </row>
    <row r="675" spans="1:8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3">
        <v>8.7950747581349437E-4</v>
      </c>
      <c r="H675" s="25">
        <f>Feature_data!AJ1789</f>
        <v>135.09</v>
      </c>
    </row>
    <row r="676" spans="1:8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3">
        <v>-8.7873462214406255E-4</v>
      </c>
      <c r="H676" s="25">
        <f>Feature_data!AJ1790</f>
        <v>137.28</v>
      </c>
    </row>
    <row r="677" spans="1:8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3">
        <v>-2.638522427440608E-3</v>
      </c>
      <c r="H677" s="25">
        <f>Feature_data!AJ1791</f>
        <v>139.47</v>
      </c>
    </row>
    <row r="678" spans="1:8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3">
        <v>-4.4091710758377423E-3</v>
      </c>
      <c r="H678" s="25">
        <f>Feature_data!AJ1792</f>
        <v>131.75666666666666</v>
      </c>
    </row>
    <row r="679" spans="1:8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3">
        <v>-8.8573959255986291E-4</v>
      </c>
      <c r="H679" s="25">
        <f>Feature_data!AJ1793</f>
        <v>124.04333333333332</v>
      </c>
    </row>
    <row r="680" spans="1:8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3">
        <v>-2.6595744680850812E-3</v>
      </c>
      <c r="H680" s="25">
        <f>Feature_data!AJ1794</f>
        <v>116.33</v>
      </c>
    </row>
    <row r="681" spans="1:8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3">
        <v>3.555555555555606E-3</v>
      </c>
      <c r="H681" s="25">
        <f>Feature_data!AJ1795</f>
        <v>110.63</v>
      </c>
    </row>
    <row r="682" spans="1:8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3">
        <v>0</v>
      </c>
      <c r="H682" s="25">
        <f>Feature_data!AJ1796</f>
        <v>104.93</v>
      </c>
    </row>
    <row r="683" spans="1:8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3">
        <v>-4.7829937998228572E-2</v>
      </c>
      <c r="H683" s="25">
        <f>Feature_data!AJ1797</f>
        <v>99.23</v>
      </c>
    </row>
    <row r="684" spans="1:8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3">
        <v>-5.488372093023261E-2</v>
      </c>
      <c r="H684" s="25">
        <f>Feature_data!AJ1798</f>
        <v>98.893333333333345</v>
      </c>
    </row>
    <row r="685" spans="1:8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3">
        <v>1.870078740157486E-2</v>
      </c>
      <c r="H685" s="25">
        <f>Feature_data!AJ1799</f>
        <v>98.556666666666672</v>
      </c>
    </row>
    <row r="686" spans="1:8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3">
        <v>2.2222222222222195E-2</v>
      </c>
      <c r="H686" s="25">
        <f>Feature_data!AJ1800</f>
        <v>98.22</v>
      </c>
    </row>
    <row r="687" spans="1:8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3">
        <v>1.6068052930056739E-2</v>
      </c>
      <c r="H687" s="25">
        <f>Feature_data!AJ1801</f>
        <v>96.856666666666669</v>
      </c>
    </row>
    <row r="688" spans="1:8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3">
        <v>9.3023255813953487E-3</v>
      </c>
      <c r="H688" s="25">
        <f>Feature_data!AJ1802</f>
        <v>95.493333333333339</v>
      </c>
    </row>
    <row r="689" spans="1:8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3">
        <v>5.5299539170506392E-3</v>
      </c>
      <c r="H689" s="25">
        <f>Feature_data!AJ1803</f>
        <v>94.13</v>
      </c>
    </row>
    <row r="690" spans="1:8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3">
        <v>5.4995417048580072E-3</v>
      </c>
      <c r="H690" s="25">
        <f>Feature_data!AJ1804</f>
        <v>105.48666666666665</v>
      </c>
    </row>
    <row r="691" spans="1:8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3">
        <v>6.3810391978122412E-3</v>
      </c>
      <c r="H691" s="25">
        <f>Feature_data!AJ1805</f>
        <v>116.84333333333332</v>
      </c>
    </row>
    <row r="692" spans="1:8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3">
        <v>6.3405797101448239E-3</v>
      </c>
      <c r="H692" s="25">
        <f>Feature_data!AJ1806</f>
        <v>128.19999999999999</v>
      </c>
    </row>
    <row r="693" spans="1:8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3">
        <v>8.1008100810081515E-3</v>
      </c>
      <c r="H693" s="25">
        <f>Feature_data!AJ1807</f>
        <v>138.38666666666666</v>
      </c>
    </row>
    <row r="694" spans="1:8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3">
        <v>0</v>
      </c>
      <c r="H694" s="25">
        <f>Feature_data!AJ1808</f>
        <v>148.57333333333332</v>
      </c>
    </row>
    <row r="695" spans="1:8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3">
        <v>9.8214285714285209E-3</v>
      </c>
      <c r="H695" s="25">
        <f>Feature_data!AJ1809</f>
        <v>158.76</v>
      </c>
    </row>
    <row r="696" spans="1:8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3">
        <v>1.0610079575596842E-2</v>
      </c>
      <c r="H696" s="25">
        <f>Feature_data!AJ1810</f>
        <v>164.31666666666666</v>
      </c>
    </row>
    <row r="697" spans="1:8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3">
        <v>6.9991251093613049E-3</v>
      </c>
      <c r="H697" s="25">
        <f>Feature_data!AJ1811</f>
        <v>169.87333333333333</v>
      </c>
    </row>
    <row r="698" spans="1:8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3">
        <v>8.6880973066898355E-3</v>
      </c>
      <c r="H698" s="25">
        <f>Feature_data!AJ1812</f>
        <v>175.43</v>
      </c>
    </row>
    <row r="699" spans="1:8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3">
        <v>8.6132644272179162E-3</v>
      </c>
      <c r="H699" s="25">
        <f>Feature_data!AJ1813</f>
        <v>182.91</v>
      </c>
    </row>
    <row r="700" spans="1:8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3">
        <v>5.9777967549103578E-3</v>
      </c>
      <c r="H700" s="25">
        <f>Feature_data!AJ1814</f>
        <v>190.39</v>
      </c>
    </row>
    <row r="701" spans="1:8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3">
        <v>-8.4889643463492627E-4</v>
      </c>
      <c r="H701" s="25">
        <f>Feature_data!AJ1815</f>
        <v>197.87</v>
      </c>
    </row>
    <row r="702" spans="1:8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3">
        <v>7.6465590484281346E-3</v>
      </c>
      <c r="H702" s="25">
        <f>Feature_data!AJ1816</f>
        <v>197.88333333333333</v>
      </c>
    </row>
    <row r="703" spans="1:8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3">
        <v>6.7453625632378699E-3</v>
      </c>
      <c r="H703" s="25">
        <f>Feature_data!AJ1817</f>
        <v>197.89666666666665</v>
      </c>
    </row>
    <row r="704" spans="1:8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3">
        <v>6.7001675041875805E-3</v>
      </c>
      <c r="H704" s="25">
        <f>Feature_data!AJ1818</f>
        <v>197.91</v>
      </c>
    </row>
    <row r="705" spans="1:8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3">
        <v>-7.4875207986689323E-3</v>
      </c>
      <c r="H705" s="25">
        <f>Feature_data!AJ1819</f>
        <v>196.02666666666664</v>
      </c>
    </row>
    <row r="706" spans="1:8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3">
        <v>1.6764459346186324E-3</v>
      </c>
      <c r="H706" s="25">
        <f>Feature_data!AJ1820</f>
        <v>194.14333333333332</v>
      </c>
    </row>
    <row r="707" spans="1:8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3">
        <v>-8.3682008368196083E-4</v>
      </c>
      <c r="H707" s="25">
        <f>Feature_data!AJ1821</f>
        <v>192.26</v>
      </c>
    </row>
    <row r="708" spans="1:8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3">
        <v>-4.1876046901172526E-3</v>
      </c>
      <c r="H708" s="25">
        <f>Feature_data!AJ1822</f>
        <v>190.58333333333331</v>
      </c>
    </row>
    <row r="709" spans="1:8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3">
        <v>-8.4104289318755257E-3</v>
      </c>
      <c r="H709" s="25">
        <f>Feature_data!AJ1823</f>
        <v>188.90666666666664</v>
      </c>
    </row>
    <row r="710" spans="1:8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3">
        <v>-6.7854113655641335E-3</v>
      </c>
      <c r="H710" s="25">
        <f>Feature_data!AJ1824</f>
        <v>187.23</v>
      </c>
    </row>
    <row r="711" spans="1:8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3">
        <v>-5.9777967549102364E-3</v>
      </c>
      <c r="H711" s="25">
        <f>Feature_data!AJ1825</f>
        <v>182.40333333333334</v>
      </c>
    </row>
    <row r="712" spans="1:8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3">
        <v>-4.2955326460481094E-3</v>
      </c>
      <c r="H712" s="25">
        <f>Feature_data!AJ1826</f>
        <v>177.57666666666665</v>
      </c>
    </row>
    <row r="713" spans="1:8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3">
        <v>-6.0396893874029578E-3</v>
      </c>
      <c r="H713" s="25">
        <f>Feature_data!AJ1827</f>
        <v>172.75</v>
      </c>
    </row>
    <row r="714" spans="1:8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3">
        <v>-6.9444444444444198E-3</v>
      </c>
      <c r="H714" s="25">
        <f>Feature_data!AJ1828</f>
        <v>173.55666666666667</v>
      </c>
    </row>
    <row r="715" spans="1:8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3">
        <v>-9.6153846153846888E-3</v>
      </c>
      <c r="H715" s="25">
        <f>Feature_data!AJ1829</f>
        <v>174.36333333333332</v>
      </c>
    </row>
    <row r="716" spans="1:8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3">
        <v>-8.8261253309797009E-3</v>
      </c>
      <c r="H716" s="25">
        <f>Feature_data!AJ1830</f>
        <v>175.17</v>
      </c>
    </row>
    <row r="717" spans="1:8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3">
        <v>-1.7809439002671669E-3</v>
      </c>
      <c r="H717" s="25">
        <f>Feature_data!AJ1831</f>
        <v>177.11666666666665</v>
      </c>
    </row>
    <row r="718" spans="1:8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3">
        <v>-4.4603033006244425E-3</v>
      </c>
      <c r="H718" s="25">
        <f>Feature_data!AJ1832</f>
        <v>179.06333333333333</v>
      </c>
    </row>
    <row r="719" spans="1:8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3">
        <v>-1.2544802867383437E-2</v>
      </c>
      <c r="H719" s="25">
        <f>Feature_data!AJ1833</f>
        <v>181.01</v>
      </c>
    </row>
    <row r="720" spans="1:8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3">
        <v>-7.25952813067148E-3</v>
      </c>
      <c r="H720" s="25">
        <f>Feature_data!AJ1834</f>
        <v>182.09</v>
      </c>
    </row>
    <row r="721" spans="1:8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3">
        <v>-8.2266910420475837E-3</v>
      </c>
      <c r="H721" s="25">
        <f>Feature_data!AJ1835</f>
        <v>183.17</v>
      </c>
    </row>
    <row r="722" spans="1:8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3">
        <v>-6.4516129032258325E-3</v>
      </c>
      <c r="H722" s="25">
        <f>Feature_data!AJ1836</f>
        <v>184.25</v>
      </c>
    </row>
    <row r="723" spans="1:8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3">
        <v>-2.7829313543598997E-3</v>
      </c>
      <c r="H723" s="25">
        <f>Feature_data!AJ1837</f>
        <v>186.97666666666666</v>
      </c>
    </row>
    <row r="724" spans="1:8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3">
        <v>-4.6511627906976744E-3</v>
      </c>
      <c r="H724" s="25">
        <f>Feature_data!AJ1838</f>
        <v>189.70333333333332</v>
      </c>
    </row>
    <row r="725" spans="1:8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3">
        <v>-6.5420560747663815E-3</v>
      </c>
      <c r="H725" s="25">
        <f>Feature_data!AJ1839</f>
        <v>192.42999999999998</v>
      </c>
    </row>
    <row r="726" spans="1:8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3">
        <v>-9.4073377234242719E-3</v>
      </c>
      <c r="H726" s="25">
        <f>Feature_data!AJ1840</f>
        <v>192.08333333333331</v>
      </c>
    </row>
    <row r="727" spans="1:8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3">
        <v>-4.7483380816714148E-3</v>
      </c>
      <c r="H727" s="25">
        <f>Feature_data!AJ1841</f>
        <v>191.73666666666665</v>
      </c>
    </row>
    <row r="728" spans="1:8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3">
        <v>-9.541984732823885E-4</v>
      </c>
      <c r="H728" s="25">
        <f>Feature_data!AJ1842</f>
        <v>191.39</v>
      </c>
    </row>
    <row r="729" spans="1:8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3">
        <v>-4.7755491881566383E-3</v>
      </c>
      <c r="H729" s="25">
        <f>Feature_data!AJ1843</f>
        <v>193.17999999999998</v>
      </c>
    </row>
    <row r="730" spans="1:8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3">
        <v>9.5969289827249821E-4</v>
      </c>
      <c r="H730" s="25">
        <f>Feature_data!AJ1844</f>
        <v>194.96999999999997</v>
      </c>
    </row>
    <row r="731" spans="1:8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3">
        <v>-1.9175455417066428E-3</v>
      </c>
      <c r="H731" s="25">
        <f>Feature_data!AJ1845</f>
        <v>196.76</v>
      </c>
    </row>
    <row r="732" spans="1:8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3">
        <v>-5.7636887608068623E-3</v>
      </c>
      <c r="H732" s="25">
        <f>Feature_data!AJ1846</f>
        <v>197.93</v>
      </c>
    </row>
    <row r="733" spans="1:8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3">
        <v>-3.8647342995169632E-3</v>
      </c>
      <c r="H733" s="25">
        <f>Feature_data!AJ1847</f>
        <v>199.10000000000002</v>
      </c>
    </row>
    <row r="734" spans="1:8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3">
        <v>-1.9398642095052245E-3</v>
      </c>
      <c r="H734" s="25">
        <f>Feature_data!AJ1848</f>
        <v>200.27</v>
      </c>
    </row>
    <row r="735" spans="1:8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3">
        <v>-4.859086491739553E-3</v>
      </c>
      <c r="H735" s="25">
        <f>Feature_data!AJ1849</f>
        <v>203.94</v>
      </c>
    </row>
    <row r="736" spans="1:8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3">
        <v>-2.929687500000111E-3</v>
      </c>
      <c r="H736" s="25">
        <f>Feature_data!AJ1850</f>
        <v>0</v>
      </c>
    </row>
    <row r="737" spans="1:8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3">
        <v>-3.9177277179235212E-3</v>
      </c>
      <c r="H737" s="25">
        <f>Feature_data!AJ1851</f>
        <v>0</v>
      </c>
    </row>
    <row r="738" spans="1:8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3">
        <v>-2.949852507374603E-3</v>
      </c>
      <c r="H738" s="25">
        <f>Feature_data!AJ1853</f>
        <v>0</v>
      </c>
    </row>
    <row r="739" spans="1:8">
      <c r="A739" s="6"/>
    </row>
    <row r="740" spans="1:8">
      <c r="A740" s="6"/>
    </row>
    <row r="741" spans="1:8">
      <c r="A741" s="6"/>
    </row>
    <row r="742" spans="1:8">
      <c r="A742" s="6"/>
    </row>
    <row r="743" spans="1:8">
      <c r="A743" s="6"/>
    </row>
    <row r="744" spans="1:8">
      <c r="A744" s="6"/>
    </row>
    <row r="745" spans="1:8">
      <c r="A745" s="6"/>
    </row>
    <row r="746" spans="1:8">
      <c r="A746" s="6"/>
    </row>
    <row r="747" spans="1:8">
      <c r="A747" s="6"/>
    </row>
    <row r="748" spans="1:8">
      <c r="A748" s="6"/>
    </row>
    <row r="749" spans="1:8">
      <c r="A749" s="6"/>
    </row>
    <row r="750" spans="1:8">
      <c r="A750" s="6"/>
    </row>
    <row r="751" spans="1:8">
      <c r="A751" s="6"/>
    </row>
    <row r="752" spans="1:8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O738"/>
  <sheetViews>
    <sheetView zoomScale="138" workbookViewId="0">
      <selection activeCell="N1" sqref="N1:O1048576"/>
    </sheetView>
  </sheetViews>
  <sheetFormatPr baseColWidth="10" defaultColWidth="8.83203125" defaultRowHeight="13"/>
  <cols>
    <col min="1" max="1" width="18.33203125" style="25" bestFit="1" customWidth="1"/>
    <col min="2" max="5" width="7.83203125" style="25" bestFit="1" customWidth="1"/>
    <col min="6" max="7" width="7.6640625" style="25" customWidth="1"/>
    <col min="8" max="8" width="7.83203125" style="25" bestFit="1" customWidth="1"/>
    <col min="9" max="9" width="19.83203125" style="25" bestFit="1" customWidth="1"/>
    <col min="10" max="10" width="6" style="25" bestFit="1" customWidth="1"/>
    <col min="11" max="11" width="8.83203125" style="27" bestFit="1" customWidth="1"/>
    <col min="12" max="12" width="11.33203125" style="25" bestFit="1" customWidth="1"/>
    <col min="13" max="15" width="9" style="25" bestFit="1" customWidth="1"/>
    <col min="16" max="16384" width="8.83203125" style="25"/>
  </cols>
  <sheetData>
    <row r="1" spans="1:15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">
        <v>3010</v>
      </c>
      <c r="G1" s="22" t="s">
        <v>12</v>
      </c>
      <c r="H1" s="22" t="str">
        <f>'FF5'!B1</f>
        <v>Mkt-RF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  <c r="O1" s="29" t="s">
        <v>3063</v>
      </c>
    </row>
    <row r="2" spans="1: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29">
        <f>Used_features!G2</f>
        <v>3.4129692832763777E-3</v>
      </c>
      <c r="N2" s="25">
        <f>Feature_data!AO1112</f>
        <v>1.0966421221172631</v>
      </c>
      <c r="O2" s="25">
        <v>0</v>
      </c>
    </row>
    <row r="3" spans="1: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</row>
    <row r="4" spans="1: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</row>
    <row r="5" spans="1: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7" si="1">(N5-N4)/N4</f>
        <v>4.760793771965169E-3</v>
      </c>
    </row>
    <row r="6" spans="1: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</row>
    <row r="7" spans="1: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</row>
    <row r="8" spans="1: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</row>
    <row r="9" spans="1: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</row>
    <row r="10" spans="1: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</row>
    <row r="11" spans="1: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</row>
    <row r="12" spans="1: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</row>
    <row r="13" spans="1: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</row>
    <row r="14" spans="1: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</row>
    <row r="15" spans="1: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</row>
    <row r="16" spans="1: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</row>
    <row r="17" spans="1: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</row>
    <row r="18" spans="1: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</row>
    <row r="19" spans="1: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</row>
    <row r="20" spans="1: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</row>
    <row r="21" spans="1: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</row>
    <row r="22" spans="1: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</row>
    <row r="23" spans="1: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</row>
    <row r="24" spans="1: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</row>
    <row r="25" spans="1: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</row>
    <row r="26" spans="1: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</row>
    <row r="27" spans="1: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</row>
    <row r="28" spans="1: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</row>
    <row r="29" spans="1: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</row>
    <row r="30" spans="1: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</row>
    <row r="31" spans="1: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</row>
    <row r="32" spans="1: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</row>
    <row r="33" spans="1: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</row>
    <row r="34" spans="1: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</row>
    <row r="35" spans="1: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</row>
    <row r="36" spans="1: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</row>
    <row r="37" spans="1: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</row>
    <row r="38" spans="1: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</row>
    <row r="39" spans="1: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</row>
    <row r="40" spans="1: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</row>
    <row r="41" spans="1: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</row>
    <row r="42" spans="1: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</row>
    <row r="43" spans="1: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</row>
    <row r="44" spans="1: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</row>
    <row r="45" spans="1: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</row>
    <row r="46" spans="1: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</row>
    <row r="47" spans="1: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</row>
    <row r="48" spans="1: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</row>
    <row r="49" spans="1: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</row>
    <row r="50" spans="1: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</row>
    <row r="51" spans="1: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</row>
    <row r="52" spans="1: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</row>
    <row r="53" spans="1: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</row>
    <row r="54" spans="1: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</row>
    <row r="55" spans="1: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</row>
    <row r="56" spans="1: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</row>
    <row r="57" spans="1: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</row>
    <row r="58" spans="1: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</row>
    <row r="59" spans="1: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</row>
    <row r="60" spans="1: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</row>
    <row r="61" spans="1: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</row>
    <row r="62" spans="1: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</row>
    <row r="63" spans="1: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</row>
    <row r="64" spans="1: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</row>
    <row r="65" spans="1: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</row>
    <row r="66" spans="1: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</row>
    <row r="67" spans="1: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</row>
    <row r="68" spans="1: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ref="O68:O131" si="3">(N68-N67)/N67</f>
        <v>-6.9677302315880357E-4</v>
      </c>
    </row>
    <row r="69" spans="1: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si="3"/>
        <v>-3.5433125782029797E-3</v>
      </c>
    </row>
    <row r="70" spans="1: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</row>
    <row r="71" spans="1: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</row>
    <row r="72" spans="1: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</row>
    <row r="73" spans="1: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</row>
    <row r="74" spans="1: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</row>
    <row r="75" spans="1: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</row>
    <row r="76" spans="1: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</row>
    <row r="77" spans="1: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</row>
    <row r="78" spans="1: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</row>
    <row r="79" spans="1: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</row>
    <row r="80" spans="1: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</row>
    <row r="81" spans="1: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</row>
    <row r="82" spans="1: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</row>
    <row r="83" spans="1: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</row>
    <row r="84" spans="1: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</row>
    <row r="85" spans="1: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</row>
    <row r="86" spans="1: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</row>
    <row r="87" spans="1: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</row>
    <row r="88" spans="1: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</row>
    <row r="89" spans="1: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</row>
    <row r="90" spans="1: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</row>
    <row r="91" spans="1: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</row>
    <row r="92" spans="1: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</row>
    <row r="93" spans="1: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</row>
    <row r="94" spans="1: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</row>
    <row r="95" spans="1: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</row>
    <row r="96" spans="1: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</row>
    <row r="97" spans="1: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</row>
    <row r="98" spans="1: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</row>
    <row r="99" spans="1: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</row>
    <row r="100" spans="1: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</row>
    <row r="101" spans="1: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</row>
    <row r="102" spans="1: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</row>
    <row r="103" spans="1: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</row>
    <row r="104" spans="1: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</row>
    <row r="105" spans="1: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</row>
    <row r="106" spans="1: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</row>
    <row r="107" spans="1: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</row>
    <row r="108" spans="1: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</row>
    <row r="109" spans="1: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</row>
    <row r="110" spans="1: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</row>
    <row r="111" spans="1: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</row>
    <row r="112" spans="1: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</row>
    <row r="113" spans="1: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</row>
    <row r="114" spans="1: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</row>
    <row r="115" spans="1: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</row>
    <row r="116" spans="1: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</row>
    <row r="117" spans="1: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</row>
    <row r="118" spans="1: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</row>
    <row r="119" spans="1: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</row>
    <row r="120" spans="1: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</row>
    <row r="121" spans="1: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</row>
    <row r="122" spans="1: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</row>
    <row r="123" spans="1: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</row>
    <row r="124" spans="1: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</row>
    <row r="125" spans="1: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</row>
    <row r="126" spans="1: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</row>
    <row r="127" spans="1: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</row>
    <row r="128" spans="1: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</row>
    <row r="129" spans="1: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</row>
    <row r="130" spans="1: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</row>
    <row r="131" spans="1: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</row>
    <row r="132" spans="1: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ref="O132:O195" si="5">(N132-N131)/N131</f>
        <v>-6.515084154310161E-3</v>
      </c>
    </row>
    <row r="133" spans="1: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si="5"/>
        <v>-2.2308640335528653E-3</v>
      </c>
    </row>
    <row r="134" spans="1: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</row>
    <row r="135" spans="1: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</row>
    <row r="136" spans="1: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</row>
    <row r="137" spans="1: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</row>
    <row r="138" spans="1: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</row>
    <row r="139" spans="1: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</row>
    <row r="140" spans="1: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</row>
    <row r="141" spans="1: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</row>
    <row r="142" spans="1: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</row>
    <row r="143" spans="1: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</row>
    <row r="144" spans="1: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</row>
    <row r="145" spans="1: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</row>
    <row r="146" spans="1: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</row>
    <row r="147" spans="1: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</row>
    <row r="148" spans="1: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</row>
    <row r="149" spans="1: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</row>
    <row r="150" spans="1: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</row>
    <row r="151" spans="1: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</row>
    <row r="152" spans="1: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</row>
    <row r="153" spans="1: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</row>
    <row r="154" spans="1: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</row>
    <row r="155" spans="1: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</row>
    <row r="156" spans="1: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</row>
    <row r="157" spans="1: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</row>
    <row r="158" spans="1: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</row>
    <row r="159" spans="1: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</row>
    <row r="160" spans="1: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</row>
    <row r="161" spans="1: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</row>
    <row r="162" spans="1: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</row>
    <row r="163" spans="1: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</row>
    <row r="164" spans="1: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</row>
    <row r="165" spans="1: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</row>
    <row r="166" spans="1: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</row>
    <row r="167" spans="1: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</row>
    <row r="168" spans="1: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</row>
    <row r="169" spans="1: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</row>
    <row r="170" spans="1: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</row>
    <row r="171" spans="1: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</row>
    <row r="172" spans="1: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</row>
    <row r="173" spans="1: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</row>
    <row r="174" spans="1: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</row>
    <row r="175" spans="1: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</row>
    <row r="176" spans="1: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</row>
    <row r="177" spans="1: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</row>
    <row r="178" spans="1: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</row>
    <row r="179" spans="1: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</row>
    <row r="180" spans="1: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</row>
    <row r="181" spans="1: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</row>
    <row r="182" spans="1: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</row>
    <row r="183" spans="1: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</row>
    <row r="184" spans="1: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</row>
    <row r="185" spans="1: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</row>
    <row r="186" spans="1: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</row>
    <row r="187" spans="1: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</row>
    <row r="188" spans="1: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</row>
    <row r="189" spans="1: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</row>
    <row r="190" spans="1: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</row>
    <row r="191" spans="1: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</row>
    <row r="192" spans="1: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</row>
    <row r="193" spans="1: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</row>
    <row r="194" spans="1: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</row>
    <row r="195" spans="1: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</row>
    <row r="196" spans="1: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ref="O196:O259" si="7">(N196-N195)/N195</f>
        <v>4.0416899384806467E-3</v>
      </c>
    </row>
    <row r="197" spans="1: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si="7"/>
        <v>5.7879637513651395E-3</v>
      </c>
    </row>
    <row r="198" spans="1: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</row>
    <row r="199" spans="1: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</row>
    <row r="200" spans="1: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</row>
    <row r="201" spans="1: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</row>
    <row r="202" spans="1: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</row>
    <row r="203" spans="1: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</row>
    <row r="204" spans="1: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</row>
    <row r="205" spans="1: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</row>
    <row r="206" spans="1: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</row>
    <row r="207" spans="1: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</row>
    <row r="208" spans="1: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</row>
    <row r="209" spans="1: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</row>
    <row r="210" spans="1: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</row>
    <row r="211" spans="1: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</row>
    <row r="212" spans="1: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</row>
    <row r="213" spans="1: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</row>
    <row r="214" spans="1: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</row>
    <row r="215" spans="1: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</row>
    <row r="216" spans="1: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</row>
    <row r="217" spans="1: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</row>
    <row r="218" spans="1: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</row>
    <row r="219" spans="1: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</row>
    <row r="220" spans="1: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</row>
    <row r="221" spans="1: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</row>
    <row r="222" spans="1: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</row>
    <row r="223" spans="1: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</row>
    <row r="224" spans="1: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</row>
    <row r="225" spans="1: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</row>
    <row r="226" spans="1: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</row>
    <row r="227" spans="1: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</row>
    <row r="228" spans="1: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</row>
    <row r="229" spans="1: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</row>
    <row r="230" spans="1: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</row>
    <row r="231" spans="1: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</row>
    <row r="232" spans="1: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</row>
    <row r="233" spans="1: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</row>
    <row r="234" spans="1: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</row>
    <row r="235" spans="1: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</row>
    <row r="236" spans="1: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</row>
    <row r="237" spans="1: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</row>
    <row r="238" spans="1: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</row>
    <row r="239" spans="1: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</row>
    <row r="240" spans="1: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</row>
    <row r="241" spans="1: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</row>
    <row r="242" spans="1: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</row>
    <row r="243" spans="1: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</row>
    <row r="244" spans="1: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</row>
    <row r="245" spans="1: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</row>
    <row r="246" spans="1: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</row>
    <row r="247" spans="1: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</row>
    <row r="248" spans="1: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</row>
    <row r="249" spans="1: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</row>
    <row r="250" spans="1: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</row>
    <row r="251" spans="1: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</row>
    <row r="252" spans="1: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</row>
    <row r="253" spans="1: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</row>
    <row r="254" spans="1: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</row>
    <row r="255" spans="1: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</row>
    <row r="256" spans="1: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</row>
    <row r="257" spans="1: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</row>
    <row r="258" spans="1: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</row>
    <row r="259" spans="1: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</row>
    <row r="260" spans="1: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ref="O260:O323" si="9">(N260-N259)/N259</f>
        <v>6.6394905168561049E-4</v>
      </c>
    </row>
    <row r="261" spans="1: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si="9"/>
        <v>-2.2780693490740624E-3</v>
      </c>
    </row>
    <row r="262" spans="1: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</row>
    <row r="263" spans="1: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</row>
    <row r="264" spans="1: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</row>
    <row r="265" spans="1: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</row>
    <row r="266" spans="1: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</row>
    <row r="267" spans="1: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</row>
    <row r="268" spans="1: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</row>
    <row r="269" spans="1: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</row>
    <row r="270" spans="1: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</row>
    <row r="271" spans="1: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</row>
    <row r="272" spans="1: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</row>
    <row r="273" spans="1: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</row>
    <row r="274" spans="1: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</row>
    <row r="275" spans="1: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</row>
    <row r="276" spans="1: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</row>
    <row r="277" spans="1: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</row>
    <row r="278" spans="1: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</row>
    <row r="279" spans="1: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</row>
    <row r="280" spans="1: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</row>
    <row r="281" spans="1: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</row>
    <row r="282" spans="1: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</row>
    <row r="283" spans="1: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</row>
    <row r="284" spans="1: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</row>
    <row r="285" spans="1: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</row>
    <row r="286" spans="1: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</row>
    <row r="287" spans="1: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</row>
    <row r="288" spans="1: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</row>
    <row r="289" spans="1: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</row>
    <row r="290" spans="1: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</row>
    <row r="291" spans="1: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</row>
    <row r="292" spans="1: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</row>
    <row r="293" spans="1: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</row>
    <row r="294" spans="1: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</row>
    <row r="295" spans="1: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</row>
    <row r="296" spans="1: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</row>
    <row r="297" spans="1: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</row>
    <row r="298" spans="1: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</row>
    <row r="299" spans="1: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</row>
    <row r="300" spans="1: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</row>
    <row r="301" spans="1: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</row>
    <row r="302" spans="1: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</row>
    <row r="303" spans="1: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</row>
    <row r="304" spans="1: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</row>
    <row r="305" spans="1: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</row>
    <row r="306" spans="1: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</row>
    <row r="307" spans="1: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</row>
    <row r="308" spans="1: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</row>
    <row r="309" spans="1: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</row>
    <row r="310" spans="1: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</row>
    <row r="311" spans="1: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</row>
    <row r="312" spans="1: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</row>
    <row r="313" spans="1: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</row>
    <row r="314" spans="1: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</row>
    <row r="315" spans="1: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</row>
    <row r="316" spans="1: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</row>
    <row r="317" spans="1: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</row>
    <row r="318" spans="1: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</row>
    <row r="319" spans="1: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</row>
    <row r="320" spans="1: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</row>
    <row r="321" spans="1: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</row>
    <row r="322" spans="1: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</row>
    <row r="323" spans="1: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</row>
    <row r="324" spans="1: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ref="O324:O387" si="11">(N324-N323)/N323</f>
        <v>-1.9941966790296802E-2</v>
      </c>
    </row>
    <row r="325" spans="1: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si="11"/>
        <v>-2.3105527223142627E-2</v>
      </c>
    </row>
    <row r="326" spans="1: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</row>
    <row r="327" spans="1: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</row>
    <row r="328" spans="1: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</row>
    <row r="329" spans="1: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</row>
    <row r="330" spans="1: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</row>
    <row r="331" spans="1: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</row>
    <row r="332" spans="1: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</row>
    <row r="333" spans="1: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</row>
    <row r="334" spans="1: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</row>
    <row r="335" spans="1: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</row>
    <row r="336" spans="1: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</row>
    <row r="337" spans="1: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</row>
    <row r="338" spans="1: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</row>
    <row r="339" spans="1: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</row>
    <row r="340" spans="1: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</row>
    <row r="341" spans="1: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</row>
    <row r="342" spans="1: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</row>
    <row r="343" spans="1: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</row>
    <row r="344" spans="1: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</row>
    <row r="345" spans="1: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</row>
    <row r="346" spans="1: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</row>
    <row r="347" spans="1: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</row>
    <row r="348" spans="1: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</row>
    <row r="349" spans="1: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</row>
    <row r="350" spans="1: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</row>
    <row r="351" spans="1: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</row>
    <row r="352" spans="1: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</row>
    <row r="353" spans="1: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</row>
    <row r="354" spans="1: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</row>
    <row r="355" spans="1: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</row>
    <row r="356" spans="1: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</row>
    <row r="357" spans="1: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</row>
    <row r="358" spans="1: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</row>
    <row r="359" spans="1: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</row>
    <row r="360" spans="1: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</row>
    <row r="361" spans="1: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</row>
    <row r="362" spans="1: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</row>
    <row r="363" spans="1: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</row>
    <row r="364" spans="1: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</row>
    <row r="365" spans="1: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</row>
    <row r="366" spans="1: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</row>
    <row r="367" spans="1: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</row>
    <row r="368" spans="1: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</row>
    <row r="369" spans="1: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</row>
    <row r="370" spans="1: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</row>
    <row r="371" spans="1: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</row>
    <row r="372" spans="1: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</row>
    <row r="373" spans="1: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</row>
    <row r="374" spans="1: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</row>
    <row r="375" spans="1: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</row>
    <row r="376" spans="1: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</row>
    <row r="377" spans="1: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</row>
    <row r="378" spans="1: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</row>
    <row r="379" spans="1: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</row>
    <row r="380" spans="1: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</row>
    <row r="381" spans="1: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</row>
    <row r="382" spans="1: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</row>
    <row r="383" spans="1: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</row>
    <row r="384" spans="1: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</row>
    <row r="385" spans="1: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</row>
    <row r="386" spans="1: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</row>
    <row r="387" spans="1: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</row>
    <row r="388" spans="1: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ref="O388:O451" si="13">(N388-N387)/N387</f>
        <v>1.247483489165368E-2</v>
      </c>
    </row>
    <row r="389" spans="1: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si="13"/>
        <v>-3.6719891158573865E-4</v>
      </c>
    </row>
    <row r="390" spans="1: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</row>
    <row r="391" spans="1: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</row>
    <row r="392" spans="1: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</row>
    <row r="393" spans="1: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</row>
    <row r="394" spans="1: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</row>
    <row r="395" spans="1: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</row>
    <row r="396" spans="1: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</row>
    <row r="397" spans="1: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</row>
    <row r="398" spans="1: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</row>
    <row r="399" spans="1: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</row>
    <row r="400" spans="1: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</row>
    <row r="401" spans="1: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</row>
    <row r="402" spans="1: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</row>
    <row r="403" spans="1: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</row>
    <row r="404" spans="1: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</row>
    <row r="405" spans="1: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</row>
    <row r="406" spans="1: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</row>
    <row r="407" spans="1: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</row>
    <row r="408" spans="1: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</row>
    <row r="409" spans="1: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</row>
    <row r="410" spans="1: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</row>
    <row r="411" spans="1: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</row>
    <row r="412" spans="1: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</row>
    <row r="413" spans="1: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</row>
    <row r="414" spans="1: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</row>
    <row r="415" spans="1: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</row>
    <row r="416" spans="1: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</row>
    <row r="417" spans="1: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</row>
    <row r="418" spans="1: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</row>
    <row r="419" spans="1: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</row>
    <row r="420" spans="1: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</row>
    <row r="421" spans="1: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</row>
    <row r="422" spans="1: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</row>
    <row r="423" spans="1: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</row>
    <row r="424" spans="1: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</row>
    <row r="425" spans="1: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</row>
    <row r="426" spans="1: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</row>
    <row r="427" spans="1: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</row>
    <row r="428" spans="1: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</row>
    <row r="429" spans="1: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</row>
    <row r="430" spans="1: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</row>
    <row r="431" spans="1: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</row>
    <row r="432" spans="1: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</row>
    <row r="433" spans="1: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</row>
    <row r="434" spans="1: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</row>
    <row r="435" spans="1: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</row>
    <row r="436" spans="1: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</row>
    <row r="437" spans="1: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</row>
    <row r="438" spans="1: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</row>
    <row r="439" spans="1: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</row>
    <row r="440" spans="1: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</row>
    <row r="441" spans="1: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</row>
    <row r="442" spans="1: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</row>
    <row r="443" spans="1: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</row>
    <row r="444" spans="1: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</row>
    <row r="445" spans="1: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</row>
    <row r="446" spans="1: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</row>
    <row r="447" spans="1: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</row>
    <row r="448" spans="1: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</row>
    <row r="449" spans="1: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</row>
    <row r="450" spans="1: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</row>
    <row r="451" spans="1: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</row>
    <row r="452" spans="1: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ref="O452:O515" si="15">(N452-N451)/N451</f>
        <v>-3.4969473823106979E-2</v>
      </c>
    </row>
    <row r="453" spans="1: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si="15"/>
        <v>-3.295561064813466E-2</v>
      </c>
    </row>
    <row r="454" spans="1: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</row>
    <row r="455" spans="1: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</row>
    <row r="456" spans="1: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</row>
    <row r="457" spans="1: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</row>
    <row r="458" spans="1: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</row>
    <row r="459" spans="1: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</row>
    <row r="460" spans="1: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</row>
    <row r="461" spans="1: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</row>
    <row r="462" spans="1: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</row>
    <row r="463" spans="1: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</row>
    <row r="464" spans="1: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</row>
    <row r="465" spans="1: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</row>
    <row r="466" spans="1: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</row>
    <row r="467" spans="1: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</row>
    <row r="468" spans="1: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</row>
    <row r="469" spans="1: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</row>
    <row r="470" spans="1: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</row>
    <row r="471" spans="1: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</row>
    <row r="472" spans="1: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</row>
    <row r="473" spans="1: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</row>
    <row r="474" spans="1: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</row>
    <row r="475" spans="1: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</row>
    <row r="476" spans="1: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</row>
    <row r="477" spans="1: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</row>
    <row r="478" spans="1: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</row>
    <row r="479" spans="1: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</row>
    <row r="480" spans="1: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</row>
    <row r="481" spans="1: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</row>
    <row r="482" spans="1: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</row>
    <row r="483" spans="1: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</row>
    <row r="484" spans="1: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</row>
    <row r="485" spans="1: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</row>
    <row r="486" spans="1: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</row>
    <row r="487" spans="1: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</row>
    <row r="488" spans="1: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</row>
    <row r="489" spans="1: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</row>
    <row r="490" spans="1: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</row>
    <row r="491" spans="1: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</row>
    <row r="492" spans="1: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</row>
    <row r="493" spans="1: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</row>
    <row r="494" spans="1: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</row>
    <row r="495" spans="1: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</row>
    <row r="496" spans="1: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</row>
    <row r="497" spans="1: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</row>
    <row r="498" spans="1: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</row>
    <row r="499" spans="1: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</row>
    <row r="500" spans="1: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</row>
    <row r="501" spans="1: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</row>
    <row r="502" spans="1: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</row>
    <row r="503" spans="1: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</row>
    <row r="504" spans="1: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</row>
    <row r="505" spans="1: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</row>
    <row r="506" spans="1: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</row>
    <row r="507" spans="1: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</row>
    <row r="508" spans="1: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</row>
    <row r="509" spans="1: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</row>
    <row r="510" spans="1: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</row>
    <row r="511" spans="1: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</row>
    <row r="512" spans="1: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</row>
    <row r="513" spans="1: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</row>
    <row r="514" spans="1: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</row>
    <row r="515" spans="1: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</row>
    <row r="516" spans="1: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ref="O516:O579" si="17">(N516-N515)/N515</f>
        <v>3.7471800557777098E-3</v>
      </c>
    </row>
    <row r="517" spans="1: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si="17"/>
        <v>6.4762878860111801E-3</v>
      </c>
    </row>
    <row r="518" spans="1: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</row>
    <row r="519" spans="1: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</row>
    <row r="520" spans="1: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</row>
    <row r="521" spans="1: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</row>
    <row r="522" spans="1: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</row>
    <row r="523" spans="1: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</row>
    <row r="524" spans="1: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</row>
    <row r="525" spans="1: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</row>
    <row r="526" spans="1: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</row>
    <row r="527" spans="1: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</row>
    <row r="528" spans="1: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</row>
    <row r="529" spans="1: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</row>
    <row r="530" spans="1: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</row>
    <row r="531" spans="1: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</row>
    <row r="532" spans="1: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</row>
    <row r="533" spans="1: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</row>
    <row r="534" spans="1: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</row>
    <row r="535" spans="1: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</row>
    <row r="536" spans="1: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</row>
    <row r="537" spans="1: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</row>
    <row r="538" spans="1: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</row>
    <row r="539" spans="1: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</row>
    <row r="540" spans="1: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</row>
    <row r="541" spans="1: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</row>
    <row r="542" spans="1: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</row>
    <row r="543" spans="1: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</row>
    <row r="544" spans="1: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</row>
    <row r="545" spans="1: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</row>
    <row r="546" spans="1: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</row>
    <row r="547" spans="1: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</row>
    <row r="548" spans="1: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</row>
    <row r="549" spans="1: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</row>
    <row r="550" spans="1: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</row>
    <row r="551" spans="1: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</row>
    <row r="552" spans="1: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</row>
    <row r="553" spans="1: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</row>
    <row r="554" spans="1: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</row>
    <row r="555" spans="1: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</row>
    <row r="556" spans="1: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</row>
    <row r="557" spans="1: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</row>
    <row r="558" spans="1: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</row>
    <row r="559" spans="1: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</row>
    <row r="560" spans="1: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</row>
    <row r="561" spans="1: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</row>
    <row r="562" spans="1: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</row>
    <row r="563" spans="1: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</row>
    <row r="564" spans="1: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</row>
    <row r="565" spans="1: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</row>
    <row r="566" spans="1: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</row>
    <row r="567" spans="1: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</row>
    <row r="568" spans="1: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</row>
    <row r="569" spans="1: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</row>
    <row r="570" spans="1: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</row>
    <row r="571" spans="1: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</row>
    <row r="572" spans="1: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</row>
    <row r="573" spans="1: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</row>
    <row r="574" spans="1: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</row>
    <row r="575" spans="1: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</row>
    <row r="576" spans="1: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</row>
    <row r="577" spans="1: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</row>
    <row r="578" spans="1: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</row>
    <row r="579" spans="1: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</row>
    <row r="580" spans="1: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ref="O580:O643" si="19">(N580-N579)/N579</f>
        <v>4.0594694385372469E-3</v>
      </c>
    </row>
    <row r="581" spans="1: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si="19"/>
        <v>9.0948132198977426E-3</v>
      </c>
    </row>
    <row r="582" spans="1: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</row>
    <row r="583" spans="1: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</row>
    <row r="584" spans="1: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</row>
    <row r="585" spans="1: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</row>
    <row r="586" spans="1: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</row>
    <row r="587" spans="1: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</row>
    <row r="588" spans="1: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</row>
    <row r="589" spans="1: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</row>
    <row r="590" spans="1: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</row>
    <row r="591" spans="1: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</row>
    <row r="592" spans="1: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</row>
    <row r="593" spans="1: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</row>
    <row r="594" spans="1: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</row>
    <row r="595" spans="1: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</row>
    <row r="596" spans="1: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</row>
    <row r="597" spans="1: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</row>
    <row r="598" spans="1: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</row>
    <row r="599" spans="1: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</row>
    <row r="600" spans="1: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</row>
    <row r="601" spans="1: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</row>
    <row r="602" spans="1: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</row>
    <row r="603" spans="1: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</row>
    <row r="604" spans="1: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</row>
    <row r="605" spans="1: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</row>
    <row r="606" spans="1: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</row>
    <row r="607" spans="1: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</row>
    <row r="608" spans="1: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</row>
    <row r="609" spans="1: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</row>
    <row r="610" spans="1: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</row>
    <row r="611" spans="1: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</row>
    <row r="612" spans="1: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</row>
    <row r="613" spans="1: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</row>
    <row r="614" spans="1: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</row>
    <row r="615" spans="1: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</row>
    <row r="616" spans="1: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</row>
    <row r="617" spans="1: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</row>
    <row r="618" spans="1: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</row>
    <row r="619" spans="1: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</row>
    <row r="620" spans="1: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</row>
    <row r="621" spans="1: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</row>
    <row r="622" spans="1: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</row>
    <row r="623" spans="1: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</row>
    <row r="624" spans="1: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</row>
    <row r="625" spans="1: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</row>
    <row r="626" spans="1: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</row>
    <row r="627" spans="1: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</row>
    <row r="628" spans="1: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</row>
    <row r="629" spans="1: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</row>
    <row r="630" spans="1: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</row>
    <row r="631" spans="1: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</row>
    <row r="632" spans="1: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</row>
    <row r="633" spans="1: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</row>
    <row r="634" spans="1: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</row>
    <row r="635" spans="1: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</row>
    <row r="636" spans="1: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</row>
    <row r="637" spans="1: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</row>
    <row r="638" spans="1: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</row>
    <row r="639" spans="1: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</row>
    <row r="640" spans="1: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</row>
    <row r="641" spans="1: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</row>
    <row r="642" spans="1: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</row>
    <row r="643" spans="1: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</row>
    <row r="644" spans="1: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ref="O644:O707" si="21">(N644-N643)/N643</f>
        <v>1.50333295209286E-2</v>
      </c>
    </row>
    <row r="645" spans="1: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si="21"/>
        <v>1.7295733278505188E-2</v>
      </c>
    </row>
    <row r="646" spans="1: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</row>
    <row r="647" spans="1: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</row>
    <row r="648" spans="1: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</row>
    <row r="649" spans="1: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</row>
    <row r="650" spans="1: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</row>
    <row r="651" spans="1: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</row>
    <row r="652" spans="1: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</row>
    <row r="653" spans="1: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</row>
    <row r="654" spans="1: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</row>
    <row r="655" spans="1: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</row>
    <row r="656" spans="1: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</row>
    <row r="657" spans="1: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</row>
    <row r="658" spans="1: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</row>
    <row r="659" spans="1: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</row>
    <row r="660" spans="1: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</row>
    <row r="661" spans="1: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</row>
    <row r="662" spans="1: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</row>
    <row r="663" spans="1: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</row>
    <row r="664" spans="1: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</row>
    <row r="665" spans="1: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</row>
    <row r="666" spans="1: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</row>
    <row r="667" spans="1: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</row>
    <row r="668" spans="1: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</row>
    <row r="669" spans="1: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</row>
    <row r="670" spans="1: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</row>
    <row r="671" spans="1: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</row>
    <row r="672" spans="1: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</row>
    <row r="673" spans="1: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</row>
    <row r="674" spans="1: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</row>
    <row r="675" spans="1: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</row>
    <row r="676" spans="1: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</row>
    <row r="677" spans="1: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</row>
    <row r="678" spans="1: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</row>
    <row r="679" spans="1: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</row>
    <row r="680" spans="1: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</row>
    <row r="681" spans="1: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</row>
    <row r="682" spans="1: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</row>
    <row r="683" spans="1: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</row>
    <row r="684" spans="1: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</row>
    <row r="685" spans="1: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</row>
    <row r="686" spans="1: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</row>
    <row r="687" spans="1: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</row>
    <row r="688" spans="1: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</row>
    <row r="689" spans="1: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</row>
    <row r="690" spans="1: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</row>
    <row r="691" spans="1: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</row>
    <row r="692" spans="1: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</row>
    <row r="693" spans="1: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</row>
    <row r="694" spans="1: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</row>
    <row r="695" spans="1: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</row>
    <row r="696" spans="1: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</row>
    <row r="697" spans="1: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</row>
    <row r="698" spans="1: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</row>
    <row r="699" spans="1: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</row>
    <row r="700" spans="1: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</row>
    <row r="701" spans="1: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</row>
    <row r="702" spans="1: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</row>
    <row r="703" spans="1: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</row>
    <row r="704" spans="1: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</row>
    <row r="705" spans="1: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</row>
    <row r="706" spans="1: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</row>
    <row r="707" spans="1: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</row>
    <row r="708" spans="1: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ref="O708:O738" si="23">(N708-N707)/N707</f>
        <v>-1.6531559922491623E-2</v>
      </c>
    </row>
    <row r="709" spans="1: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si="23"/>
        <v>-1.894289358477275E-2</v>
      </c>
    </row>
    <row r="710" spans="1: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</row>
    <row r="711" spans="1: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</row>
    <row r="712" spans="1: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</row>
    <row r="713" spans="1: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</row>
    <row r="714" spans="1: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</row>
    <row r="715" spans="1: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</row>
    <row r="716" spans="1: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</row>
    <row r="717" spans="1: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</row>
    <row r="718" spans="1: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</row>
    <row r="719" spans="1: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</row>
    <row r="720" spans="1: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</row>
    <row r="721" spans="1: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</row>
    <row r="722" spans="1: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</row>
    <row r="723" spans="1: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</row>
    <row r="724" spans="1: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</row>
    <row r="725" spans="1: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</row>
    <row r="726" spans="1: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</row>
    <row r="727" spans="1: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</row>
    <row r="728" spans="1: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</row>
    <row r="729" spans="1: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</row>
    <row r="730" spans="1: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</row>
    <row r="731" spans="1: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</row>
    <row r="732" spans="1: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</row>
    <row r="733" spans="1: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</row>
    <row r="734" spans="1: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</row>
    <row r="735" spans="1: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</row>
    <row r="736" spans="1: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</row>
    <row r="737" spans="1: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</row>
    <row r="738" spans="1: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O738"/>
  <sheetViews>
    <sheetView workbookViewId="0">
      <selection activeCell="P9" sqref="P9"/>
    </sheetView>
  </sheetViews>
  <sheetFormatPr baseColWidth="10" defaultColWidth="8.83203125" defaultRowHeight="13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83203125" style="25" bestFit="1" customWidth="1"/>
    <col min="10" max="10" width="5.83203125" style="25" bestFit="1" customWidth="1"/>
    <col min="11" max="11" width="8.6640625" style="28" bestFit="1" customWidth="1"/>
    <col min="12" max="12" width="7.1640625" style="25" bestFit="1" customWidth="1"/>
    <col min="13" max="13" width="8.83203125" style="25"/>
    <col min="14" max="15" width="9" style="25" bestFit="1" customWidth="1"/>
    <col min="16" max="16384" width="8.83203125" style="25"/>
  </cols>
  <sheetData>
    <row r="1" spans="1:15">
      <c r="A1" s="20" t="s">
        <v>0</v>
      </c>
      <c r="B1" s="21" t="str">
        <f>FF5_long!B1</f>
        <v>SMB</v>
      </c>
      <c r="C1" s="21" t="str">
        <f>FF5_long!C1</f>
        <v>HML</v>
      </c>
      <c r="D1" s="21" t="str">
        <f>FF5_long!D1</f>
        <v>RMW</v>
      </c>
      <c r="E1" s="21" t="str">
        <f>FF5_long!E1</f>
        <v>CMA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  <c r="N1" s="26" t="s">
        <v>3019</v>
      </c>
      <c r="O1" s="29" t="s">
        <v>3063</v>
      </c>
    </row>
    <row r="2" spans="1:15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30">
        <f>Used_features!G2</f>
        <v>3.4129692832763777E-3</v>
      </c>
      <c r="N2" s="25">
        <f>Feature_data!AO1112</f>
        <v>1.0966421221172631</v>
      </c>
      <c r="O2" s="25">
        <v>0</v>
      </c>
    </row>
    <row r="3" spans="1:15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</row>
    <row r="4" spans="1:15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</row>
    <row r="5" spans="1:15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8" si="1">(N5-N4)/N4</f>
        <v>4.760793771965169E-3</v>
      </c>
    </row>
    <row r="6" spans="1:15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</row>
    <row r="7" spans="1:15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</row>
    <row r="8" spans="1:15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</row>
    <row r="9" spans="1:15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</row>
    <row r="10" spans="1:15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</row>
    <row r="11" spans="1:15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</row>
    <row r="12" spans="1:15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</row>
    <row r="13" spans="1:15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</row>
    <row r="14" spans="1:15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</row>
    <row r="15" spans="1:15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</row>
    <row r="16" spans="1:15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</row>
    <row r="17" spans="1:15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</row>
    <row r="18" spans="1:15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</row>
    <row r="19" spans="1:15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</row>
    <row r="20" spans="1:15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</row>
    <row r="21" spans="1:15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</row>
    <row r="22" spans="1:15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</row>
    <row r="23" spans="1:15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</row>
    <row r="24" spans="1:15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</row>
    <row r="25" spans="1:15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</row>
    <row r="26" spans="1:15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</row>
    <row r="27" spans="1:15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</row>
    <row r="28" spans="1:15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</row>
    <row r="29" spans="1:15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</row>
    <row r="30" spans="1:15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</row>
    <row r="31" spans="1:15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</row>
    <row r="32" spans="1:15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</row>
    <row r="33" spans="1:15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</row>
    <row r="34" spans="1:15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</row>
    <row r="35" spans="1:15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</row>
    <row r="36" spans="1:15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</row>
    <row r="37" spans="1:15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</row>
    <row r="38" spans="1:15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</row>
    <row r="39" spans="1:15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</row>
    <row r="40" spans="1:15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</row>
    <row r="41" spans="1:15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</row>
    <row r="42" spans="1:15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</row>
    <row r="43" spans="1:15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</row>
    <row r="44" spans="1:15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</row>
    <row r="45" spans="1:15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</row>
    <row r="46" spans="1:15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</row>
    <row r="47" spans="1:15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</row>
    <row r="48" spans="1:15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</row>
    <row r="49" spans="1:15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</row>
    <row r="50" spans="1:15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</row>
    <row r="51" spans="1:15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</row>
    <row r="52" spans="1:15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</row>
    <row r="53" spans="1:15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</row>
    <row r="54" spans="1:15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</row>
    <row r="55" spans="1:15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</row>
    <row r="56" spans="1:15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</row>
    <row r="57" spans="1:15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</row>
    <row r="58" spans="1:15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</row>
    <row r="59" spans="1:15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</row>
    <row r="60" spans="1:15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</row>
    <row r="61" spans="1:15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</row>
    <row r="62" spans="1:15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</row>
    <row r="63" spans="1:15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</row>
    <row r="64" spans="1:15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</row>
    <row r="65" spans="1:15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</row>
    <row r="66" spans="1:15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</row>
    <row r="67" spans="1:15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</row>
    <row r="68" spans="1:15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si="1"/>
        <v>-6.9677302315880357E-4</v>
      </c>
    </row>
    <row r="69" spans="1:15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ref="O69:O132" si="3">(N69-N68)/N68</f>
        <v>-3.5433125782029797E-3</v>
      </c>
    </row>
    <row r="70" spans="1:15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</row>
    <row r="71" spans="1:15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</row>
    <row r="72" spans="1:15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</row>
    <row r="73" spans="1:15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</row>
    <row r="74" spans="1:15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</row>
    <row r="75" spans="1:15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</row>
    <row r="76" spans="1:15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</row>
    <row r="77" spans="1:15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</row>
    <row r="78" spans="1:15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</row>
    <row r="79" spans="1:15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</row>
    <row r="80" spans="1:15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</row>
    <row r="81" spans="1:15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</row>
    <row r="82" spans="1:15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</row>
    <row r="83" spans="1:15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</row>
    <row r="84" spans="1:15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</row>
    <row r="85" spans="1:15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</row>
    <row r="86" spans="1:15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</row>
    <row r="87" spans="1:15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</row>
    <row r="88" spans="1:15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</row>
    <row r="89" spans="1:15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</row>
    <row r="90" spans="1:15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</row>
    <row r="91" spans="1:15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</row>
    <row r="92" spans="1:15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</row>
    <row r="93" spans="1:15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</row>
    <row r="94" spans="1:15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</row>
    <row r="95" spans="1:15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</row>
    <row r="96" spans="1:15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</row>
    <row r="97" spans="1:15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</row>
    <row r="98" spans="1:15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</row>
    <row r="99" spans="1:15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</row>
    <row r="100" spans="1:15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</row>
    <row r="101" spans="1:15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</row>
    <row r="102" spans="1:15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</row>
    <row r="103" spans="1:15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</row>
    <row r="104" spans="1:15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</row>
    <row r="105" spans="1:15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</row>
    <row r="106" spans="1:15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</row>
    <row r="107" spans="1:15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</row>
    <row r="108" spans="1:15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</row>
    <row r="109" spans="1:15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</row>
    <row r="110" spans="1:15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</row>
    <row r="111" spans="1:15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</row>
    <row r="112" spans="1:15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</row>
    <row r="113" spans="1:15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</row>
    <row r="114" spans="1:15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</row>
    <row r="115" spans="1:15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</row>
    <row r="116" spans="1:15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</row>
    <row r="117" spans="1:15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</row>
    <row r="118" spans="1:15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</row>
    <row r="119" spans="1:15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</row>
    <row r="120" spans="1:15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</row>
    <row r="121" spans="1:15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</row>
    <row r="122" spans="1:15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</row>
    <row r="123" spans="1:15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</row>
    <row r="124" spans="1:15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</row>
    <row r="125" spans="1:15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</row>
    <row r="126" spans="1:15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</row>
    <row r="127" spans="1:15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</row>
    <row r="128" spans="1:15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</row>
    <row r="129" spans="1:15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</row>
    <row r="130" spans="1:15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</row>
    <row r="131" spans="1:15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</row>
    <row r="132" spans="1:15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si="3"/>
        <v>-6.515084154310161E-3</v>
      </c>
    </row>
    <row r="133" spans="1:15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ref="O133:O196" si="5">(N133-N132)/N132</f>
        <v>-2.2308640335528653E-3</v>
      </c>
    </row>
    <row r="134" spans="1:15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</row>
    <row r="135" spans="1:15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</row>
    <row r="136" spans="1:15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</row>
    <row r="137" spans="1:15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</row>
    <row r="138" spans="1:15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</row>
    <row r="139" spans="1:15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</row>
    <row r="140" spans="1:15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</row>
    <row r="141" spans="1:15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</row>
    <row r="142" spans="1:15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</row>
    <row r="143" spans="1:15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</row>
    <row r="144" spans="1:15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</row>
    <row r="145" spans="1:15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</row>
    <row r="146" spans="1:15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</row>
    <row r="147" spans="1:15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</row>
    <row r="148" spans="1:15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</row>
    <row r="149" spans="1:15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</row>
    <row r="150" spans="1:15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</row>
    <row r="151" spans="1:15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</row>
    <row r="152" spans="1:15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</row>
    <row r="153" spans="1:15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</row>
    <row r="154" spans="1:15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</row>
    <row r="155" spans="1:15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</row>
    <row r="156" spans="1:15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</row>
    <row r="157" spans="1:15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</row>
    <row r="158" spans="1:15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</row>
    <row r="159" spans="1:15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</row>
    <row r="160" spans="1:15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</row>
    <row r="161" spans="1:15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</row>
    <row r="162" spans="1:15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</row>
    <row r="163" spans="1:15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</row>
    <row r="164" spans="1:15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</row>
    <row r="165" spans="1:15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</row>
    <row r="166" spans="1:15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</row>
    <row r="167" spans="1:15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</row>
    <row r="168" spans="1:15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</row>
    <row r="169" spans="1:15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</row>
    <row r="170" spans="1:15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</row>
    <row r="171" spans="1:15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</row>
    <row r="172" spans="1:15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</row>
    <row r="173" spans="1:15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</row>
    <row r="174" spans="1:15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</row>
    <row r="175" spans="1:15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</row>
    <row r="176" spans="1:15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</row>
    <row r="177" spans="1:15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</row>
    <row r="178" spans="1:15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</row>
    <row r="179" spans="1:15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</row>
    <row r="180" spans="1:15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</row>
    <row r="181" spans="1:15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</row>
    <row r="182" spans="1:15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</row>
    <row r="183" spans="1:15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</row>
    <row r="184" spans="1:15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</row>
    <row r="185" spans="1:15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</row>
    <row r="186" spans="1:15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</row>
    <row r="187" spans="1:15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</row>
    <row r="188" spans="1:15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</row>
    <row r="189" spans="1:15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</row>
    <row r="190" spans="1:15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</row>
    <row r="191" spans="1:15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</row>
    <row r="192" spans="1:15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</row>
    <row r="193" spans="1:15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</row>
    <row r="194" spans="1:15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</row>
    <row r="195" spans="1:15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</row>
    <row r="196" spans="1:15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si="5"/>
        <v>4.0416899384806467E-3</v>
      </c>
    </row>
    <row r="197" spans="1:15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ref="O197:O260" si="7">(N197-N196)/N196</f>
        <v>5.7879637513651395E-3</v>
      </c>
    </row>
    <row r="198" spans="1:15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</row>
    <row r="199" spans="1:15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</row>
    <row r="200" spans="1:15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</row>
    <row r="201" spans="1:15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</row>
    <row r="202" spans="1:15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</row>
    <row r="203" spans="1:15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</row>
    <row r="204" spans="1:15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</row>
    <row r="205" spans="1:15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</row>
    <row r="206" spans="1:15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</row>
    <row r="207" spans="1:15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</row>
    <row r="208" spans="1:15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</row>
    <row r="209" spans="1:15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</row>
    <row r="210" spans="1:15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</row>
    <row r="211" spans="1:15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</row>
    <row r="212" spans="1:15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</row>
    <row r="213" spans="1:15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</row>
    <row r="214" spans="1:15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</row>
    <row r="215" spans="1:15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</row>
    <row r="216" spans="1:15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</row>
    <row r="217" spans="1:15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</row>
    <row r="218" spans="1:15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</row>
    <row r="219" spans="1:15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</row>
    <row r="220" spans="1:15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</row>
    <row r="221" spans="1:15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</row>
    <row r="222" spans="1:15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</row>
    <row r="223" spans="1:15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</row>
    <row r="224" spans="1:15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</row>
    <row r="225" spans="1:15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</row>
    <row r="226" spans="1:15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</row>
    <row r="227" spans="1:15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</row>
    <row r="228" spans="1:15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</row>
    <row r="229" spans="1:15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</row>
    <row r="230" spans="1:15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</row>
    <row r="231" spans="1:15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</row>
    <row r="232" spans="1:15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</row>
    <row r="233" spans="1:15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</row>
    <row r="234" spans="1:15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</row>
    <row r="235" spans="1:15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</row>
    <row r="236" spans="1:15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</row>
    <row r="237" spans="1:15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</row>
    <row r="238" spans="1:15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</row>
    <row r="239" spans="1:15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</row>
    <row r="240" spans="1:15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</row>
    <row r="241" spans="1:15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</row>
    <row r="242" spans="1:15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</row>
    <row r="243" spans="1:15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</row>
    <row r="244" spans="1:15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</row>
    <row r="245" spans="1:15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</row>
    <row r="246" spans="1:15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</row>
    <row r="247" spans="1:15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</row>
    <row r="248" spans="1:15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</row>
    <row r="249" spans="1:15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</row>
    <row r="250" spans="1:15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</row>
    <row r="251" spans="1:15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</row>
    <row r="252" spans="1:15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</row>
    <row r="253" spans="1:15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</row>
    <row r="254" spans="1:15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</row>
    <row r="255" spans="1:15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</row>
    <row r="256" spans="1:15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</row>
    <row r="257" spans="1:15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</row>
    <row r="258" spans="1:15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</row>
    <row r="259" spans="1:15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</row>
    <row r="260" spans="1:15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si="7"/>
        <v>6.6394905168561049E-4</v>
      </c>
    </row>
    <row r="261" spans="1:15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ref="O261:O324" si="9">(N261-N260)/N260</f>
        <v>-2.2780693490740624E-3</v>
      </c>
    </row>
    <row r="262" spans="1:15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</row>
    <row r="263" spans="1:15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</row>
    <row r="264" spans="1:15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</row>
    <row r="265" spans="1:15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</row>
    <row r="266" spans="1:15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</row>
    <row r="267" spans="1:15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</row>
    <row r="268" spans="1:15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</row>
    <row r="269" spans="1:15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</row>
    <row r="270" spans="1:15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</row>
    <row r="271" spans="1:15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</row>
    <row r="272" spans="1:15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</row>
    <row r="273" spans="1:15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</row>
    <row r="274" spans="1:15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</row>
    <row r="275" spans="1:15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</row>
    <row r="276" spans="1:15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</row>
    <row r="277" spans="1:15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</row>
    <row r="278" spans="1:15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</row>
    <row r="279" spans="1:15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</row>
    <row r="280" spans="1:15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</row>
    <row r="281" spans="1:15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</row>
    <row r="282" spans="1:15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</row>
    <row r="283" spans="1:15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</row>
    <row r="284" spans="1:15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</row>
    <row r="285" spans="1:15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</row>
    <row r="286" spans="1:15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</row>
    <row r="287" spans="1:15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</row>
    <row r="288" spans="1:15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</row>
    <row r="289" spans="1:15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</row>
    <row r="290" spans="1:15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</row>
    <row r="291" spans="1:15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</row>
    <row r="292" spans="1:15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</row>
    <row r="293" spans="1:15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</row>
    <row r="294" spans="1:15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</row>
    <row r="295" spans="1:15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</row>
    <row r="296" spans="1:15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</row>
    <row r="297" spans="1:15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</row>
    <row r="298" spans="1:15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</row>
    <row r="299" spans="1:15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</row>
    <row r="300" spans="1:15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</row>
    <row r="301" spans="1:15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</row>
    <row r="302" spans="1:15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</row>
    <row r="303" spans="1:15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</row>
    <row r="304" spans="1:15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</row>
    <row r="305" spans="1:15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</row>
    <row r="306" spans="1:15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</row>
    <row r="307" spans="1:15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</row>
    <row r="308" spans="1:15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</row>
    <row r="309" spans="1:15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</row>
    <row r="310" spans="1:15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</row>
    <row r="311" spans="1:15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</row>
    <row r="312" spans="1:15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</row>
    <row r="313" spans="1:15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</row>
    <row r="314" spans="1:15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</row>
    <row r="315" spans="1:15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</row>
    <row r="316" spans="1:15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</row>
    <row r="317" spans="1:15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</row>
    <row r="318" spans="1:15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</row>
    <row r="319" spans="1:15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</row>
    <row r="320" spans="1:15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</row>
    <row r="321" spans="1:15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</row>
    <row r="322" spans="1:15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</row>
    <row r="323" spans="1:15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</row>
    <row r="324" spans="1:15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si="9"/>
        <v>-1.9941966790296802E-2</v>
      </c>
    </row>
    <row r="325" spans="1:15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ref="O325:O388" si="11">(N325-N324)/N324</f>
        <v>-2.3105527223142627E-2</v>
      </c>
    </row>
    <row r="326" spans="1:15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</row>
    <row r="327" spans="1:15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</row>
    <row r="328" spans="1:15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</row>
    <row r="329" spans="1:15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</row>
    <row r="330" spans="1:15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</row>
    <row r="331" spans="1:15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</row>
    <row r="332" spans="1:15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</row>
    <row r="333" spans="1:15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</row>
    <row r="334" spans="1:15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</row>
    <row r="335" spans="1:15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</row>
    <row r="336" spans="1:15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</row>
    <row r="337" spans="1:15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</row>
    <row r="338" spans="1:15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</row>
    <row r="339" spans="1:15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</row>
    <row r="340" spans="1:15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</row>
    <row r="341" spans="1:15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</row>
    <row r="342" spans="1:15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</row>
    <row r="343" spans="1:15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</row>
    <row r="344" spans="1:15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</row>
    <row r="345" spans="1:15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</row>
    <row r="346" spans="1:15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</row>
    <row r="347" spans="1:15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</row>
    <row r="348" spans="1:15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</row>
    <row r="349" spans="1:15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</row>
    <row r="350" spans="1:15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</row>
    <row r="351" spans="1:15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</row>
    <row r="352" spans="1:15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</row>
    <row r="353" spans="1:15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</row>
    <row r="354" spans="1:15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</row>
    <row r="355" spans="1:15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</row>
    <row r="356" spans="1:15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</row>
    <row r="357" spans="1:15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</row>
    <row r="358" spans="1:15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</row>
    <row r="359" spans="1:15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</row>
    <row r="360" spans="1:15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</row>
    <row r="361" spans="1:15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</row>
    <row r="362" spans="1:15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</row>
    <row r="363" spans="1:15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</row>
    <row r="364" spans="1:15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</row>
    <row r="365" spans="1:15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</row>
    <row r="366" spans="1:15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</row>
    <row r="367" spans="1:15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</row>
    <row r="368" spans="1:15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</row>
    <row r="369" spans="1:15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</row>
    <row r="370" spans="1:15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</row>
    <row r="371" spans="1:15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</row>
    <row r="372" spans="1:15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</row>
    <row r="373" spans="1:15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</row>
    <row r="374" spans="1:15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</row>
    <row r="375" spans="1:15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</row>
    <row r="376" spans="1:15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</row>
    <row r="377" spans="1:15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</row>
    <row r="378" spans="1:15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</row>
    <row r="379" spans="1:15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</row>
    <row r="380" spans="1:15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</row>
    <row r="381" spans="1:15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</row>
    <row r="382" spans="1:15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</row>
    <row r="383" spans="1:15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</row>
    <row r="384" spans="1:15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</row>
    <row r="385" spans="1:15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</row>
    <row r="386" spans="1:15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</row>
    <row r="387" spans="1:15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</row>
    <row r="388" spans="1:15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si="11"/>
        <v>1.247483489165368E-2</v>
      </c>
    </row>
    <row r="389" spans="1:15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ref="O389:O452" si="13">(N389-N388)/N388</f>
        <v>-3.6719891158573865E-4</v>
      </c>
    </row>
    <row r="390" spans="1:15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</row>
    <row r="391" spans="1:15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</row>
    <row r="392" spans="1:15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</row>
    <row r="393" spans="1:15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</row>
    <row r="394" spans="1:15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</row>
    <row r="395" spans="1:15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</row>
    <row r="396" spans="1:15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</row>
    <row r="397" spans="1:15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</row>
    <row r="398" spans="1:15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</row>
    <row r="399" spans="1:15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</row>
    <row r="400" spans="1:15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</row>
    <row r="401" spans="1:15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</row>
    <row r="402" spans="1:15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</row>
    <row r="403" spans="1:15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</row>
    <row r="404" spans="1:15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</row>
    <row r="405" spans="1:15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</row>
    <row r="406" spans="1:15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</row>
    <row r="407" spans="1:15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</row>
    <row r="408" spans="1:15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</row>
    <row r="409" spans="1:15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</row>
    <row r="410" spans="1:15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</row>
    <row r="411" spans="1:15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</row>
    <row r="412" spans="1:15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</row>
    <row r="413" spans="1:15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</row>
    <row r="414" spans="1:15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</row>
    <row r="415" spans="1:15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</row>
    <row r="416" spans="1:15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</row>
    <row r="417" spans="1:15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</row>
    <row r="418" spans="1:15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</row>
    <row r="419" spans="1:15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</row>
    <row r="420" spans="1:15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</row>
    <row r="421" spans="1:15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</row>
    <row r="422" spans="1:15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</row>
    <row r="423" spans="1:15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</row>
    <row r="424" spans="1:15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</row>
    <row r="425" spans="1:15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</row>
    <row r="426" spans="1:15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</row>
    <row r="427" spans="1:15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</row>
    <row r="428" spans="1:15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</row>
    <row r="429" spans="1:15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</row>
    <row r="430" spans="1:15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</row>
    <row r="431" spans="1:15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</row>
    <row r="432" spans="1:15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</row>
    <row r="433" spans="1:15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</row>
    <row r="434" spans="1:15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</row>
    <row r="435" spans="1:15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</row>
    <row r="436" spans="1:15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</row>
    <row r="437" spans="1:15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</row>
    <row r="438" spans="1:15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</row>
    <row r="439" spans="1:15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</row>
    <row r="440" spans="1:15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</row>
    <row r="441" spans="1:15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</row>
    <row r="442" spans="1:15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</row>
    <row r="443" spans="1:15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</row>
    <row r="444" spans="1:15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</row>
    <row r="445" spans="1:15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</row>
    <row r="446" spans="1:15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</row>
    <row r="447" spans="1:15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</row>
    <row r="448" spans="1:15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</row>
    <row r="449" spans="1:15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</row>
    <row r="450" spans="1:15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</row>
    <row r="451" spans="1:15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</row>
    <row r="452" spans="1:15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si="13"/>
        <v>-3.4969473823106979E-2</v>
      </c>
    </row>
    <row r="453" spans="1:15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ref="O453:O516" si="15">(N453-N452)/N452</f>
        <v>-3.295561064813466E-2</v>
      </c>
    </row>
    <row r="454" spans="1:15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</row>
    <row r="455" spans="1:15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</row>
    <row r="456" spans="1:15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</row>
    <row r="457" spans="1:15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</row>
    <row r="458" spans="1:15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</row>
    <row r="459" spans="1:15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</row>
    <row r="460" spans="1:15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</row>
    <row r="461" spans="1:15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</row>
    <row r="462" spans="1:15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</row>
    <row r="463" spans="1:15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</row>
    <row r="464" spans="1:15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</row>
    <row r="465" spans="1:15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</row>
    <row r="466" spans="1:15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</row>
    <row r="467" spans="1:15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</row>
    <row r="468" spans="1:15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</row>
    <row r="469" spans="1:15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</row>
    <row r="470" spans="1:15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</row>
    <row r="471" spans="1:15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</row>
    <row r="472" spans="1:15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</row>
    <row r="473" spans="1:15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</row>
    <row r="474" spans="1:15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</row>
    <row r="475" spans="1:15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</row>
    <row r="476" spans="1:15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</row>
    <row r="477" spans="1:15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</row>
    <row r="478" spans="1:15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</row>
    <row r="479" spans="1:15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</row>
    <row r="480" spans="1:15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</row>
    <row r="481" spans="1:15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</row>
    <row r="482" spans="1:15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</row>
    <row r="483" spans="1:15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</row>
    <row r="484" spans="1:15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</row>
    <row r="485" spans="1:15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</row>
    <row r="486" spans="1:15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</row>
    <row r="487" spans="1:15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</row>
    <row r="488" spans="1:15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</row>
    <row r="489" spans="1:15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</row>
    <row r="490" spans="1:15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</row>
    <row r="491" spans="1:15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</row>
    <row r="492" spans="1:15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</row>
    <row r="493" spans="1:15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</row>
    <row r="494" spans="1:15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</row>
    <row r="495" spans="1:15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</row>
    <row r="496" spans="1:15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</row>
    <row r="497" spans="1:15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</row>
    <row r="498" spans="1:15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</row>
    <row r="499" spans="1:15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</row>
    <row r="500" spans="1:15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</row>
    <row r="501" spans="1:15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</row>
    <row r="502" spans="1:15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</row>
    <row r="503" spans="1:15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</row>
    <row r="504" spans="1:15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</row>
    <row r="505" spans="1:15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</row>
    <row r="506" spans="1:15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</row>
    <row r="507" spans="1:15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</row>
    <row r="508" spans="1:15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</row>
    <row r="509" spans="1:15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</row>
    <row r="510" spans="1:15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</row>
    <row r="511" spans="1:15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</row>
    <row r="512" spans="1:15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</row>
    <row r="513" spans="1:15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</row>
    <row r="514" spans="1:15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</row>
    <row r="515" spans="1:15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</row>
    <row r="516" spans="1:15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si="15"/>
        <v>3.7471800557777098E-3</v>
      </c>
    </row>
    <row r="517" spans="1:15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ref="O517:O580" si="17">(N517-N516)/N516</f>
        <v>6.4762878860111801E-3</v>
      </c>
    </row>
    <row r="518" spans="1:15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</row>
    <row r="519" spans="1:15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</row>
    <row r="520" spans="1:15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</row>
    <row r="521" spans="1:15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</row>
    <row r="522" spans="1:15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</row>
    <row r="523" spans="1:15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</row>
    <row r="524" spans="1:15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</row>
    <row r="525" spans="1:15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</row>
    <row r="526" spans="1:15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</row>
    <row r="527" spans="1:15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</row>
    <row r="528" spans="1:15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</row>
    <row r="529" spans="1:15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</row>
    <row r="530" spans="1:15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</row>
    <row r="531" spans="1:15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</row>
    <row r="532" spans="1:15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</row>
    <row r="533" spans="1:15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</row>
    <row r="534" spans="1:15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</row>
    <row r="535" spans="1:15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</row>
    <row r="536" spans="1:15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</row>
    <row r="537" spans="1:15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</row>
    <row r="538" spans="1:15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</row>
    <row r="539" spans="1:15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</row>
    <row r="540" spans="1:15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</row>
    <row r="541" spans="1:15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</row>
    <row r="542" spans="1:15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</row>
    <row r="543" spans="1:15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</row>
    <row r="544" spans="1:15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</row>
    <row r="545" spans="1:15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</row>
    <row r="546" spans="1:15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</row>
    <row r="547" spans="1:15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</row>
    <row r="548" spans="1:15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</row>
    <row r="549" spans="1:15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</row>
    <row r="550" spans="1:15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</row>
    <row r="551" spans="1:15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</row>
    <row r="552" spans="1:15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</row>
    <row r="553" spans="1:15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</row>
    <row r="554" spans="1:15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</row>
    <row r="555" spans="1:15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</row>
    <row r="556" spans="1:15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</row>
    <row r="557" spans="1:15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</row>
    <row r="558" spans="1:15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</row>
    <row r="559" spans="1:15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</row>
    <row r="560" spans="1:15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</row>
    <row r="561" spans="1:15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</row>
    <row r="562" spans="1:15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</row>
    <row r="563" spans="1:15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</row>
    <row r="564" spans="1:15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</row>
    <row r="565" spans="1:15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</row>
    <row r="566" spans="1:15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</row>
    <row r="567" spans="1:15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</row>
    <row r="568" spans="1:15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</row>
    <row r="569" spans="1:15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</row>
    <row r="570" spans="1:15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</row>
    <row r="571" spans="1:15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</row>
    <row r="572" spans="1:15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</row>
    <row r="573" spans="1:15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</row>
    <row r="574" spans="1:15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</row>
    <row r="575" spans="1:15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</row>
    <row r="576" spans="1:15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</row>
    <row r="577" spans="1:15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</row>
    <row r="578" spans="1:15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</row>
    <row r="579" spans="1:15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</row>
    <row r="580" spans="1:15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si="17"/>
        <v>4.0594694385372469E-3</v>
      </c>
    </row>
    <row r="581" spans="1:15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ref="O581:O644" si="19">(N581-N580)/N580</f>
        <v>9.0948132198977426E-3</v>
      </c>
    </row>
    <row r="582" spans="1:15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</row>
    <row r="583" spans="1:15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</row>
    <row r="584" spans="1:15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</row>
    <row r="585" spans="1:15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</row>
    <row r="586" spans="1:15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</row>
    <row r="587" spans="1:15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</row>
    <row r="588" spans="1:15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</row>
    <row r="589" spans="1:15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</row>
    <row r="590" spans="1:15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</row>
    <row r="591" spans="1:15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</row>
    <row r="592" spans="1:15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</row>
    <row r="593" spans="1:15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</row>
    <row r="594" spans="1:15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</row>
    <row r="595" spans="1:15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</row>
    <row r="596" spans="1:15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</row>
    <row r="597" spans="1:15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</row>
    <row r="598" spans="1:15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</row>
    <row r="599" spans="1:15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</row>
    <row r="600" spans="1:15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</row>
    <row r="601" spans="1:15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</row>
    <row r="602" spans="1:15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</row>
    <row r="603" spans="1:15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</row>
    <row r="604" spans="1:15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</row>
    <row r="605" spans="1:15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</row>
    <row r="606" spans="1:15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</row>
    <row r="607" spans="1:15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</row>
    <row r="608" spans="1:15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</row>
    <row r="609" spans="1:15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</row>
    <row r="610" spans="1:15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</row>
    <row r="611" spans="1:15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</row>
    <row r="612" spans="1:15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</row>
    <row r="613" spans="1:15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</row>
    <row r="614" spans="1:15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</row>
    <row r="615" spans="1:15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</row>
    <row r="616" spans="1:15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</row>
    <row r="617" spans="1:15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</row>
    <row r="618" spans="1:15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</row>
    <row r="619" spans="1:15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</row>
    <row r="620" spans="1:15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</row>
    <row r="621" spans="1:15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</row>
    <row r="622" spans="1:15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</row>
    <row r="623" spans="1:15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</row>
    <row r="624" spans="1:15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</row>
    <row r="625" spans="1:15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</row>
    <row r="626" spans="1:15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</row>
    <row r="627" spans="1:15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</row>
    <row r="628" spans="1:15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</row>
    <row r="629" spans="1:15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</row>
    <row r="630" spans="1:15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</row>
    <row r="631" spans="1:15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</row>
    <row r="632" spans="1:15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</row>
    <row r="633" spans="1:15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</row>
    <row r="634" spans="1:15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</row>
    <row r="635" spans="1:15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</row>
    <row r="636" spans="1:15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</row>
    <row r="637" spans="1:15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</row>
    <row r="638" spans="1:15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</row>
    <row r="639" spans="1:15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</row>
    <row r="640" spans="1:15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</row>
    <row r="641" spans="1:15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</row>
    <row r="642" spans="1:15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</row>
    <row r="643" spans="1:15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</row>
    <row r="644" spans="1:15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si="19"/>
        <v>1.50333295209286E-2</v>
      </c>
    </row>
    <row r="645" spans="1:15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ref="O645:O708" si="21">(N645-N644)/N644</f>
        <v>1.7295733278505188E-2</v>
      </c>
    </row>
    <row r="646" spans="1:15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</row>
    <row r="647" spans="1:15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</row>
    <row r="648" spans="1:15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</row>
    <row r="649" spans="1:15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</row>
    <row r="650" spans="1:15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</row>
    <row r="651" spans="1:15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</row>
    <row r="652" spans="1:15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</row>
    <row r="653" spans="1:15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</row>
    <row r="654" spans="1:15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</row>
    <row r="655" spans="1:15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</row>
    <row r="656" spans="1:15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</row>
    <row r="657" spans="1:15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</row>
    <row r="658" spans="1:15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</row>
    <row r="659" spans="1:15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</row>
    <row r="660" spans="1:15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</row>
    <row r="661" spans="1:15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</row>
    <row r="662" spans="1:15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</row>
    <row r="663" spans="1:15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</row>
    <row r="664" spans="1:15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</row>
    <row r="665" spans="1:15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</row>
    <row r="666" spans="1:15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</row>
    <row r="667" spans="1:15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</row>
    <row r="668" spans="1:15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</row>
    <row r="669" spans="1:15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</row>
    <row r="670" spans="1:15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</row>
    <row r="671" spans="1:15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</row>
    <row r="672" spans="1:15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</row>
    <row r="673" spans="1:15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</row>
    <row r="674" spans="1:15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</row>
    <row r="675" spans="1:15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</row>
    <row r="676" spans="1:15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</row>
    <row r="677" spans="1:15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</row>
    <row r="678" spans="1:15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</row>
    <row r="679" spans="1:15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</row>
    <row r="680" spans="1:15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</row>
    <row r="681" spans="1:15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</row>
    <row r="682" spans="1:15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</row>
    <row r="683" spans="1:15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</row>
    <row r="684" spans="1:15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</row>
    <row r="685" spans="1:15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</row>
    <row r="686" spans="1:15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</row>
    <row r="687" spans="1:15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</row>
    <row r="688" spans="1:15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</row>
    <row r="689" spans="1:15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</row>
    <row r="690" spans="1:15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</row>
    <row r="691" spans="1:15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</row>
    <row r="692" spans="1:15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</row>
    <row r="693" spans="1:15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</row>
    <row r="694" spans="1:15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</row>
    <row r="695" spans="1:15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</row>
    <row r="696" spans="1:15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</row>
    <row r="697" spans="1:15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</row>
    <row r="698" spans="1:15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</row>
    <row r="699" spans="1:15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</row>
    <row r="700" spans="1:15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</row>
    <row r="701" spans="1:15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</row>
    <row r="702" spans="1:15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</row>
    <row r="703" spans="1:15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</row>
    <row r="704" spans="1:15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</row>
    <row r="705" spans="1:15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</row>
    <row r="706" spans="1:15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</row>
    <row r="707" spans="1:15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</row>
    <row r="708" spans="1:15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si="21"/>
        <v>-1.6531559922491623E-2</v>
      </c>
    </row>
    <row r="709" spans="1:15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ref="O709:O738" si="23">(N709-N708)/N708</f>
        <v>-1.894289358477275E-2</v>
      </c>
    </row>
    <row r="710" spans="1:15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</row>
    <row r="711" spans="1:15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</row>
    <row r="712" spans="1:15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</row>
    <row r="713" spans="1:15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</row>
    <row r="714" spans="1:15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</row>
    <row r="715" spans="1:15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</row>
    <row r="716" spans="1:15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</row>
    <row r="717" spans="1:15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</row>
    <row r="718" spans="1:15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</row>
    <row r="719" spans="1:15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</row>
    <row r="720" spans="1:15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</row>
    <row r="721" spans="1:15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</row>
    <row r="722" spans="1:15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</row>
    <row r="723" spans="1:15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</row>
    <row r="724" spans="1:15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</row>
    <row r="725" spans="1:15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</row>
    <row r="726" spans="1:15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</row>
    <row r="727" spans="1:15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</row>
    <row r="728" spans="1:15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</row>
    <row r="729" spans="1:15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</row>
    <row r="730" spans="1:15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</row>
    <row r="731" spans="1:15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</row>
    <row r="732" spans="1:15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</row>
    <row r="733" spans="1:15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</row>
    <row r="734" spans="1:15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</row>
    <row r="735" spans="1:15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</row>
    <row r="736" spans="1:15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</row>
    <row r="737" spans="1:15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</row>
    <row r="738" spans="1:15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O8086"/>
  <sheetViews>
    <sheetView workbookViewId="0">
      <pane xSplit="1" ySplit="1" topLeftCell="B457" activePane="bottomRight" state="frozen"/>
      <selection pane="topRight" activeCell="B1" sqref="B1"/>
      <selection pane="bottomLeft" activeCell="A2" sqref="A2"/>
      <selection pane="bottomRight" activeCell="S466" sqref="S466"/>
    </sheetView>
  </sheetViews>
  <sheetFormatPr baseColWidth="10" defaultColWidth="11.5" defaultRowHeight="13"/>
  <cols>
    <col min="1" max="1" width="18.1640625" style="25" bestFit="1" customWidth="1"/>
    <col min="2" max="2" width="18.1640625" style="25" customWidth="1"/>
    <col min="3" max="7" width="11.5" style="25"/>
    <col min="8" max="8" width="19.83203125" style="25" bestFit="1" customWidth="1"/>
    <col min="9" max="16384" width="11.5" style="25"/>
  </cols>
  <sheetData>
    <row r="1" spans="1:15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  <c r="N1" s="29" t="s">
        <v>3019</v>
      </c>
      <c r="O1" s="29" t="s">
        <v>3063</v>
      </c>
    </row>
    <row r="2" spans="1:15" ht="15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  <c r="N2" s="25">
        <f>_xlfn.XLOOKUP(A2,ajodata_FF5!A:A,ajodata_FF5!N:N)</f>
        <v>1.2159412945546968</v>
      </c>
      <c r="O2" s="25">
        <f>_xlfn.XLOOKUP(A2,ajodata_FF5!A:A,ajodata_FF5!O:O)</f>
        <v>2.672056595586635E-3</v>
      </c>
    </row>
    <row r="3" spans="1:15" ht="15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  <c r="N3" s="25">
        <f>_xlfn.XLOOKUP(A3,ajodata_FF5!A:A,ajodata_FF5!N:N)</f>
        <v>1.2028288504391482</v>
      </c>
      <c r="O3" s="25">
        <f>_xlfn.XLOOKUP(A3,ajodata_FF5!A:A,ajodata_FF5!O:O)</f>
        <v>-1.0783780577458407E-2</v>
      </c>
    </row>
    <row r="4" spans="1:15" ht="15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  <c r="N4" s="25">
        <f>_xlfn.XLOOKUP(A4,ajodata_FF5!A:A,ajodata_FF5!N:N)</f>
        <v>1.1900799159139841</v>
      </c>
      <c r="O4" s="25">
        <f>_xlfn.XLOOKUP(A4,ajodata_FF5!A:A,ajodata_FF5!O:O)</f>
        <v>-1.059912598580383E-2</v>
      </c>
    </row>
    <row r="5" spans="1:15" ht="15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  <c r="N5" s="25">
        <f>_xlfn.XLOOKUP(A5,ajodata_FF5!A:A,ajodata_FF5!N:N)</f>
        <v>1.1761977673907795</v>
      </c>
      <c r="O5" s="25">
        <f>_xlfn.XLOOKUP(A5,ajodata_FF5!A:A,ajodata_FF5!O:O)</f>
        <v>-1.1664887658021731E-2</v>
      </c>
    </row>
    <row r="6" spans="1:15" ht="15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  <c r="N6" s="25">
        <f>_xlfn.XLOOKUP(A6,ajodata_FF5!A:A,ajodata_FF5!N:N)</f>
        <v>1.1722266585928842</v>
      </c>
      <c r="O6" s="25">
        <f>_xlfn.XLOOKUP(A6,ajodata_FF5!A:A,ajodata_FF5!O:O)</f>
        <v>-3.376225417180159E-3</v>
      </c>
    </row>
    <row r="7" spans="1:15" ht="15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  <c r="N7" s="25">
        <f>_xlfn.XLOOKUP(A7,ajodata_FF5!A:A,ajodata_FF5!N:N)</f>
        <v>1.1696118235806765</v>
      </c>
      <c r="O7" s="25">
        <f>_xlfn.XLOOKUP(A7,ajodata_FF5!A:A,ajodata_FF5!O:O)</f>
        <v>-2.2306564972225666E-3</v>
      </c>
    </row>
    <row r="8" spans="1:15" ht="15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  <c r="N8" s="25">
        <f>_xlfn.XLOOKUP(A8,ajodata_FF5!A:A,ajodata_FF5!N:N)</f>
        <v>1.1654960142654682</v>
      </c>
      <c r="O8" s="25">
        <f>_xlfn.XLOOKUP(A8,ajodata_FF5!A:A,ajodata_FF5!O:O)</f>
        <v>-3.5189532392106305E-3</v>
      </c>
    </row>
    <row r="9" spans="1:15" ht="15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  <c r="N9" s="25">
        <f>_xlfn.XLOOKUP(A9,ajodata_FF5!A:A,ajodata_FF5!N:N)</f>
        <v>1.1541883590058548</v>
      </c>
      <c r="O9" s="25">
        <f>_xlfn.XLOOKUP(A9,ajodata_FF5!A:A,ajodata_FF5!O:O)</f>
        <v>-9.7020110933110741E-3</v>
      </c>
    </row>
    <row r="10" spans="1:15" ht="15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  <c r="N10" s="25">
        <f>_xlfn.XLOOKUP(A10,ajodata_FF5!A:A,ajodata_FF5!N:N)</f>
        <v>1.1346867128103355</v>
      </c>
      <c r="O10" s="25">
        <f>_xlfn.XLOOKUP(A10,ajodata_FF5!A:A,ajodata_FF5!O:O)</f>
        <v>-1.6896415600930855E-2</v>
      </c>
    </row>
    <row r="11" spans="1:15" ht="15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  <c r="N11" s="25">
        <f>_xlfn.XLOOKUP(A11,ajodata_FF5!A:A,ajodata_FF5!N:N)</f>
        <v>1.114278619578885</v>
      </c>
      <c r="O11" s="25">
        <f>_xlfn.XLOOKUP(A11,ajodata_FF5!A:A,ajodata_FF5!O:O)</f>
        <v>-1.7985663356279897E-2</v>
      </c>
    </row>
    <row r="12" spans="1:15" ht="15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  <c r="N12" s="25">
        <f>_xlfn.XLOOKUP(A12,ajodata_FF5!A:A,ajodata_FF5!N:N)</f>
        <v>1.0942624268890722</v>
      </c>
      <c r="O12" s="25">
        <f>_xlfn.XLOOKUP(A12,ajodata_FF5!A:A,ajodata_FF5!O:O)</f>
        <v>-1.796336422337301E-2</v>
      </c>
    </row>
    <row r="13" spans="1:15" ht="15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  <c r="N13" s="25">
        <f>_xlfn.XLOOKUP(A13,ajodata_FF5!A:A,ajodata_FF5!N:N)</f>
        <v>1.0759576908474093</v>
      </c>
      <c r="O13" s="25">
        <f>_xlfn.XLOOKUP(A13,ajodata_FF5!A:A,ajodata_FF5!O:O)</f>
        <v>-1.6727921558727175E-2</v>
      </c>
    </row>
    <row r="14" spans="1:15" ht="15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  <c r="N14" s="25">
        <f>_xlfn.XLOOKUP(A14,ajodata_FF5!A:A,ajodata_FF5!N:N)</f>
        <v>1.0567896254650988</v>
      </c>
      <c r="O14" s="25">
        <f>_xlfn.XLOOKUP(A14,ajodata_FF5!A:A,ajodata_FF5!O:O)</f>
        <v>-1.7814887653448554E-2</v>
      </c>
    </row>
    <row r="15" spans="1:15" ht="15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  <c r="N15" s="25">
        <f>_xlfn.XLOOKUP(A15,ajodata_FF5!A:A,ajodata_FF5!N:N)</f>
        <v>1.0506757200589392</v>
      </c>
      <c r="O15" s="25">
        <f>_xlfn.XLOOKUP(A15,ajodata_FF5!A:A,ajodata_FF5!O:O)</f>
        <v>-5.7853571409436141E-3</v>
      </c>
    </row>
    <row r="16" spans="1:15" ht="15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  <c r="N16" s="25">
        <f>_xlfn.XLOOKUP(A16,ajodata_FF5!A:A,ajodata_FF5!N:N)</f>
        <v>1.0422064880959401</v>
      </c>
      <c r="O16" s="25">
        <f>_xlfn.XLOOKUP(A16,ajodata_FF5!A:A,ajodata_FF5!O:O)</f>
        <v>-8.060747765755924E-3</v>
      </c>
    </row>
    <row r="17" spans="1:15" ht="15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  <c r="N17" s="25">
        <f>_xlfn.XLOOKUP(A17,ajodata_FF5!A:A,ajodata_FF5!N:N)</f>
        <v>1.0373405899978896</v>
      </c>
      <c r="O17" s="25">
        <f>_xlfn.XLOOKUP(A17,ajodata_FF5!A:A,ajodata_FF5!O:O)</f>
        <v>-4.6688426464704209E-3</v>
      </c>
    </row>
    <row r="18" spans="1:15" ht="15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  <c r="N18" s="25">
        <f>_xlfn.XLOOKUP(A18,ajodata_FF5!A:A,ajodata_FF5!N:N)</f>
        <v>1.0227231913897166</v>
      </c>
      <c r="O18" s="25">
        <f>_xlfn.XLOOKUP(A18,ajodata_FF5!A:A,ajodata_FF5!O:O)</f>
        <v>-1.4091223990572619E-2</v>
      </c>
    </row>
    <row r="19" spans="1:15" ht="15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  <c r="N19" s="25">
        <f>_xlfn.XLOOKUP(A19,ajodata_FF5!A:A,ajodata_FF5!N:N)</f>
        <v>1.007336129307421</v>
      </c>
      <c r="O19" s="25">
        <f>_xlfn.XLOOKUP(A19,ajodata_FF5!A:A,ajodata_FF5!O:O)</f>
        <v>-1.5045187409299891E-2</v>
      </c>
    </row>
    <row r="20" spans="1:15" ht="15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  <c r="N20" s="25">
        <f>_xlfn.XLOOKUP(A20,ajodata_FF5!A:A,ajodata_FF5!N:N)</f>
        <v>0.99123600597292494</v>
      </c>
      <c r="O20" s="25">
        <f>_xlfn.XLOOKUP(A20,ajodata_FF5!A:A,ajodata_FF5!O:O)</f>
        <v>-1.5982870926674161E-2</v>
      </c>
    </row>
    <row r="21" spans="1:15" ht="15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  <c r="N21" s="25">
        <f>_xlfn.XLOOKUP(A21,ajodata_FF5!A:A,ajodata_FF5!N:N)</f>
        <v>0.98840913825697907</v>
      </c>
      <c r="O21" s="25">
        <f>_xlfn.XLOOKUP(A21,ajodata_FF5!A:A,ajodata_FF5!O:O)</f>
        <v>-2.8518614123295709E-3</v>
      </c>
    </row>
    <row r="22" spans="1:15" ht="15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  <c r="N22" s="25">
        <f>_xlfn.XLOOKUP(A22,ajodata_FF5!A:A,ajodata_FF5!N:N)</f>
        <v>0.98886250205627579</v>
      </c>
      <c r="O22" s="25">
        <f>_xlfn.XLOOKUP(A22,ajodata_FF5!A:A,ajodata_FF5!O:O)</f>
        <v>4.5868029922933905E-4</v>
      </c>
    </row>
    <row r="23" spans="1:15" ht="15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  <c r="N23" s="25">
        <f>_xlfn.XLOOKUP(A23,ajodata_FF5!A:A,ajodata_FF5!N:N)</f>
        <v>0.98716239989483667</v>
      </c>
      <c r="O23" s="25">
        <f>_xlfn.XLOOKUP(A23,ajodata_FF5!A:A,ajodata_FF5!O:O)</f>
        <v>-1.7192503082115746E-3</v>
      </c>
    </row>
    <row r="24" spans="1:15" ht="15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  <c r="N24" s="25">
        <f>_xlfn.XLOOKUP(A24,ajodata_FF5!A:A,ajodata_FF5!N:N)</f>
        <v>0.9891892300811288</v>
      </c>
      <c r="O24" s="25">
        <f>_xlfn.XLOOKUP(A24,ajodata_FF5!A:A,ajodata_FF5!O:O)</f>
        <v>2.0531881952838235E-3</v>
      </c>
    </row>
    <row r="25" spans="1:15" ht="15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  <c r="N25" s="25">
        <f>_xlfn.XLOOKUP(A25,ajodata_FF5!A:A,ajodata_FF5!N:N)</f>
        <v>0.99012985431243894</v>
      </c>
      <c r="O25" s="25">
        <f>_xlfn.XLOOKUP(A25,ajodata_FF5!A:A,ajodata_FF5!O:O)</f>
        <v>9.509042382446815E-4</v>
      </c>
    </row>
    <row r="26" spans="1:15" ht="15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  <c r="N26" s="25">
        <f>_xlfn.XLOOKUP(A26,ajodata_FF5!A:A,ajodata_FF5!N:N)</f>
        <v>0.99108286777887755</v>
      </c>
      <c r="O26" s="25">
        <f>_xlfn.XLOOKUP(A26,ajodata_FF5!A:A,ajodata_FF5!O:O)</f>
        <v>9.625136160553399E-4</v>
      </c>
    </row>
    <row r="27" spans="1:15" ht="15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  <c r="N27" s="25">
        <f>_xlfn.XLOOKUP(A27,ajodata_FF5!A:A,ajodata_FF5!N:N)</f>
        <v>0.98834677189165643</v>
      </c>
      <c r="O27" s="25">
        <f>_xlfn.XLOOKUP(A27,ajodata_FF5!A:A,ajodata_FF5!O:O)</f>
        <v>-2.7607135348358979E-3</v>
      </c>
    </row>
    <row r="28" spans="1:15" ht="15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  <c r="N28" s="25">
        <f>_xlfn.XLOOKUP(A28,ajodata_FF5!A:A,ajodata_FF5!N:N)</f>
        <v>0.98574608505133876</v>
      </c>
      <c r="O28" s="25">
        <f>_xlfn.XLOOKUP(A28,ajodata_FF5!A:A,ajodata_FF5!O:O)</f>
        <v>-2.6313505687280752E-3</v>
      </c>
    </row>
    <row r="29" spans="1:15" ht="15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  <c r="N29" s="25">
        <f>_xlfn.XLOOKUP(A29,ajodata_FF5!A:A,ajodata_FF5!N:N)</f>
        <v>0.98740813992511711</v>
      </c>
      <c r="O29" s="25">
        <f>_xlfn.XLOOKUP(A29,ajodata_FF5!A:A,ajodata_FF5!O:O)</f>
        <v>1.6860882320336983E-3</v>
      </c>
    </row>
    <row r="30" spans="1:15" ht="15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  <c r="N30" s="25">
        <f>_xlfn.XLOOKUP(A30,ajodata_FF5!A:A,ajodata_FF5!N:N)</f>
        <v>0.97029153923967948</v>
      </c>
      <c r="O30" s="25">
        <f>_xlfn.XLOOKUP(A30,ajodata_FF5!A:A,ajodata_FF5!O:O)</f>
        <v>-1.7334879056937608E-2</v>
      </c>
    </row>
    <row r="31" spans="1:15" ht="15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  <c r="N31" s="25">
        <f>_xlfn.XLOOKUP(A31,ajodata_FF5!A:A,ajodata_FF5!N:N)</f>
        <v>0.94852071099768576</v>
      </c>
      <c r="O31" s="25">
        <f>_xlfn.XLOOKUP(A31,ajodata_FF5!A:A,ajodata_FF5!O:O)</f>
        <v>-2.2437409130716884E-2</v>
      </c>
    </row>
    <row r="32" spans="1:15" ht="15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  <c r="N32" s="25">
        <f>_xlfn.XLOOKUP(A32,ajodata_FF5!A:A,ajodata_FF5!N:N)</f>
        <v>0.92450620349024704</v>
      </c>
      <c r="O32" s="25">
        <f>_xlfn.XLOOKUP(A32,ajodata_FF5!A:A,ajodata_FF5!O:O)</f>
        <v>-2.5317852556091747E-2</v>
      </c>
    </row>
    <row r="33" spans="1:15" ht="15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  <c r="N33" s="25">
        <f>_xlfn.XLOOKUP(A33,ajodata_FF5!A:A,ajodata_FF5!N:N)</f>
        <v>0.90590795251139133</v>
      </c>
      <c r="O33" s="25">
        <f>_xlfn.XLOOKUP(A33,ajodata_FF5!A:A,ajodata_FF5!O:O)</f>
        <v>-2.011695639103616E-2</v>
      </c>
    </row>
    <row r="34" spans="1:15" ht="15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  <c r="N34" s="25">
        <f>_xlfn.XLOOKUP(A34,ajodata_FF5!A:A,ajodata_FF5!N:N)</f>
        <v>0.89039763542561057</v>
      </c>
      <c r="O34" s="25">
        <f>_xlfn.XLOOKUP(A34,ajodata_FF5!A:A,ajodata_FF5!O:O)</f>
        <v>-1.712129476596656E-2</v>
      </c>
    </row>
    <row r="35" spans="1:15" ht="15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  <c r="N35" s="25">
        <f>_xlfn.XLOOKUP(A35,ajodata_FF5!A:A,ajodata_FF5!N:N)</f>
        <v>0.8751213878793126</v>
      </c>
      <c r="O35" s="25">
        <f>_xlfn.XLOOKUP(A35,ajodata_FF5!A:A,ajodata_FF5!O:O)</f>
        <v>-1.7156657810525201E-2</v>
      </c>
    </row>
    <row r="36" spans="1:15" ht="15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  <c r="N36" s="25">
        <f>_xlfn.XLOOKUP(A36,ajodata_FF5!A:A,ajodata_FF5!N:N)</f>
        <v>0.859803588388528</v>
      </c>
      <c r="O36" s="25">
        <f>_xlfn.XLOOKUP(A36,ajodata_FF5!A:A,ajodata_FF5!O:O)</f>
        <v>-1.7503628299959991E-2</v>
      </c>
    </row>
    <row r="37" spans="1:15" ht="15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  <c r="N37" s="25">
        <f>_xlfn.XLOOKUP(A37,ajodata_FF5!A:A,ajodata_FF5!N:N)</f>
        <v>0.84902181520894449</v>
      </c>
      <c r="O37" s="25">
        <f>_xlfn.XLOOKUP(A37,ajodata_FF5!A:A,ajodata_FF5!O:O)</f>
        <v>-1.2539809469498796E-2</v>
      </c>
    </row>
    <row r="38" spans="1:15" ht="15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  <c r="N38" s="25">
        <f>_xlfn.XLOOKUP(A38,ajodata_FF5!A:A,ajodata_FF5!N:N)</f>
        <v>0.84003732397032504</v>
      </c>
      <c r="O38" s="25">
        <f>_xlfn.XLOOKUP(A38,ajodata_FF5!A:A,ajodata_FF5!O:O)</f>
        <v>-1.058216771074175E-2</v>
      </c>
    </row>
    <row r="39" spans="1:15" ht="15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  <c r="N39" s="25">
        <f>_xlfn.XLOOKUP(A39,ajodata_FF5!A:A,ajodata_FF5!N:N)</f>
        <v>0.81958697017993676</v>
      </c>
      <c r="O39" s="25">
        <f>_xlfn.XLOOKUP(A39,ajodata_FF5!A:A,ajodata_FF5!O:O)</f>
        <v>-2.4344577564402021E-2</v>
      </c>
    </row>
    <row r="40" spans="1:15" ht="15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  <c r="N40" s="25">
        <f>_xlfn.XLOOKUP(A40,ajodata_FF5!A:A,ajodata_FF5!N:N)</f>
        <v>0.80024486800666428</v>
      </c>
      <c r="O40" s="25">
        <f>_xlfn.XLOOKUP(A40,ajodata_FF5!A:A,ajodata_FF5!O:O)</f>
        <v>-2.359981658691573E-2</v>
      </c>
    </row>
    <row r="41" spans="1:15" ht="15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  <c r="N41" s="25">
        <f>_xlfn.XLOOKUP(A41,ajodata_FF5!A:A,ajodata_FF5!N:N)</f>
        <v>0.78188804273232482</v>
      </c>
      <c r="O41" s="25">
        <f>_xlfn.XLOOKUP(A41,ajodata_FF5!A:A,ajodata_FF5!O:O)</f>
        <v>-2.2939010305763795E-2</v>
      </c>
    </row>
    <row r="42" spans="1:15" ht="15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  <c r="N42" s="25">
        <f>_xlfn.XLOOKUP(A42,ajodata_FF5!A:A,ajodata_FF5!N:N)</f>
        <v>0.77258199277940798</v>
      </c>
      <c r="O42" s="25">
        <f>_xlfn.XLOOKUP(A42,ajodata_FF5!A:A,ajodata_FF5!O:O)</f>
        <v>-1.1902023620154932E-2</v>
      </c>
    </row>
    <row r="43" spans="1:15" ht="15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  <c r="N43" s="25">
        <f>_xlfn.XLOOKUP(A43,ajodata_FF5!A:A,ajodata_FF5!N:N)</f>
        <v>0.76430036611511243</v>
      </c>
      <c r="O43" s="25">
        <f>_xlfn.XLOOKUP(A43,ajodata_FF5!A:A,ajodata_FF5!O:O)</f>
        <v>-1.0719414562720939E-2</v>
      </c>
    </row>
    <row r="44" spans="1:15" ht="15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  <c r="N44" s="25">
        <f>_xlfn.XLOOKUP(A44,ajodata_FF5!A:A,ajodata_FF5!N:N)</f>
        <v>0.75852532727771227</v>
      </c>
      <c r="O44" s="25">
        <f>_xlfn.XLOOKUP(A44,ajodata_FF5!A:A,ajodata_FF5!O:O)</f>
        <v>-7.5559807288256252E-3</v>
      </c>
    </row>
    <row r="45" spans="1:15" ht="15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  <c r="N45" s="25">
        <f>_xlfn.XLOOKUP(A45,ajodata_FF5!A:A,ajodata_FF5!N:N)</f>
        <v>0.76005418118570323</v>
      </c>
      <c r="O45" s="25">
        <f>_xlfn.XLOOKUP(A45,ajodata_FF5!A:A,ajodata_FF5!O:O)</f>
        <v>2.0155607901424905E-3</v>
      </c>
    </row>
    <row r="46" spans="1:15" ht="15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  <c r="N46" s="25">
        <f>_xlfn.XLOOKUP(A46,ajodata_FF5!A:A,ajodata_FF5!N:N)</f>
        <v>0.76244744554902333</v>
      </c>
      <c r="O46" s="25">
        <f>_xlfn.XLOOKUP(A46,ajodata_FF5!A:A,ajodata_FF5!O:O)</f>
        <v>3.1488075752527946E-3</v>
      </c>
    </row>
    <row r="47" spans="1:15" ht="15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  <c r="N47" s="25">
        <f>_xlfn.XLOOKUP(A47,ajodata_FF5!A:A,ajodata_FF5!N:N)</f>
        <v>0.7633365618949598</v>
      </c>
      <c r="O47" s="25">
        <f>_xlfn.XLOOKUP(A47,ajodata_FF5!A:A,ajodata_FF5!O:O)</f>
        <v>1.1661345986886142E-3</v>
      </c>
    </row>
    <row r="48" spans="1:15" ht="15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  <c r="N48" s="25">
        <f>_xlfn.XLOOKUP(A48,ajodata_FF5!A:A,ajodata_FF5!N:N)</f>
        <v>0.77675830474070795</v>
      </c>
      <c r="O48" s="25">
        <f>_xlfn.XLOOKUP(A48,ajodata_FF5!A:A,ajodata_FF5!O:O)</f>
        <v>1.7582994861963751E-2</v>
      </c>
    </row>
    <row r="49" spans="1:15" ht="15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  <c r="N49" s="25">
        <f>_xlfn.XLOOKUP(A49,ajodata_FF5!A:A,ajodata_FF5!N:N)</f>
        <v>0.79093056502501413</v>
      </c>
      <c r="O49" s="25">
        <f>_xlfn.XLOOKUP(A49,ajodata_FF5!A:A,ajodata_FF5!O:O)</f>
        <v>1.8245392675958667E-2</v>
      </c>
    </row>
    <row r="50" spans="1:15" ht="15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  <c r="N50" s="25">
        <f>_xlfn.XLOOKUP(A50,ajodata_FF5!A:A,ajodata_FF5!N:N)</f>
        <v>0.80591180864973466</v>
      </c>
      <c r="O50" s="25">
        <f>_xlfn.XLOOKUP(A50,ajodata_FF5!A:A,ajodata_FF5!O:O)</f>
        <v>1.8941288005789397E-2</v>
      </c>
    </row>
    <row r="51" spans="1:15" ht="15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  <c r="N51" s="25">
        <f>_xlfn.XLOOKUP(A51,ajodata_FF5!A:A,ajodata_FF5!N:N)</f>
        <v>0.81729220843814621</v>
      </c>
      <c r="O51" s="25">
        <f>_xlfn.XLOOKUP(A51,ajodata_FF5!A:A,ajodata_FF5!O:O)</f>
        <v>1.4121147830652638E-2</v>
      </c>
    </row>
    <row r="52" spans="1:15" ht="15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  <c r="N52" s="25">
        <f>_xlfn.XLOOKUP(A52,ajodata_FF5!A:A,ajodata_FF5!N:N)</f>
        <v>0.82942600563591173</v>
      </c>
      <c r="O52" s="25">
        <f>_xlfn.XLOOKUP(A52,ajodata_FF5!A:A,ajodata_FF5!O:O)</f>
        <v>1.4846339011298467E-2</v>
      </c>
    </row>
    <row r="53" spans="1:15" ht="15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  <c r="N53" s="25">
        <f>_xlfn.XLOOKUP(A53,ajodata_FF5!A:A,ajodata_FF5!N:N)</f>
        <v>0.84393110512512604</v>
      </c>
      <c r="O53" s="25">
        <f>_xlfn.XLOOKUP(A53,ajodata_FF5!A:A,ajodata_FF5!O:O)</f>
        <v>1.748811755437232E-2</v>
      </c>
    </row>
    <row r="54" spans="1:15" ht="15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  <c r="N54" s="25">
        <f>_xlfn.XLOOKUP(A54,ajodata_FF5!A:A,ajodata_FF5!N:N)</f>
        <v>0.86589362987543805</v>
      </c>
      <c r="O54" s="25">
        <f>_xlfn.XLOOKUP(A54,ajodata_FF5!A:A,ajodata_FF5!O:O)</f>
        <v>2.6024073075320207E-2</v>
      </c>
    </row>
    <row r="55" spans="1:15" ht="15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  <c r="N55" s="25">
        <f>_xlfn.XLOOKUP(A55,ajodata_FF5!A:A,ajodata_FF5!N:N)</f>
        <v>0.88933117683301588</v>
      </c>
      <c r="O55" s="25">
        <f>_xlfn.XLOOKUP(A55,ajodata_FF5!A:A,ajodata_FF5!O:O)</f>
        <v>2.7067466659789843E-2</v>
      </c>
    </row>
    <row r="56" spans="1:15" ht="15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  <c r="N56" s="25">
        <f>_xlfn.XLOOKUP(A56,ajodata_FF5!A:A,ajodata_FF5!N:N)</f>
        <v>0.91251396160270626</v>
      </c>
      <c r="O56" s="25">
        <f>_xlfn.XLOOKUP(A56,ajodata_FF5!A:A,ajodata_FF5!O:O)</f>
        <v>2.6067662276550621E-2</v>
      </c>
    </row>
    <row r="57" spans="1:15" ht="15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  <c r="N57" s="25">
        <f>_xlfn.XLOOKUP(A57,ajodata_FF5!A:A,ajodata_FF5!N:N)</f>
        <v>0.92879615413974981</v>
      </c>
      <c r="O57" s="25">
        <f>_xlfn.XLOOKUP(A57,ajodata_FF5!A:A,ajodata_FF5!O:O)</f>
        <v>1.7843225662483125E-2</v>
      </c>
    </row>
    <row r="58" spans="1:15" ht="15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  <c r="N58" s="25">
        <f>_xlfn.XLOOKUP(A58,ajodata_FF5!A:A,ajodata_FF5!N:N)</f>
        <v>0.94494580446534071</v>
      </c>
      <c r="O58" s="25">
        <f>_xlfn.XLOOKUP(A58,ajodata_FF5!A:A,ajodata_FF5!O:O)</f>
        <v>1.7387723079612335E-2</v>
      </c>
    </row>
    <row r="59" spans="1:15" ht="15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  <c r="N59" s="25">
        <f>_xlfn.XLOOKUP(A59,ajodata_FF5!A:A,ajodata_FF5!N:N)</f>
        <v>0.95999898572501052</v>
      </c>
      <c r="O59" s="25">
        <f>_xlfn.XLOOKUP(A59,ajodata_FF5!A:A,ajodata_FF5!O:O)</f>
        <v>1.5930205931955054E-2</v>
      </c>
    </row>
    <row r="60" spans="1:15" ht="15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  <c r="N60" s="25">
        <f>_xlfn.XLOOKUP(A60,ajodata_FF5!A:A,ajodata_FF5!N:N)</f>
        <v>0.96527781554601266</v>
      </c>
      <c r="O60" s="25">
        <f>_xlfn.XLOOKUP(A60,ajodata_FF5!A:A,ajodata_FF5!O:O)</f>
        <v>5.498786873212644E-3</v>
      </c>
    </row>
    <row r="61" spans="1:15" ht="15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  <c r="N61" s="25">
        <f>_xlfn.XLOOKUP(A61,ajodata_FF5!A:A,ajodata_FF5!N:N)</f>
        <v>0.9733082225194577</v>
      </c>
      <c r="O61" s="25">
        <f>_xlfn.XLOOKUP(A61,ajodata_FF5!A:A,ajodata_FF5!O:O)</f>
        <v>8.3192702081344421E-3</v>
      </c>
    </row>
    <row r="62" spans="1:15" ht="15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  <c r="N62" s="25">
        <f>_xlfn.XLOOKUP(A62,ajodata_FF5!A:A,ajodata_FF5!N:N)</f>
        <v>0.98134936434991471</v>
      </c>
      <c r="O62" s="25">
        <f>_xlfn.XLOOKUP(A62,ajodata_FF5!A:A,ajodata_FF5!O:O)</f>
        <v>8.2616602268519908E-3</v>
      </c>
    </row>
    <row r="63" spans="1:15" ht="15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  <c r="N63" s="25">
        <f>_xlfn.XLOOKUP(A63,ajodata_FF5!A:A,ajodata_FF5!N:N)</f>
        <v>0.98200093032974711</v>
      </c>
      <c r="O63" s="25">
        <f>_xlfn.XLOOKUP(A63,ajodata_FF5!A:A,ajodata_FF5!O:O)</f>
        <v>6.6394905168561049E-4</v>
      </c>
    </row>
    <row r="64" spans="1:15" ht="15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  <c r="N64" s="25">
        <f>_xlfn.XLOOKUP(A64,ajodata_FF5!A:A,ajodata_FF5!N:N)</f>
        <v>0.9797638641096007</v>
      </c>
      <c r="O64" s="25">
        <f>_xlfn.XLOOKUP(A64,ajodata_FF5!A:A,ajodata_FF5!O:O)</f>
        <v>-2.2780693490740624E-3</v>
      </c>
    </row>
    <row r="65" spans="1:15" ht="15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  <c r="N65" s="25">
        <f>_xlfn.XLOOKUP(A65,ajodata_FF5!A:A,ajodata_FF5!N:N)</f>
        <v>0.97836282829585375</v>
      </c>
      <c r="O65" s="25">
        <f>_xlfn.XLOOKUP(A65,ajodata_FF5!A:A,ajodata_FF5!O:O)</f>
        <v>-1.4299729404903094E-3</v>
      </c>
    </row>
    <row r="66" spans="1:15" ht="15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  <c r="N66" s="25">
        <f>_xlfn.XLOOKUP(A66,ajodata_FF5!A:A,ajodata_FF5!N:N)</f>
        <v>0.96953365447358864</v>
      </c>
      <c r="O66" s="25">
        <f>_xlfn.XLOOKUP(A66,ajodata_FF5!A:A,ajodata_FF5!O:O)</f>
        <v>-9.0244371177143692E-3</v>
      </c>
    </row>
    <row r="67" spans="1:15" ht="15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  <c r="N67" s="25">
        <f>_xlfn.XLOOKUP(A67,ajodata_FF5!A:A,ajodata_FF5!N:N)</f>
        <v>0.96157548129229453</v>
      </c>
      <c r="O67" s="25">
        <f>_xlfn.XLOOKUP(A67,ajodata_FF5!A:A,ajodata_FF5!O:O)</f>
        <v>-8.2082485167727561E-3</v>
      </c>
    </row>
    <row r="68" spans="1:15" ht="15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  <c r="N68" s="25">
        <f>_xlfn.XLOOKUP(A68,ajodata_FF5!A:A,ajodata_FF5!N:N)</f>
        <v>0.95444751370567171</v>
      </c>
      <c r="O68" s="25">
        <f>_xlfn.XLOOKUP(A68,ajodata_FF5!A:A,ajodata_FF5!O:O)</f>
        <v>-7.4128008932208798E-3</v>
      </c>
    </row>
    <row r="69" spans="1:15" ht="15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  <c r="N69" s="25">
        <f>_xlfn.XLOOKUP(A69,ajodata_FF5!A:A,ajodata_FF5!N:N)</f>
        <v>0.93782491590722339</v>
      </c>
      <c r="O69" s="25">
        <f>_xlfn.XLOOKUP(A69,ajodata_FF5!A:A,ajodata_FF5!O:O)</f>
        <v>-1.741593703137282E-2</v>
      </c>
    </row>
    <row r="70" spans="1:15" ht="15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  <c r="N70" s="25">
        <f>_xlfn.XLOOKUP(A70,ajodata_FF5!A:A,ajodata_FF5!N:N)</f>
        <v>0.92115629274497901</v>
      </c>
      <c r="O70" s="25">
        <f>_xlfn.XLOOKUP(A70,ajodata_FF5!A:A,ajodata_FF5!O:O)</f>
        <v>-1.7773704749696969E-2</v>
      </c>
    </row>
    <row r="71" spans="1:15" ht="15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  <c r="N71" s="25">
        <f>_xlfn.XLOOKUP(A71,ajodata_FF5!A:A,ajodata_FF5!N:N)</f>
        <v>0.90368041668323607</v>
      </c>
      <c r="O71" s="25">
        <f>_xlfn.XLOOKUP(A71,ajodata_FF5!A:A,ajodata_FF5!O:O)</f>
        <v>-1.8971673101929425E-2</v>
      </c>
    </row>
    <row r="72" spans="1:15" ht="15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  <c r="N72" s="25">
        <f>_xlfn.XLOOKUP(A72,ajodata_FF5!A:A,ajodata_FF5!N:N)</f>
        <v>0.89312422671199121</v>
      </c>
      <c r="O72" s="25">
        <f>_xlfn.XLOOKUP(A72,ajodata_FF5!A:A,ajodata_FF5!O:O)</f>
        <v>-1.1681330895704339E-2</v>
      </c>
    </row>
    <row r="73" spans="1:15" ht="15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  <c r="N73" s="25">
        <f>_xlfn.XLOOKUP(A73,ajodata_FF5!A:A,ajodata_FF5!N:N)</f>
        <v>0.88344517337608519</v>
      </c>
      <c r="O73" s="25">
        <f>_xlfn.XLOOKUP(A73,ajodata_FF5!A:A,ajodata_FF5!O:O)</f>
        <v>-1.0837297932829735E-2</v>
      </c>
    </row>
    <row r="74" spans="1:15" ht="15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  <c r="N74" s="25">
        <f>_xlfn.XLOOKUP(A74,ajodata_FF5!A:A,ajodata_FF5!N:N)</f>
        <v>0.87378091656380186</v>
      </c>
      <c r="O74" s="25">
        <f>_xlfn.XLOOKUP(A74,ajodata_FF5!A:A,ajodata_FF5!O:O)</f>
        <v>-1.0939283051772622E-2</v>
      </c>
    </row>
    <row r="75" spans="1:15" ht="15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  <c r="N75" s="25">
        <f>_xlfn.XLOOKUP(A75,ajodata_FF5!A:A,ajodata_FF5!N:N)</f>
        <v>0.85958427208689214</v>
      </c>
      <c r="O75" s="25">
        <f>_xlfn.XLOOKUP(A75,ajodata_FF5!A:A,ajodata_FF5!O:O)</f>
        <v>-1.6247373005969172E-2</v>
      </c>
    </row>
    <row r="76" spans="1:15" ht="15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  <c r="N76" s="25">
        <f>_xlfn.XLOOKUP(A76,ajodata_FF5!A:A,ajodata_FF5!N:N)</f>
        <v>0.8502542959372269</v>
      </c>
      <c r="O76" s="25">
        <f>_xlfn.XLOOKUP(A76,ajodata_FF5!A:A,ajodata_FF5!O:O)</f>
        <v>-1.0854056376594697E-2</v>
      </c>
    </row>
    <row r="77" spans="1:15" ht="15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  <c r="N77" s="25">
        <f>_xlfn.XLOOKUP(A77,ajodata_FF5!A:A,ajodata_FF5!N:N)</f>
        <v>0.84250546048984898</v>
      </c>
      <c r="O77" s="25">
        <f>_xlfn.XLOOKUP(A77,ajodata_FF5!A:A,ajodata_FF5!O:O)</f>
        <v>-9.1135504806082249E-3</v>
      </c>
    </row>
    <row r="78" spans="1:15" ht="15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  <c r="N78" s="25">
        <f>_xlfn.XLOOKUP(A78,ajodata_FF5!A:A,ajodata_FF5!N:N)</f>
        <v>0.8426813552660134</v>
      </c>
      <c r="O78" s="25">
        <f>_xlfn.XLOOKUP(A78,ajodata_FF5!A:A,ajodata_FF5!O:O)</f>
        <v>2.0877582925355956E-4</v>
      </c>
    </row>
    <row r="79" spans="1:15" ht="15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  <c r="N79" s="25">
        <f>_xlfn.XLOOKUP(A79,ajodata_FF5!A:A,ajodata_FF5!N:N)</f>
        <v>0.83914847783187618</v>
      </c>
      <c r="O79" s="25">
        <f>_xlfn.XLOOKUP(A79,ajodata_FF5!A:A,ajodata_FF5!O:O)</f>
        <v>-4.1924238765458088E-3</v>
      </c>
    </row>
    <row r="80" spans="1:15" ht="15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  <c r="N80" s="25">
        <f>_xlfn.XLOOKUP(A80,ajodata_FF5!A:A,ajodata_FF5!N:N)</f>
        <v>0.83350742469105998</v>
      </c>
      <c r="O80" s="25">
        <f>_xlfn.XLOOKUP(A80,ajodata_FF5!A:A,ajodata_FF5!O:O)</f>
        <v>-6.7223540170043509E-3</v>
      </c>
    </row>
    <row r="81" spans="1:15" ht="15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  <c r="N81" s="25">
        <f>_xlfn.XLOOKUP(A81,ajodata_FF5!A:A,ajodata_FF5!N:N)</f>
        <v>0.8380129713145833</v>
      </c>
      <c r="O81" s="25">
        <f>_xlfn.XLOOKUP(A81,ajodata_FF5!A:A,ajodata_FF5!O:O)</f>
        <v>5.4055266816528946E-3</v>
      </c>
    </row>
    <row r="82" spans="1:15" ht="15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  <c r="N82" s="25">
        <f>_xlfn.XLOOKUP(A82,ajodata_FF5!A:A,ajodata_FF5!N:N)</f>
        <v>0.84108877245919</v>
      </c>
      <c r="O82" s="25">
        <f>_xlfn.XLOOKUP(A82,ajodata_FF5!A:A,ajodata_FF5!O:O)</f>
        <v>3.6703502808336291E-3</v>
      </c>
    </row>
    <row r="83" spans="1:15" ht="15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  <c r="N83" s="25">
        <f>_xlfn.XLOOKUP(A83,ajodata_FF5!A:A,ajodata_FF5!N:N)</f>
        <v>0.84196106613898969</v>
      </c>
      <c r="O83" s="25">
        <f>_xlfn.XLOOKUP(A83,ajodata_FF5!A:A,ajodata_FF5!O:O)</f>
        <v>1.0371006109726772E-3</v>
      </c>
    </row>
    <row r="84" spans="1:15" ht="15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  <c r="N84" s="25">
        <f>_xlfn.XLOOKUP(A84,ajodata_FF5!A:A,ajodata_FF5!N:N)</f>
        <v>0.845072310097159</v>
      </c>
      <c r="O84" s="25">
        <f>_xlfn.XLOOKUP(A84,ajodata_FF5!A:A,ajodata_FF5!O:O)</f>
        <v>3.6952349500394923E-3</v>
      </c>
    </row>
    <row r="85" spans="1:15" ht="15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  <c r="N85" s="25">
        <f>_xlfn.XLOOKUP(A85,ajodata_FF5!A:A,ajodata_FF5!N:N)</f>
        <v>0.84820974960969908</v>
      </c>
      <c r="O85" s="25">
        <f>_xlfn.XLOOKUP(A85,ajodata_FF5!A:A,ajodata_FF5!O:O)</f>
        <v>3.7126284639232474E-3</v>
      </c>
    </row>
    <row r="86" spans="1:15" ht="15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  <c r="N86" s="25">
        <f>_xlfn.XLOOKUP(A86,ajodata_FF5!A:A,ajodata_FF5!N:N)</f>
        <v>0.85141010308458642</v>
      </c>
      <c r="O86" s="25">
        <f>_xlfn.XLOOKUP(A86,ajodata_FF5!A:A,ajodata_FF5!O:O)</f>
        <v>3.7730684849590244E-3</v>
      </c>
    </row>
    <row r="87" spans="1:15" ht="15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  <c r="N87" s="25">
        <f>_xlfn.XLOOKUP(A87,ajodata_FF5!A:A,ajodata_FF5!N:N)</f>
        <v>0.84034340317903744</v>
      </c>
      <c r="O87" s="25">
        <f>_xlfn.XLOOKUP(A87,ajodata_FF5!A:A,ajodata_FF5!O:O)</f>
        <v>-1.2998083844031529E-2</v>
      </c>
    </row>
    <row r="88" spans="1:15" ht="15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  <c r="N88" s="25">
        <f>_xlfn.XLOOKUP(A88,ajodata_FF5!A:A,ajodata_FF5!N:N)</f>
        <v>0.83176059002628722</v>
      </c>
      <c r="O88" s="25">
        <f>_xlfn.XLOOKUP(A88,ajodata_FF5!A:A,ajodata_FF5!O:O)</f>
        <v>-1.0213459307565519E-2</v>
      </c>
    </row>
    <row r="89" spans="1:15" ht="15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  <c r="N89" s="25">
        <f>_xlfn.XLOOKUP(A89,ajodata_FF5!A:A,ajodata_FF5!N:N)</f>
        <v>0.82257539884890585</v>
      </c>
      <c r="O89" s="25">
        <f>_xlfn.XLOOKUP(A89,ajodata_FF5!A:A,ajodata_FF5!O:O)</f>
        <v>-1.1043070911896748E-2</v>
      </c>
    </row>
    <row r="90" spans="1:15" ht="15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  <c r="N90" s="25">
        <f>_xlfn.XLOOKUP(A90,ajodata_FF5!A:A,ajodata_FF5!N:N)</f>
        <v>0.83152541632195132</v>
      </c>
      <c r="O90" s="25">
        <f>_xlfn.XLOOKUP(A90,ajodata_FF5!A:A,ajodata_FF5!O:O)</f>
        <v>1.0880482792908625E-2</v>
      </c>
    </row>
    <row r="91" spans="1:15" ht="15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  <c r="N91" s="25">
        <f>_xlfn.XLOOKUP(A91,ajodata_FF5!A:A,ajodata_FF5!N:N)</f>
        <v>0.84184267444692129</v>
      </c>
      <c r="O91" s="25">
        <f>_xlfn.XLOOKUP(A91,ajodata_FF5!A:A,ajodata_FF5!O:O)</f>
        <v>1.24076281042687E-2</v>
      </c>
    </row>
    <row r="92" spans="1:15" ht="15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  <c r="N92" s="25">
        <f>_xlfn.XLOOKUP(A92,ajodata_FF5!A:A,ajodata_FF5!N:N)</f>
        <v>0.85208634532072791</v>
      </c>
      <c r="O92" s="25">
        <f>_xlfn.XLOOKUP(A92,ajodata_FF5!A:A,ajodata_FF5!O:O)</f>
        <v>1.2168153486085232E-2</v>
      </c>
    </row>
    <row r="93" spans="1:15" ht="15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  <c r="N93" s="25">
        <f>_xlfn.XLOOKUP(A93,ajodata_FF5!A:A,ajodata_FF5!N:N)</f>
        <v>0.83855920287629393</v>
      </c>
      <c r="O93" s="25">
        <f>_xlfn.XLOOKUP(A93,ajodata_FF5!A:A,ajodata_FF5!O:O)</f>
        <v>-1.5875318879030181E-2</v>
      </c>
    </row>
    <row r="94" spans="1:15" ht="15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  <c r="N94" s="25">
        <f>_xlfn.XLOOKUP(A94,ajodata_FF5!A:A,ajodata_FF5!N:N)</f>
        <v>0.82305454105404263</v>
      </c>
      <c r="O94" s="25">
        <f>_xlfn.XLOOKUP(A94,ajodata_FF5!A:A,ajodata_FF5!O:O)</f>
        <v>-1.8489644820627624E-2</v>
      </c>
    </row>
    <row r="95" spans="1:15" ht="15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  <c r="N95" s="25">
        <f>_xlfn.XLOOKUP(A95,ajodata_FF5!A:A,ajodata_FF5!N:N)</f>
        <v>0.80783516358496288</v>
      </c>
      <c r="O95" s="25">
        <f>_xlfn.XLOOKUP(A95,ajodata_FF5!A:A,ajodata_FF5!O:O)</f>
        <v>-1.84913352760184E-2</v>
      </c>
    </row>
    <row r="96" spans="1:15" ht="15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  <c r="N96" s="25">
        <f>_xlfn.XLOOKUP(A96,ajodata_FF5!A:A,ajodata_FF5!N:N)</f>
        <v>0.83453930705499324</v>
      </c>
      <c r="O96" s="25">
        <f>_xlfn.XLOOKUP(A96,ajodata_FF5!A:A,ajodata_FF5!O:O)</f>
        <v>3.3056426203984857E-2</v>
      </c>
    </row>
    <row r="97" spans="1:15" ht="15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  <c r="N97" s="25">
        <f>_xlfn.XLOOKUP(A97,ajodata_FF5!A:A,ajodata_FF5!N:N)</f>
        <v>0.86260370878627701</v>
      </c>
      <c r="O97" s="25">
        <f>_xlfn.XLOOKUP(A97,ajodata_FF5!A:A,ajodata_FF5!O:O)</f>
        <v>3.3628615805192295E-2</v>
      </c>
    </row>
    <row r="98" spans="1:15" ht="15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  <c r="N98" s="25">
        <f>_xlfn.XLOOKUP(A98,ajodata_FF5!A:A,ajodata_FF5!N:N)</f>
        <v>0.89136073836354091</v>
      </c>
      <c r="O98" s="25">
        <f>_xlfn.XLOOKUP(A98,ajodata_FF5!A:A,ajodata_FF5!O:O)</f>
        <v>3.333747500080466E-2</v>
      </c>
    </row>
    <row r="99" spans="1:15" ht="15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  <c r="N99" s="25">
        <f>_xlfn.XLOOKUP(A99,ajodata_FF5!A:A,ajodata_FF5!N:N)</f>
        <v>0.92143986235077824</v>
      </c>
      <c r="O99" s="25">
        <f>_xlfn.XLOOKUP(A99,ajodata_FF5!A:A,ajodata_FF5!O:O)</f>
        <v>3.3745174868774153E-2</v>
      </c>
    </row>
    <row r="100" spans="1:15" ht="15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  <c r="N100" s="25">
        <f>_xlfn.XLOOKUP(A100,ajodata_FF5!A:A,ajodata_FF5!N:N)</f>
        <v>0.95124769995427871</v>
      </c>
      <c r="O100" s="25">
        <f>_xlfn.XLOOKUP(A100,ajodata_FF5!A:A,ajodata_FF5!O:O)</f>
        <v>3.2349194799815469E-2</v>
      </c>
    </row>
    <row r="101" spans="1:15" ht="15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  <c r="N101" s="25">
        <f>_xlfn.XLOOKUP(A101,ajodata_FF5!A:A,ajodata_FF5!N:N)</f>
        <v>0.9790909898460517</v>
      </c>
      <c r="O101" s="25">
        <f>_xlfn.XLOOKUP(A101,ajodata_FF5!A:A,ajodata_FF5!O:O)</f>
        <v>2.9270283537201989E-2</v>
      </c>
    </row>
    <row r="102" spans="1:15" ht="15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  <c r="N102" s="25">
        <f>_xlfn.XLOOKUP(A102,ajodata_FF5!A:A,ajodata_FF5!N:N)</f>
        <v>0.99546138951092045</v>
      </c>
      <c r="O102" s="25">
        <f>_xlfn.XLOOKUP(A102,ajodata_FF5!A:A,ajodata_FF5!O:O)</f>
        <v>1.6719998278651064E-2</v>
      </c>
    </row>
    <row r="103" spans="1:15" ht="15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  <c r="N103" s="25">
        <f>_xlfn.XLOOKUP(A103,ajodata_FF5!A:A,ajodata_FF5!N:N)</f>
        <v>1.0132482490088977</v>
      </c>
      <c r="O103" s="25">
        <f>_xlfn.XLOOKUP(A103,ajodata_FF5!A:A,ajodata_FF5!O:O)</f>
        <v>1.7867955186806447E-2</v>
      </c>
    </row>
    <row r="104" spans="1:15" ht="15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  <c r="N104" s="25">
        <f>_xlfn.XLOOKUP(A104,ajodata_FF5!A:A,ajodata_FF5!N:N)</f>
        <v>1.0298519084280595</v>
      </c>
      <c r="O104" s="25">
        <f>_xlfn.XLOOKUP(A104,ajodata_FF5!A:A,ajodata_FF5!O:O)</f>
        <v>1.6386566110923585E-2</v>
      </c>
    </row>
    <row r="105" spans="1:15" ht="15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  <c r="N105" s="25">
        <f>_xlfn.XLOOKUP(A105,ajodata_FF5!A:A,ajodata_FF5!N:N)</f>
        <v>1.0827302622856523</v>
      </c>
      <c r="O105" s="25">
        <f>_xlfn.XLOOKUP(A105,ajodata_FF5!A:A,ajodata_FF5!O:O)</f>
        <v>5.1345590006533048E-2</v>
      </c>
    </row>
    <row r="106" spans="1:15" ht="15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  <c r="N106" s="25">
        <f>_xlfn.XLOOKUP(A106,ajodata_FF5!A:A,ajodata_FF5!N:N)</f>
        <v>1.1347439546772142</v>
      </c>
      <c r="O106" s="25">
        <f>_xlfn.XLOOKUP(A106,ajodata_FF5!A:A,ajodata_FF5!O:O)</f>
        <v>4.8039381740158094E-2</v>
      </c>
    </row>
    <row r="107" spans="1:15" ht="15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  <c r="N107" s="25">
        <f>_xlfn.XLOOKUP(A107,ajodata_FF5!A:A,ajodata_FF5!N:N)</f>
        <v>1.1829111780238648</v>
      </c>
      <c r="O107" s="25">
        <f>_xlfn.XLOOKUP(A107,ajodata_FF5!A:A,ajodata_FF5!O:O)</f>
        <v>4.2447658036082754E-2</v>
      </c>
    </row>
    <row r="108" spans="1:15" ht="15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  <c r="N108" s="25">
        <f>_xlfn.XLOOKUP(A108,ajodata_FF5!A:A,ajodata_FF5!N:N)</f>
        <v>1.1974124054896567</v>
      </c>
      <c r="O108" s="25">
        <f>_xlfn.XLOOKUP(A108,ajodata_FF5!A:A,ajodata_FF5!O:O)</f>
        <v>1.2258931807557319E-2</v>
      </c>
    </row>
    <row r="109" spans="1:15" ht="15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  <c r="N109" s="25">
        <f>_xlfn.XLOOKUP(A109,ajodata_FF5!A:A,ajodata_FF5!N:N)</f>
        <v>1.2146780493336253</v>
      </c>
      <c r="O109" s="25">
        <f>_xlfn.XLOOKUP(A109,ajodata_FF5!A:A,ajodata_FF5!O:O)</f>
        <v>1.4419128919002846E-2</v>
      </c>
    </row>
    <row r="110" spans="1:15" ht="15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  <c r="N110" s="25">
        <f>_xlfn.XLOOKUP(A110,ajodata_FF5!A:A,ajodata_FF5!N:N)</f>
        <v>1.2307350002871285</v>
      </c>
      <c r="O110" s="25">
        <f>_xlfn.XLOOKUP(A110,ajodata_FF5!A:A,ajodata_FF5!O:O)</f>
        <v>1.3219100289424015E-2</v>
      </c>
    </row>
    <row r="111" spans="1:15" ht="15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  <c r="N111" s="25">
        <f>_xlfn.XLOOKUP(A111,ajodata_FF5!A:A,ajodata_FF5!N:N)</f>
        <v>1.2419361807009677</v>
      </c>
      <c r="O111" s="25">
        <f>_xlfn.XLOOKUP(A111,ajodata_FF5!A:A,ajodata_FF5!O:O)</f>
        <v>9.1012122115857602E-3</v>
      </c>
    </row>
    <row r="112" spans="1:15" ht="15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  <c r="N112" s="25">
        <f>_xlfn.XLOOKUP(A112,ajodata_FF5!A:A,ajodata_FF5!N:N)</f>
        <v>1.2540504639305039</v>
      </c>
      <c r="O112" s="25">
        <f>_xlfn.XLOOKUP(A112,ajodata_FF5!A:A,ajodata_FF5!O:O)</f>
        <v>9.7543524520710412E-3</v>
      </c>
    </row>
    <row r="113" spans="1:15" ht="15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  <c r="N113" s="25">
        <f>_xlfn.XLOOKUP(A113,ajodata_FF5!A:A,ajodata_FF5!N:N)</f>
        <v>1.2633996063056065</v>
      </c>
      <c r="O113" s="25">
        <f>_xlfn.XLOOKUP(A113,ajodata_FF5!A:A,ajodata_FF5!O:O)</f>
        <v>7.4551564263212553E-3</v>
      </c>
    </row>
    <row r="114" spans="1:15" ht="15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  <c r="N114" s="25">
        <f>_xlfn.XLOOKUP(A114,ajodata_FF5!A:A,ajodata_FF5!N:N)</f>
        <v>1.2756440306586729</v>
      </c>
      <c r="O114" s="25">
        <f>_xlfn.XLOOKUP(A114,ajodata_FF5!A:A,ajodata_FF5!O:O)</f>
        <v>9.6916480676063742E-3</v>
      </c>
    </row>
    <row r="115" spans="1:15" ht="15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  <c r="N115" s="25">
        <f>_xlfn.XLOOKUP(A115,ajodata_FF5!A:A,ajodata_FF5!N:N)</f>
        <v>1.2882428514271627</v>
      </c>
      <c r="O115" s="25">
        <f>_xlfn.XLOOKUP(A115,ajodata_FF5!A:A,ajodata_FF5!O:O)</f>
        <v>9.8764392461307433E-3</v>
      </c>
    </row>
    <row r="116" spans="1:15" ht="15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  <c r="N116" s="25">
        <f>_xlfn.XLOOKUP(A116,ajodata_FF5!A:A,ajodata_FF5!N:N)</f>
        <v>1.3048662996476927</v>
      </c>
      <c r="O116" s="25">
        <f>_xlfn.XLOOKUP(A116,ajodata_FF5!A:A,ajodata_FF5!O:O)</f>
        <v>1.2903970863967157E-2</v>
      </c>
    </row>
    <row r="117" spans="1:15" ht="15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  <c r="N117" s="25">
        <f>_xlfn.XLOOKUP(A117,ajodata_FF5!A:A,ajodata_FF5!N:N)</f>
        <v>1.3050295037932951</v>
      </c>
      <c r="O117" s="25">
        <f>_xlfn.XLOOKUP(A117,ajodata_FF5!A:A,ajodata_FF5!O:O)</f>
        <v>1.2507346204465559E-4</v>
      </c>
    </row>
    <row r="118" spans="1:15" ht="15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  <c r="N118" s="25">
        <f>_xlfn.XLOOKUP(A118,ajodata_FF5!A:A,ajodata_FF5!N:N)</f>
        <v>1.3062898669094423</v>
      </c>
      <c r="O118" s="25">
        <f>_xlfn.XLOOKUP(A118,ajodata_FF5!A:A,ajodata_FF5!O:O)</f>
        <v>9.6577365682823651E-4</v>
      </c>
    </row>
    <row r="119" spans="1:15" ht="15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  <c r="N119" s="25">
        <f>_xlfn.XLOOKUP(A119,ajodata_FF5!A:A,ajodata_FF5!N:N)</f>
        <v>1.3055198280851723</v>
      </c>
      <c r="O119" s="25">
        <f>_xlfn.XLOOKUP(A119,ajodata_FF5!A:A,ajodata_FF5!O:O)</f>
        <v>-5.8948541497286298E-4</v>
      </c>
    </row>
    <row r="120" spans="1:15" ht="15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  <c r="N120" s="25">
        <f>_xlfn.XLOOKUP(A120,ajodata_FF5!A:A,ajodata_FF5!N:N)</f>
        <v>1.2720241093564146</v>
      </c>
      <c r="O120" s="25">
        <f>_xlfn.XLOOKUP(A120,ajodata_FF5!A:A,ajodata_FF5!O:O)</f>
        <v>-2.5656997318751106E-2</v>
      </c>
    </row>
    <row r="121" spans="1:15" ht="15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  <c r="N121" s="25">
        <f>_xlfn.XLOOKUP(A121,ajodata_FF5!A:A,ajodata_FF5!N:N)</f>
        <v>1.2422696877319386</v>
      </c>
      <c r="O121" s="25">
        <f>_xlfn.XLOOKUP(A121,ajodata_FF5!A:A,ajodata_FF5!O:O)</f>
        <v>-2.3391397541616107E-2</v>
      </c>
    </row>
    <row r="122" spans="1:15" ht="15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  <c r="N122" s="25">
        <f>_xlfn.XLOOKUP(A122,ajodata_FF5!A:A,ajodata_FF5!N:N)</f>
        <v>1.214009328387226</v>
      </c>
      <c r="O122" s="25">
        <f>_xlfn.XLOOKUP(A122,ajodata_FF5!A:A,ajodata_FF5!O:O)</f>
        <v>-2.2748972806628385E-2</v>
      </c>
    </row>
    <row r="123" spans="1:15" ht="15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  <c r="N123" s="25">
        <f>_xlfn.XLOOKUP(A123,ajodata_FF5!A:A,ajodata_FF5!N:N)</f>
        <v>1.188450268277812</v>
      </c>
      <c r="O123" s="25">
        <f>_xlfn.XLOOKUP(A123,ajodata_FF5!A:A,ajodata_FF5!O:O)</f>
        <v>-2.1053429748656399E-2</v>
      </c>
    </row>
    <row r="124" spans="1:15" ht="15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  <c r="N124" s="25">
        <f>_xlfn.XLOOKUP(A124,ajodata_FF5!A:A,ajodata_FF5!N:N)</f>
        <v>1.1699040503429532</v>
      </c>
      <c r="O124" s="25">
        <f>_xlfn.XLOOKUP(A124,ajodata_FF5!A:A,ajodata_FF5!O:O)</f>
        <v>-1.560537990515512E-2</v>
      </c>
    </row>
    <row r="125" spans="1:15" ht="15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  <c r="N125" s="25">
        <f>_xlfn.XLOOKUP(A125,ajodata_FF5!A:A,ajodata_FF5!N:N)</f>
        <v>1.1492043665009515</v>
      </c>
      <c r="O125" s="25">
        <f>_xlfn.XLOOKUP(A125,ajodata_FF5!A:A,ajodata_FF5!O:O)</f>
        <v>-1.7693488483892055E-2</v>
      </c>
    </row>
    <row r="126" spans="1:15" ht="15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  <c r="N126" s="25">
        <f>_xlfn.XLOOKUP(A126,ajodata_FF5!A:A,ajodata_FF5!N:N)</f>
        <v>1.1288317315837784</v>
      </c>
      <c r="O126" s="25">
        <f>_xlfn.XLOOKUP(A126,ajodata_FF5!A:A,ajodata_FF5!O:O)</f>
        <v>-1.7727599642875399E-2</v>
      </c>
    </row>
    <row r="127" spans="1:15" ht="15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  <c r="N127" s="25">
        <f>_xlfn.XLOOKUP(A127,ajodata_FF5!A:A,ajodata_FF5!N:N)</f>
        <v>1.1063206066807014</v>
      </c>
      <c r="O127" s="25">
        <f>_xlfn.XLOOKUP(A127,ajodata_FF5!A:A,ajodata_FF5!O:O)</f>
        <v>-1.9941966790296802E-2</v>
      </c>
    </row>
    <row r="128" spans="1:15" ht="15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  <c r="N128" s="25">
        <f>_xlfn.XLOOKUP(A128,ajodata_FF5!A:A,ajodata_FF5!N:N)</f>
        <v>1.0807584857855168</v>
      </c>
      <c r="O128" s="25">
        <f>_xlfn.XLOOKUP(A128,ajodata_FF5!A:A,ajodata_FF5!O:O)</f>
        <v>-2.3105527223142627E-2</v>
      </c>
    </row>
    <row r="129" spans="1:15" ht="15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  <c r="N129" s="25">
        <f>_xlfn.XLOOKUP(A129,ajodata_FF5!A:A,ajodata_FF5!N:N)</f>
        <v>1.0708672903173579</v>
      </c>
      <c r="O129" s="25">
        <f>_xlfn.XLOOKUP(A129,ajodata_FF5!A:A,ajodata_FF5!O:O)</f>
        <v>-9.1520867966812646E-3</v>
      </c>
    </row>
    <row r="130" spans="1:15" ht="15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  <c r="N130" s="25">
        <f>_xlfn.XLOOKUP(A130,ajodata_FF5!A:A,ajodata_FF5!N:N)</f>
        <v>1.0554173740598245</v>
      </c>
      <c r="O130" s="25">
        <f>_xlfn.XLOOKUP(A130,ajodata_FF5!A:A,ajodata_FF5!O:O)</f>
        <v>-1.4427479854160801E-2</v>
      </c>
    </row>
    <row r="131" spans="1:15" ht="15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  <c r="N131" s="25">
        <f>_xlfn.XLOOKUP(A131,ajodata_FF5!A:A,ajodata_FF5!N:N)</f>
        <v>1.0410044787575448</v>
      </c>
      <c r="O131" s="25">
        <f>_xlfn.XLOOKUP(A131,ajodata_FF5!A:A,ajodata_FF5!O:O)</f>
        <v>-1.3656109570035151E-2</v>
      </c>
    </row>
    <row r="132" spans="1:15" ht="15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  <c r="N132" s="25">
        <f>_xlfn.XLOOKUP(A132,ajodata_FF5!A:A,ajodata_FF5!N:N)</f>
        <v>1.0435508745345645</v>
      </c>
      <c r="O132" s="25">
        <f>_xlfn.XLOOKUP(A132,ajodata_FF5!A:A,ajodata_FF5!O:O)</f>
        <v>2.4460949294463404E-3</v>
      </c>
    </row>
    <row r="133" spans="1:15" ht="15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  <c r="N133" s="25">
        <f>_xlfn.XLOOKUP(A133,ajodata_FF5!A:A,ajodata_FF5!N:N)</f>
        <v>1.0498164793885099</v>
      </c>
      <c r="O133" s="25">
        <f>_xlfn.XLOOKUP(A133,ajodata_FF5!A:A,ajodata_FF5!O:O)</f>
        <v>6.0041201697424379E-3</v>
      </c>
    </row>
    <row r="134" spans="1:15" ht="15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  <c r="N134" s="25">
        <f>_xlfn.XLOOKUP(A134,ajodata_FF5!A:A,ajodata_FF5!N:N)</f>
        <v>1.0582379549261336</v>
      </c>
      <c r="O134" s="25">
        <f>_xlfn.XLOOKUP(A134,ajodata_FF5!A:A,ajodata_FF5!O:O)</f>
        <v>8.0218549650973477E-3</v>
      </c>
    </row>
    <row r="135" spans="1:15" ht="15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  <c r="N135" s="25">
        <f>_xlfn.XLOOKUP(A135,ajodata_FF5!A:A,ajodata_FF5!N:N)</f>
        <v>1.045904617572827</v>
      </c>
      <c r="O135" s="25">
        <f>_xlfn.XLOOKUP(A135,ajodata_FF5!A:A,ajodata_FF5!O:O)</f>
        <v>-1.1654597433303585E-2</v>
      </c>
    </row>
    <row r="136" spans="1:15" ht="15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  <c r="N136" s="25">
        <f>_xlfn.XLOOKUP(A136,ajodata_FF5!A:A,ajodata_FF5!N:N)</f>
        <v>1.0383808452715884</v>
      </c>
      <c r="O136" s="25">
        <f>_xlfn.XLOOKUP(A136,ajodata_FF5!A:A,ajodata_FF5!O:O)</f>
        <v>-7.1935549139257905E-3</v>
      </c>
    </row>
    <row r="137" spans="1:15" ht="15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  <c r="N137" s="25">
        <f>_xlfn.XLOOKUP(A137,ajodata_FF5!A:A,ajodata_FF5!N:N)</f>
        <v>1.0308888300932846</v>
      </c>
      <c r="O137" s="25">
        <f>_xlfn.XLOOKUP(A137,ajodata_FF5!A:A,ajodata_FF5!O:O)</f>
        <v>-7.2150937803020085E-3</v>
      </c>
    </row>
    <row r="138" spans="1:15" ht="15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  <c r="N138" s="25">
        <f>_xlfn.XLOOKUP(A138,ajodata_FF5!A:A,ajodata_FF5!N:N)</f>
        <v>1.0223265565833066</v>
      </c>
      <c r="O138" s="25">
        <f>_xlfn.XLOOKUP(A138,ajodata_FF5!A:A,ajodata_FF5!O:O)</f>
        <v>-8.3057195499956701E-3</v>
      </c>
    </row>
    <row r="139" spans="1:15" ht="15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  <c r="N139" s="25">
        <f>_xlfn.XLOOKUP(A139,ajodata_FF5!A:A,ajodata_FF5!N:N)</f>
        <v>1.0122571235565789</v>
      </c>
      <c r="O139" s="25">
        <f>_xlfn.XLOOKUP(A139,ajodata_FF5!A:A,ajodata_FF5!O:O)</f>
        <v>-9.8495270047376116E-3</v>
      </c>
    </row>
    <row r="140" spans="1:15" ht="15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  <c r="N140" s="25">
        <f>_xlfn.XLOOKUP(A140,ajodata_FF5!A:A,ajodata_FF5!N:N)</f>
        <v>1.0055661827741886</v>
      </c>
      <c r="O140" s="25">
        <f>_xlfn.XLOOKUP(A140,ajodata_FF5!A:A,ajodata_FF5!O:O)</f>
        <v>-6.6099221498996108E-3</v>
      </c>
    </row>
    <row r="141" spans="1:15" ht="15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  <c r="N141" s="25">
        <f>_xlfn.XLOOKUP(A141,ajodata_FF5!A:A,ajodata_FF5!N:N)</f>
        <v>0.97680618259561935</v>
      </c>
      <c r="O141" s="25">
        <f>_xlfn.XLOOKUP(A141,ajodata_FF5!A:A,ajodata_FF5!O:O)</f>
        <v>-2.8600802882238201E-2</v>
      </c>
    </row>
    <row r="142" spans="1:15" ht="15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  <c r="N142" s="25">
        <f>_xlfn.XLOOKUP(A142,ajodata_FF5!A:A,ajodata_FF5!N:N)</f>
        <v>0.950296668057931</v>
      </c>
      <c r="O142" s="25">
        <f>_xlfn.XLOOKUP(A142,ajodata_FF5!A:A,ajodata_FF5!O:O)</f>
        <v>-2.7138970872651432E-2</v>
      </c>
    </row>
    <row r="143" spans="1:15" ht="15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  <c r="N143" s="25">
        <f>_xlfn.XLOOKUP(A143,ajodata_FF5!A:A,ajodata_FF5!N:N)</f>
        <v>0.92564828145557632</v>
      </c>
      <c r="O143" s="25">
        <f>_xlfn.XLOOKUP(A143,ajodata_FF5!A:A,ajodata_FF5!O:O)</f>
        <v>-2.593757026711168E-2</v>
      </c>
    </row>
    <row r="144" spans="1:15" ht="15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  <c r="N144" s="25">
        <f>_xlfn.XLOOKUP(A144,ajodata_FF5!A:A,ajodata_FF5!N:N)</f>
        <v>0.89811638503291891</v>
      </c>
      <c r="O144" s="25">
        <f>_xlfn.XLOOKUP(A144,ajodata_FF5!A:A,ajodata_FF5!O:O)</f>
        <v>-2.9743366864316615E-2</v>
      </c>
    </row>
    <row r="145" spans="1:15" ht="15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  <c r="N145" s="25">
        <f>_xlfn.XLOOKUP(A145,ajodata_FF5!A:A,ajodata_FF5!N:N)</f>
        <v>0.87243537758762657</v>
      </c>
      <c r="O145" s="25">
        <f>_xlfn.XLOOKUP(A145,ajodata_FF5!A:A,ajodata_FF5!O:O)</f>
        <v>-2.8594297880837619E-2</v>
      </c>
    </row>
    <row r="146" spans="1:15" ht="15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  <c r="N146" s="25">
        <f>_xlfn.XLOOKUP(A146,ajodata_FF5!A:A,ajodata_FF5!N:N)</f>
        <v>0.84889291703983005</v>
      </c>
      <c r="O146" s="25">
        <f>_xlfn.XLOOKUP(A146,ajodata_FF5!A:A,ajodata_FF5!O:O)</f>
        <v>-2.6984761453500247E-2</v>
      </c>
    </row>
    <row r="147" spans="1:15" ht="15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  <c r="N147" s="25">
        <f>_xlfn.XLOOKUP(A147,ajodata_FF5!A:A,ajodata_FF5!N:N)</f>
        <v>0.81981929552192023</v>
      </c>
      <c r="O147" s="25">
        <f>_xlfn.XLOOKUP(A147,ajodata_FF5!A:A,ajodata_FF5!O:O)</f>
        <v>-3.424886806605984E-2</v>
      </c>
    </row>
    <row r="148" spans="1:15" ht="15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  <c r="N148" s="25">
        <f>_xlfn.XLOOKUP(A148,ajodata_FF5!A:A,ajodata_FF5!N:N)</f>
        <v>0.78921461913034308</v>
      </c>
      <c r="O148" s="25">
        <f>_xlfn.XLOOKUP(A148,ajodata_FF5!A:A,ajodata_FF5!O:O)</f>
        <v>-3.7331002769449763E-2</v>
      </c>
    </row>
    <row r="149" spans="1:15" ht="15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  <c r="N149" s="25">
        <f>_xlfn.XLOOKUP(A149,ajodata_FF5!A:A,ajodata_FF5!N:N)</f>
        <v>0.75781775342334312</v>
      </c>
      <c r="O149" s="25">
        <f>_xlfn.XLOOKUP(A149,ajodata_FF5!A:A,ajodata_FF5!O:O)</f>
        <v>-3.9782417793523657E-2</v>
      </c>
    </row>
    <row r="150" spans="1:15" ht="15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  <c r="N150" s="25">
        <f>_xlfn.XLOOKUP(A150,ajodata_FF5!A:A,ajodata_FF5!N:N)</f>
        <v>0.76237703224061104</v>
      </c>
      <c r="O150" s="25">
        <f>_xlfn.XLOOKUP(A150,ajodata_FF5!A:A,ajodata_FF5!O:O)</f>
        <v>6.0163262165236573E-3</v>
      </c>
    </row>
    <row r="151" spans="1:15" ht="15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  <c r="N151" s="25">
        <f>_xlfn.XLOOKUP(A151,ajodata_FF5!A:A,ajodata_FF5!N:N)</f>
        <v>0.76682092541474778</v>
      </c>
      <c r="O151" s="25">
        <f>_xlfn.XLOOKUP(A151,ajodata_FF5!A:A,ajodata_FF5!O:O)</f>
        <v>5.8289966594038426E-3</v>
      </c>
    </row>
    <row r="152" spans="1:15" ht="15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  <c r="N152" s="25">
        <f>_xlfn.XLOOKUP(A152,ajodata_FF5!A:A,ajodata_FF5!N:N)</f>
        <v>0.76899672621349091</v>
      </c>
      <c r="O152" s="25">
        <f>_xlfn.XLOOKUP(A152,ajodata_FF5!A:A,ajodata_FF5!O:O)</f>
        <v>2.8374301308565814E-3</v>
      </c>
    </row>
    <row r="153" spans="1:15" ht="15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  <c r="N153" s="25">
        <f>_xlfn.XLOOKUP(A153,ajodata_FF5!A:A,ajodata_FF5!N:N)</f>
        <v>0.78287247908752045</v>
      </c>
      <c r="O153" s="25">
        <f>_xlfn.XLOOKUP(A153,ajodata_FF5!A:A,ajodata_FF5!O:O)</f>
        <v>1.8043968720586348E-2</v>
      </c>
    </row>
    <row r="154" spans="1:15" ht="15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  <c r="N154" s="25">
        <f>_xlfn.XLOOKUP(A154,ajodata_FF5!A:A,ajodata_FF5!N:N)</f>
        <v>0.79550469973719984</v>
      </c>
      <c r="O154" s="25">
        <f>_xlfn.XLOOKUP(A154,ajodata_FF5!A:A,ajodata_FF5!O:O)</f>
        <v>1.6135732174929585E-2</v>
      </c>
    </row>
    <row r="155" spans="1:15" ht="15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  <c r="N155" s="25">
        <f>_xlfn.XLOOKUP(A155,ajodata_FF5!A:A,ajodata_FF5!N:N)</f>
        <v>0.80792623431527644</v>
      </c>
      <c r="O155" s="25">
        <f>_xlfn.XLOOKUP(A155,ajodata_FF5!A:A,ajodata_FF5!O:O)</f>
        <v>1.56146589481874E-2</v>
      </c>
    </row>
    <row r="156" spans="1:15" ht="15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  <c r="N156" s="25">
        <f>_xlfn.XLOOKUP(A156,ajodata_FF5!A:A,ajodata_FF5!N:N)</f>
        <v>0.82176340023193628</v>
      </c>
      <c r="O156" s="25">
        <f>_xlfn.XLOOKUP(A156,ajodata_FF5!A:A,ajodata_FF5!O:O)</f>
        <v>1.712676891645553E-2</v>
      </c>
    </row>
    <row r="157" spans="1:15" ht="15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  <c r="N157" s="25">
        <f>_xlfn.XLOOKUP(A157,ajodata_FF5!A:A,ajodata_FF5!N:N)</f>
        <v>0.83710662729191632</v>
      </c>
      <c r="O157" s="25">
        <f>_xlfn.XLOOKUP(A157,ajodata_FF5!A:A,ajodata_FF5!O:O)</f>
        <v>1.8671100532890037E-2</v>
      </c>
    </row>
    <row r="158" spans="1:15" ht="15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  <c r="N158" s="25">
        <f>_xlfn.XLOOKUP(A158,ajodata_FF5!A:A,ajodata_FF5!N:N)</f>
        <v>0.85405692143298051</v>
      </c>
      <c r="O158" s="25">
        <f>_xlfn.XLOOKUP(A158,ajodata_FF5!A:A,ajodata_FF5!O:O)</f>
        <v>2.0248667957508924E-2</v>
      </c>
    </row>
    <row r="159" spans="1:15" ht="15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  <c r="N159" s="25">
        <f>_xlfn.XLOOKUP(A159,ajodata_FF5!A:A,ajodata_FF5!N:N)</f>
        <v>0.86692581073019248</v>
      </c>
      <c r="O159" s="25">
        <f>_xlfn.XLOOKUP(A159,ajodata_FF5!A:A,ajodata_FF5!O:O)</f>
        <v>1.5067952702285801E-2</v>
      </c>
    </row>
    <row r="160" spans="1:15" ht="15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  <c r="N160" s="25">
        <f>_xlfn.XLOOKUP(A160,ajodata_FF5!A:A,ajodata_FF5!N:N)</f>
        <v>0.88066171997167453</v>
      </c>
      <c r="O160" s="25">
        <f>_xlfn.XLOOKUP(A160,ajodata_FF5!A:A,ajodata_FF5!O:O)</f>
        <v>1.5844388379569176E-2</v>
      </c>
    </row>
    <row r="161" spans="1:15" ht="15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  <c r="N161" s="25">
        <f>_xlfn.XLOOKUP(A161,ajodata_FF5!A:A,ajodata_FF5!N:N)</f>
        <v>0.89405034021699514</v>
      </c>
      <c r="O161" s="25">
        <f>_xlfn.XLOOKUP(A161,ajodata_FF5!A:A,ajodata_FF5!O:O)</f>
        <v>1.520290929160773E-2</v>
      </c>
    </row>
    <row r="162" spans="1:15" ht="15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  <c r="N162" s="25">
        <f>_xlfn.XLOOKUP(A162,ajodata_FF5!A:A,ajodata_FF5!N:N)</f>
        <v>0.90304899783309245</v>
      </c>
      <c r="O162" s="25">
        <f>_xlfn.XLOOKUP(A162,ajodata_FF5!A:A,ajodata_FF5!O:O)</f>
        <v>1.0065045793633097E-2</v>
      </c>
    </row>
    <row r="163" spans="1:15" ht="15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  <c r="N163" s="25">
        <f>_xlfn.XLOOKUP(A163,ajodata_FF5!A:A,ajodata_FF5!N:N)</f>
        <v>0.91310296145507019</v>
      </c>
      <c r="O163" s="25">
        <f>_xlfn.XLOOKUP(A163,ajodata_FF5!A:A,ajodata_FF5!O:O)</f>
        <v>1.113335339068278E-2</v>
      </c>
    </row>
    <row r="164" spans="1:15" ht="15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  <c r="N164" s="25">
        <f>_xlfn.XLOOKUP(A164,ajodata_FF5!A:A,ajodata_FF5!N:N)</f>
        <v>0.92296237301853856</v>
      </c>
      <c r="O164" s="25">
        <f>_xlfn.XLOOKUP(A164,ajodata_FF5!A:A,ajodata_FF5!O:O)</f>
        <v>1.0797699689591366E-2</v>
      </c>
    </row>
    <row r="165" spans="1:15" ht="15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  <c r="N165" s="25">
        <f>_xlfn.XLOOKUP(A165,ajodata_FF5!A:A,ajodata_FF5!N:N)</f>
        <v>0.91441038778928829</v>
      </c>
      <c r="O165" s="25">
        <f>_xlfn.XLOOKUP(A165,ajodata_FF5!A:A,ajodata_FF5!O:O)</f>
        <v>-9.265800512843328E-3</v>
      </c>
    </row>
    <row r="166" spans="1:15" ht="15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  <c r="N166" s="25">
        <f>_xlfn.XLOOKUP(A166,ajodata_FF5!A:A,ajodata_FF5!N:N)</f>
        <v>0.90343089686827993</v>
      </c>
      <c r="O166" s="25">
        <f>_xlfn.XLOOKUP(A166,ajodata_FF5!A:A,ajodata_FF5!O:O)</f>
        <v>-1.2007180875922436E-2</v>
      </c>
    </row>
    <row r="167" spans="1:15" ht="15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  <c r="N167" s="25">
        <f>_xlfn.XLOOKUP(A167,ajodata_FF5!A:A,ajodata_FF5!N:N)</f>
        <v>0.89322457332087934</v>
      </c>
      <c r="O167" s="25">
        <f>_xlfn.XLOOKUP(A167,ajodata_FF5!A:A,ajodata_FF5!O:O)</f>
        <v>-1.1297293000251094E-2</v>
      </c>
    </row>
    <row r="168" spans="1:15" ht="15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  <c r="N168" s="25">
        <f>_xlfn.XLOOKUP(A168,ajodata_FF5!A:A,ajodata_FF5!N:N)</f>
        <v>0.9056984055168209</v>
      </c>
      <c r="O168" s="25">
        <f>_xlfn.XLOOKUP(A168,ajodata_FF5!A:A,ajodata_FF5!O:O)</f>
        <v>1.3964945175618781E-2</v>
      </c>
    </row>
    <row r="169" spans="1:15" ht="15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  <c r="N169" s="25">
        <f>_xlfn.XLOOKUP(A169,ajodata_FF5!A:A,ajodata_FF5!N:N)</f>
        <v>0.9212061153009824</v>
      </c>
      <c r="O169" s="25">
        <f>_xlfn.XLOOKUP(A169,ajodata_FF5!A:A,ajodata_FF5!O:O)</f>
        <v>1.7122377261238848E-2</v>
      </c>
    </row>
    <row r="170" spans="1:15" ht="15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  <c r="N170" s="25">
        <f>_xlfn.XLOOKUP(A170,ajodata_FF5!A:A,ajodata_FF5!N:N)</f>
        <v>0.93730521930028876</v>
      </c>
      <c r="O170" s="25">
        <f>_xlfn.XLOOKUP(A170,ajodata_FF5!A:A,ajodata_FF5!O:O)</f>
        <v>1.7476114988713855E-2</v>
      </c>
    </row>
    <row r="171" spans="1:15" ht="15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  <c r="N171" s="25">
        <f>_xlfn.XLOOKUP(A171,ajodata_FF5!A:A,ajodata_FF5!N:N)</f>
        <v>0.95671782068465694</v>
      </c>
      <c r="O171" s="25">
        <f>_xlfn.XLOOKUP(A171,ajodata_FF5!A:A,ajodata_FF5!O:O)</f>
        <v>2.0711077869447852E-2</v>
      </c>
    </row>
    <row r="172" spans="1:15" ht="15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  <c r="N172" s="25">
        <f>_xlfn.XLOOKUP(A172,ajodata_FF5!A:A,ajodata_FF5!N:N)</f>
        <v>0.97526433010356017</v>
      </c>
      <c r="O172" s="25">
        <f>_xlfn.XLOOKUP(A172,ajodata_FF5!A:A,ajodata_FF5!O:O)</f>
        <v>1.9385558644272747E-2</v>
      </c>
    </row>
    <row r="173" spans="1:15" ht="15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  <c r="N173" s="25">
        <f>_xlfn.XLOOKUP(A173,ajodata_FF5!A:A,ajodata_FF5!N:N)</f>
        <v>0.99405236231266747</v>
      </c>
      <c r="O173" s="25">
        <f>_xlfn.XLOOKUP(A173,ajodata_FF5!A:A,ajodata_FF5!O:O)</f>
        <v>1.9264553853940557E-2</v>
      </c>
    </row>
    <row r="174" spans="1:15" ht="15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  <c r="N174" s="25">
        <f>_xlfn.XLOOKUP(A174,ajodata_FF5!A:A,ajodata_FF5!N:N)</f>
        <v>1.0041290951016251</v>
      </c>
      <c r="O174" s="25">
        <f>_xlfn.XLOOKUP(A174,ajodata_FF5!A:A,ajodata_FF5!O:O)</f>
        <v>1.0137024135744754E-2</v>
      </c>
    </row>
    <row r="175" spans="1:15" ht="15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  <c r="N175" s="25">
        <f>_xlfn.XLOOKUP(A175,ajodata_FF5!A:A,ajodata_FF5!N:N)</f>
        <v>1.0153953236794484</v>
      </c>
      <c r="O175" s="25">
        <f>_xlfn.XLOOKUP(A175,ajodata_FF5!A:A,ajodata_FF5!O:O)</f>
        <v>1.1219900541456884E-2</v>
      </c>
    </row>
    <row r="176" spans="1:15" ht="15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  <c r="N176" s="25">
        <f>_xlfn.XLOOKUP(A176,ajodata_FF5!A:A,ajodata_FF5!N:N)</f>
        <v>1.0239641503287771</v>
      </c>
      <c r="O176" s="25">
        <f>_xlfn.XLOOKUP(A176,ajodata_FF5!A:A,ajodata_FF5!O:O)</f>
        <v>8.4389069454034443E-3</v>
      </c>
    </row>
    <row r="177" spans="1:15" ht="15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  <c r="N177" s="25">
        <f>_xlfn.XLOOKUP(A177,ajodata_FF5!A:A,ajodata_FF5!N:N)</f>
        <v>1.0581567137015315</v>
      </c>
      <c r="O177" s="25">
        <f>_xlfn.XLOOKUP(A177,ajodata_FF5!A:A,ajodata_FF5!O:O)</f>
        <v>3.3392344216128862E-2</v>
      </c>
    </row>
    <row r="178" spans="1:15" ht="15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  <c r="N178" s="25">
        <f>_xlfn.XLOOKUP(A178,ajodata_FF5!A:A,ajodata_FF5!N:N)</f>
        <v>1.0905079659867654</v>
      </c>
      <c r="O178" s="25">
        <f>_xlfn.XLOOKUP(A178,ajodata_FF5!A:A,ajodata_FF5!O:O)</f>
        <v>3.0573214596981684E-2</v>
      </c>
    </row>
    <row r="179" spans="1:15" ht="15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  <c r="N179" s="25">
        <f>_xlfn.XLOOKUP(A179,ajodata_FF5!A:A,ajodata_FF5!N:N)</f>
        <v>1.1239095526434031</v>
      </c>
      <c r="O179" s="25">
        <f>_xlfn.XLOOKUP(A179,ajodata_FF5!A:A,ajodata_FF5!O:O)</f>
        <v>3.0629383460224164E-2</v>
      </c>
    </row>
    <row r="180" spans="1:15" ht="15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  <c r="N180" s="25">
        <f>_xlfn.XLOOKUP(A180,ajodata_FF5!A:A,ajodata_FF5!N:N)</f>
        <v>1.1538803827725688</v>
      </c>
      <c r="O180" s="25">
        <f>_xlfn.XLOOKUP(A180,ajodata_FF5!A:A,ajodata_FF5!O:O)</f>
        <v>2.6666585454919525E-2</v>
      </c>
    </row>
    <row r="181" spans="1:15" ht="15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  <c r="N181" s="25">
        <f>_xlfn.XLOOKUP(A181,ajodata_FF5!A:A,ajodata_FF5!N:N)</f>
        <v>1.1827133151227882</v>
      </c>
      <c r="O181" s="25">
        <f>_xlfn.XLOOKUP(A181,ajodata_FF5!A:A,ajodata_FF5!O:O)</f>
        <v>2.4987800105361918E-2</v>
      </c>
    </row>
    <row r="182" spans="1:15" ht="15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  <c r="N182" s="25">
        <f>_xlfn.XLOOKUP(A182,ajodata_FF5!A:A,ajodata_FF5!N:N)</f>
        <v>1.2127997827631494</v>
      </c>
      <c r="O182" s="25">
        <f>_xlfn.XLOOKUP(A182,ajodata_FF5!A:A,ajodata_FF5!O:O)</f>
        <v>2.5438512660388549E-2</v>
      </c>
    </row>
    <row r="183" spans="1:15" ht="15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  <c r="N183" s="25">
        <f>_xlfn.XLOOKUP(A183,ajodata_FF5!A:A,ajodata_FF5!N:N)</f>
        <v>1.2543782807777351</v>
      </c>
      <c r="O183" s="25">
        <f>_xlfn.XLOOKUP(A183,ajodata_FF5!A:A,ajodata_FF5!O:O)</f>
        <v>3.4283068487905272E-2</v>
      </c>
    </row>
    <row r="184" spans="1:15" ht="15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  <c r="N184" s="25">
        <f>_xlfn.XLOOKUP(A184,ajodata_FF5!A:A,ajodata_FF5!N:N)</f>
        <v>1.2950273966104029</v>
      </c>
      <c r="O184" s="25">
        <f>_xlfn.XLOOKUP(A184,ajodata_FF5!A:A,ajodata_FF5!O:O)</f>
        <v>3.2405787357434726E-2</v>
      </c>
    </row>
    <row r="185" spans="1:15" ht="15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  <c r="N185" s="25">
        <f>_xlfn.XLOOKUP(A185,ajodata_FF5!A:A,ajodata_FF5!N:N)</f>
        <v>1.3355646091003897</v>
      </c>
      <c r="O185" s="25">
        <f>_xlfn.XLOOKUP(A185,ajodata_FF5!A:A,ajodata_FF5!O:O)</f>
        <v>3.1302204568095335E-2</v>
      </c>
    </row>
    <row r="186" spans="1:15" ht="15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  <c r="N186" s="25">
        <f>_xlfn.XLOOKUP(A186,ajodata_FF5!A:A,ajodata_FF5!N:N)</f>
        <v>1.3560306666028927</v>
      </c>
      <c r="O186" s="25">
        <f>_xlfn.XLOOKUP(A186,ajodata_FF5!A:A,ajodata_FF5!O:O)</f>
        <v>1.5323899243098854E-2</v>
      </c>
    </row>
    <row r="187" spans="1:15" ht="15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  <c r="N187" s="25">
        <f>_xlfn.XLOOKUP(A187,ajodata_FF5!A:A,ajodata_FF5!N:N)</f>
        <v>1.3776599159602121</v>
      </c>
      <c r="O187" s="25">
        <f>_xlfn.XLOOKUP(A187,ajodata_FF5!A:A,ajodata_FF5!O:O)</f>
        <v>1.595041313593934E-2</v>
      </c>
    </row>
    <row r="188" spans="1:15" ht="15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  <c r="N188" s="25">
        <f>_xlfn.XLOOKUP(A188,ajodata_FF5!A:A,ajodata_FF5!N:N)</f>
        <v>1.3986705437812814</v>
      </c>
      <c r="O188" s="25">
        <f>_xlfn.XLOOKUP(A188,ajodata_FF5!A:A,ajodata_FF5!O:O)</f>
        <v>1.5250953865798713E-2</v>
      </c>
    </row>
    <row r="189" spans="1:15" ht="15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  <c r="N189" s="25">
        <f>_xlfn.XLOOKUP(A189,ajodata_FF5!A:A,ajodata_FF5!N:N)</f>
        <v>1.4208575706386624</v>
      </c>
      <c r="O189" s="25">
        <f>_xlfn.XLOOKUP(A189,ajodata_FF5!A:A,ajodata_FF5!O:O)</f>
        <v>1.5862939958254003E-2</v>
      </c>
    </row>
    <row r="190" spans="1:15" ht="15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  <c r="N190" s="25">
        <f>_xlfn.XLOOKUP(A190,ajodata_FF5!A:A,ajodata_FF5!N:N)</f>
        <v>1.4385875105275123</v>
      </c>
      <c r="O190" s="25">
        <f>_xlfn.XLOOKUP(A190,ajodata_FF5!A:A,ajodata_FF5!O:O)</f>
        <v>1.2478337206508688E-2</v>
      </c>
    </row>
    <row r="191" spans="1:15" ht="15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  <c r="N191" s="25">
        <f>_xlfn.XLOOKUP(A191,ajodata_FF5!A:A,ajodata_FF5!N:N)</f>
        <v>1.4565336521985381</v>
      </c>
      <c r="O191" s="25">
        <f>_xlfn.XLOOKUP(A191,ajodata_FF5!A:A,ajodata_FF5!O:O)</f>
        <v>1.247483489165368E-2</v>
      </c>
    </row>
    <row r="192" spans="1:15" ht="15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  <c r="N192" s="25">
        <f>_xlfn.XLOOKUP(A192,ajodata_FF5!A:A,ajodata_FF5!N:N)</f>
        <v>1.4559988146267628</v>
      </c>
      <c r="O192" s="25">
        <f>_xlfn.XLOOKUP(A192,ajodata_FF5!A:A,ajodata_FF5!O:O)</f>
        <v>-3.6719891158573865E-4</v>
      </c>
    </row>
    <row r="193" spans="1:15" ht="15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  <c r="N193" s="25">
        <f>_xlfn.XLOOKUP(A193,ajodata_FF5!A:A,ajodata_FF5!N:N)</f>
        <v>1.4609138568624795</v>
      </c>
      <c r="O193" s="25">
        <f>_xlfn.XLOOKUP(A193,ajodata_FF5!A:A,ajodata_FF5!O:O)</f>
        <v>3.37571856950766E-3</v>
      </c>
    </row>
    <row r="194" spans="1:15" ht="15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  <c r="N194" s="25">
        <f>_xlfn.XLOOKUP(A194,ajodata_FF5!A:A,ajodata_FF5!N:N)</f>
        <v>1.4655401506245604</v>
      </c>
      <c r="O194" s="25">
        <f>_xlfn.XLOOKUP(A194,ajodata_FF5!A:A,ajodata_FF5!O:O)</f>
        <v>3.1667122194436064E-3</v>
      </c>
    </row>
    <row r="195" spans="1:15" ht="15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  <c r="N195" s="25">
        <f>_xlfn.XLOOKUP(A195,ajodata_FF5!A:A,ajodata_FF5!N:N)</f>
        <v>1.4332917457848744</v>
      </c>
      <c r="O195" s="25">
        <f>_xlfn.XLOOKUP(A195,ajodata_FF5!A:A,ajodata_FF5!O:O)</f>
        <v>-2.2004449912848136E-2</v>
      </c>
    </row>
    <row r="196" spans="1:15" ht="15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  <c r="N196" s="25">
        <f>_xlfn.XLOOKUP(A196,ajodata_FF5!A:A,ajodata_FF5!N:N)</f>
        <v>1.4053905107845952</v>
      </c>
      <c r="O196" s="25">
        <f>_xlfn.XLOOKUP(A196,ajodata_FF5!A:A,ajodata_FF5!O:O)</f>
        <v>-1.9466542720512493E-2</v>
      </c>
    </row>
    <row r="197" spans="1:15" ht="15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  <c r="N197" s="25">
        <f>_xlfn.XLOOKUP(A197,ajodata_FF5!A:A,ajodata_FF5!N:N)</f>
        <v>1.3753575929994768</v>
      </c>
      <c r="O197" s="25">
        <f>_xlfn.XLOOKUP(A197,ajodata_FF5!A:A,ajodata_FF5!O:O)</f>
        <v>-2.136980259554461E-2</v>
      </c>
    </row>
    <row r="198" spans="1:15" ht="15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  <c r="N198" s="25">
        <f>_xlfn.XLOOKUP(A198,ajodata_FF5!A:A,ajodata_FF5!N:N)</f>
        <v>1.365141614890762</v>
      </c>
      <c r="O198" s="25">
        <f>_xlfn.XLOOKUP(A198,ajodata_FF5!A:A,ajodata_FF5!O:O)</f>
        <v>-7.4278705121589858E-3</v>
      </c>
    </row>
    <row r="199" spans="1:15" ht="15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  <c r="N199" s="25">
        <f>_xlfn.XLOOKUP(A199,ajodata_FF5!A:A,ajodata_FF5!N:N)</f>
        <v>1.3576836832326211</v>
      </c>
      <c r="O199" s="25">
        <f>_xlfn.XLOOKUP(A199,ajodata_FF5!A:A,ajodata_FF5!O:O)</f>
        <v>-5.4631194132468697E-3</v>
      </c>
    </row>
    <row r="200" spans="1:15" ht="15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  <c r="N200" s="25">
        <f>_xlfn.XLOOKUP(A200,ajodata_FF5!A:A,ajodata_FF5!N:N)</f>
        <v>1.3519954167243819</v>
      </c>
      <c r="O200" s="25">
        <f>_xlfn.XLOOKUP(A200,ajodata_FF5!A:A,ajodata_FF5!O:O)</f>
        <v>-4.1896846654999251E-3</v>
      </c>
    </row>
    <row r="201" spans="1:15" ht="15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  <c r="N201" s="25">
        <f>_xlfn.XLOOKUP(A201,ajodata_FF5!A:A,ajodata_FF5!N:N)</f>
        <v>1.3549609533653864</v>
      </c>
      <c r="O201" s="25">
        <f>_xlfn.XLOOKUP(A201,ajodata_FF5!A:A,ajodata_FF5!O:O)</f>
        <v>2.1934516968920774E-3</v>
      </c>
    </row>
    <row r="202" spans="1:15" ht="15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  <c r="N202" s="25">
        <f>_xlfn.XLOOKUP(A202,ajodata_FF5!A:A,ajodata_FF5!N:N)</f>
        <v>1.3578073684400451</v>
      </c>
      <c r="O202" s="25">
        <f>_xlfn.XLOOKUP(A202,ajodata_FF5!A:A,ajodata_FF5!O:O)</f>
        <v>2.1007358681362606E-3</v>
      </c>
    </row>
    <row r="203" spans="1:15" ht="15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  <c r="N203" s="25">
        <f>_xlfn.XLOOKUP(A203,ajodata_FF5!A:A,ajodata_FF5!N:N)</f>
        <v>1.3587951465235577</v>
      </c>
      <c r="O203" s="25">
        <f>_xlfn.XLOOKUP(A203,ajodata_FF5!A:A,ajodata_FF5!O:O)</f>
        <v>7.27480279214729E-4</v>
      </c>
    </row>
    <row r="204" spans="1:15" ht="15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  <c r="N204" s="25">
        <f>_xlfn.XLOOKUP(A204,ajodata_FF5!A:A,ajodata_FF5!N:N)</f>
        <v>1.3624802851550375</v>
      </c>
      <c r="O204" s="25">
        <f>_xlfn.XLOOKUP(A204,ajodata_FF5!A:A,ajodata_FF5!O:O)</f>
        <v>2.7120634342182644E-3</v>
      </c>
    </row>
    <row r="205" spans="1:15" ht="15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  <c r="N205" s="25">
        <f>_xlfn.XLOOKUP(A205,ajodata_FF5!A:A,ajodata_FF5!N:N)</f>
        <v>1.3677081592704616</v>
      </c>
      <c r="O205" s="25">
        <f>_xlfn.XLOOKUP(A205,ajodata_FF5!A:A,ajodata_FF5!O:O)</f>
        <v>3.8370273481272816E-3</v>
      </c>
    </row>
    <row r="206" spans="1:15" ht="15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  <c r="N206" s="25">
        <f>_xlfn.XLOOKUP(A206,ajodata_FF5!A:A,ajodata_FF5!N:N)</f>
        <v>1.3753302697067857</v>
      </c>
      <c r="O206" s="25">
        <f>_xlfn.XLOOKUP(A206,ajodata_FF5!A:A,ajodata_FF5!O:O)</f>
        <v>5.5729070450159139E-3</v>
      </c>
    </row>
    <row r="207" spans="1:15" ht="15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  <c r="N207" s="25">
        <f>_xlfn.XLOOKUP(A207,ajodata_FF5!A:A,ajodata_FF5!N:N)</f>
        <v>1.3991225611422273</v>
      </c>
      <c r="O207" s="25">
        <f>_xlfn.XLOOKUP(A207,ajodata_FF5!A:A,ajodata_FF5!O:O)</f>
        <v>1.729932944798343E-2</v>
      </c>
    </row>
    <row r="208" spans="1:15" ht="15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  <c r="N208" s="25">
        <f>_xlfn.XLOOKUP(A208,ajodata_FF5!A:A,ajodata_FF5!N:N)</f>
        <v>1.4220109502288116</v>
      </c>
      <c r="O208" s="25">
        <f>_xlfn.XLOOKUP(A208,ajodata_FF5!A:A,ajodata_FF5!O:O)</f>
        <v>1.6359102284719425E-2</v>
      </c>
    </row>
    <row r="209" spans="1:15" ht="15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  <c r="N209" s="25">
        <f>_xlfn.XLOOKUP(A209,ajodata_FF5!A:A,ajodata_FF5!N:N)</f>
        <v>1.4449184983179162</v>
      </c>
      <c r="O209" s="25">
        <f>_xlfn.XLOOKUP(A209,ajodata_FF5!A:A,ajodata_FF5!O:O)</f>
        <v>1.6109262791132915E-2</v>
      </c>
    </row>
    <row r="210" spans="1:15" ht="15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  <c r="N210" s="25">
        <f>_xlfn.XLOOKUP(A210,ajodata_FF5!A:A,ajodata_FF5!N:N)</f>
        <v>1.4537045537136983</v>
      </c>
      <c r="O210" s="25">
        <f>_xlfn.XLOOKUP(A210,ajodata_FF5!A:A,ajodata_FF5!O:O)</f>
        <v>6.0806581174026909E-3</v>
      </c>
    </row>
    <row r="211" spans="1:15" ht="15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  <c r="N211" s="25">
        <f>_xlfn.XLOOKUP(A211,ajodata_FF5!A:A,ajodata_FF5!N:N)</f>
        <v>1.4649730998904162</v>
      </c>
      <c r="O211" s="25">
        <f>_xlfn.XLOOKUP(A211,ajodata_FF5!A:A,ajodata_FF5!O:O)</f>
        <v>7.7516068501889048E-3</v>
      </c>
    </row>
    <row r="212" spans="1:15" ht="15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  <c r="N212" s="25">
        <f>_xlfn.XLOOKUP(A212,ajodata_FF5!A:A,ajodata_FF5!N:N)</f>
        <v>1.473234110119223</v>
      </c>
      <c r="O212" s="25">
        <f>_xlfn.XLOOKUP(A212,ajodata_FF5!A:A,ajodata_FF5!O:O)</f>
        <v>5.6390183747569902E-3</v>
      </c>
    </row>
    <row r="213" spans="1:15" ht="15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  <c r="N213" s="25">
        <f>_xlfn.XLOOKUP(A213,ajodata_FF5!A:A,ajodata_FF5!N:N)</f>
        <v>1.4667119318265522</v>
      </c>
      <c r="O213" s="25">
        <f>_xlfn.XLOOKUP(A213,ajodata_FF5!A:A,ajodata_FF5!O:O)</f>
        <v>-4.4271159945807612E-3</v>
      </c>
    </row>
    <row r="214" spans="1:15" ht="15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  <c r="N214" s="25">
        <f>_xlfn.XLOOKUP(A214,ajodata_FF5!A:A,ajodata_FF5!N:N)</f>
        <v>1.4591662565271744</v>
      </c>
      <c r="O214" s="25">
        <f>_xlfn.XLOOKUP(A214,ajodata_FF5!A:A,ajodata_FF5!O:O)</f>
        <v>-5.1446198368216506E-3</v>
      </c>
    </row>
    <row r="215" spans="1:15" ht="15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  <c r="N215" s="25">
        <f>_xlfn.XLOOKUP(A215,ajodata_FF5!A:A,ajodata_FF5!N:N)</f>
        <v>1.4506021991059619</v>
      </c>
      <c r="O215" s="25">
        <f>_xlfn.XLOOKUP(A215,ajodata_FF5!A:A,ajodata_FF5!O:O)</f>
        <v>-5.8691443712486765E-3</v>
      </c>
    </row>
    <row r="216" spans="1:15" ht="15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  <c r="N216" s="25">
        <f>_xlfn.XLOOKUP(A216,ajodata_FF5!A:A,ajodata_FF5!N:N)</f>
        <v>1.4393558488080109</v>
      </c>
      <c r="O216" s="25">
        <f>_xlfn.XLOOKUP(A216,ajodata_FF5!A:A,ajodata_FF5!O:O)</f>
        <v>-7.752883805692788E-3</v>
      </c>
    </row>
    <row r="217" spans="1:15" ht="15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  <c r="N217" s="25">
        <f>_xlfn.XLOOKUP(A217,ajodata_FF5!A:A,ajodata_FF5!N:N)</f>
        <v>1.4329691482563895</v>
      </c>
      <c r="O217" s="25">
        <f>_xlfn.XLOOKUP(A217,ajodata_FF5!A:A,ajodata_FF5!O:O)</f>
        <v>-4.4371935938638581E-3</v>
      </c>
    </row>
    <row r="218" spans="1:15" ht="15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  <c r="N218" s="25">
        <f>_xlfn.XLOOKUP(A218,ajodata_FF5!A:A,ajodata_FF5!N:N)</f>
        <v>1.4277926818867062</v>
      </c>
      <c r="O218" s="25">
        <f>_xlfn.XLOOKUP(A218,ajodata_FF5!A:A,ajodata_FF5!O:O)</f>
        <v>-3.6124060144504958E-3</v>
      </c>
    </row>
    <row r="219" spans="1:15" ht="15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  <c r="N219" s="25">
        <f>_xlfn.XLOOKUP(A219,ajodata_FF5!A:A,ajodata_FF5!N:N)</f>
        <v>1.4067790015823471</v>
      </c>
      <c r="O219" s="25">
        <f>_xlfn.XLOOKUP(A219,ajodata_FF5!A:A,ajodata_FF5!O:O)</f>
        <v>-1.4717599110111163E-2</v>
      </c>
    </row>
    <row r="220" spans="1:15" ht="15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  <c r="N220" s="25">
        <f>_xlfn.XLOOKUP(A220,ajodata_FF5!A:A,ajodata_FF5!N:N)</f>
        <v>1.3864790074826945</v>
      </c>
      <c r="O220" s="25">
        <f>_xlfn.XLOOKUP(A220,ajodata_FF5!A:A,ajodata_FF5!O:O)</f>
        <v>-1.4430123051893154E-2</v>
      </c>
    </row>
    <row r="221" spans="1:15" ht="15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  <c r="N221" s="25">
        <f>_xlfn.XLOOKUP(A221,ajodata_FF5!A:A,ajodata_FF5!N:N)</f>
        <v>1.3668536276953898</v>
      </c>
      <c r="O221" s="25">
        <f>_xlfn.XLOOKUP(A221,ajodata_FF5!A:A,ajodata_FF5!O:O)</f>
        <v>-1.4154833705659028E-2</v>
      </c>
    </row>
    <row r="222" spans="1:15" ht="15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  <c r="N222" s="25">
        <f>_xlfn.XLOOKUP(A222,ajodata_FF5!A:A,ajodata_FF5!N:N)</f>
        <v>1.356296984016431</v>
      </c>
      <c r="O222" s="25">
        <f>_xlfn.XLOOKUP(A222,ajodata_FF5!A:A,ajodata_FF5!O:O)</f>
        <v>-7.7233168680673186E-3</v>
      </c>
    </row>
    <row r="223" spans="1:15" ht="15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  <c r="N223" s="25">
        <f>_xlfn.XLOOKUP(A223,ajodata_FF5!A:A,ajodata_FF5!N:N)</f>
        <v>1.3460450018239627</v>
      </c>
      <c r="O223" s="25">
        <f>_xlfn.XLOOKUP(A223,ajodata_FF5!A:A,ajodata_FF5!O:O)</f>
        <v>-7.5588033544901389E-3</v>
      </c>
    </row>
    <row r="224" spans="1:15" ht="15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  <c r="N224" s="25">
        <f>_xlfn.XLOOKUP(A224,ajodata_FF5!A:A,ajodata_FF5!N:N)</f>
        <v>1.3369235694752635</v>
      </c>
      <c r="O224" s="25">
        <f>_xlfn.XLOOKUP(A224,ajodata_FF5!A:A,ajodata_FF5!O:O)</f>
        <v>-6.7764690900669697E-3</v>
      </c>
    </row>
    <row r="225" spans="1:15" ht="15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  <c r="N225" s="25">
        <f>_xlfn.XLOOKUP(A225,ajodata_FF5!A:A,ajodata_FF5!N:N)</f>
        <v>1.3236991558258697</v>
      </c>
      <c r="O225" s="25">
        <f>_xlfn.XLOOKUP(A225,ajodata_FF5!A:A,ajodata_FF5!O:O)</f>
        <v>-9.891675149824964E-3</v>
      </c>
    </row>
    <row r="226" spans="1:15" ht="15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  <c r="N226" s="25">
        <f>_xlfn.XLOOKUP(A226,ajodata_FF5!A:A,ajodata_FF5!N:N)</f>
        <v>1.311162109803125</v>
      </c>
      <c r="O226" s="25">
        <f>_xlfn.XLOOKUP(A226,ajodata_FF5!A:A,ajodata_FF5!O:O)</f>
        <v>-9.4712200786460071E-3</v>
      </c>
    </row>
    <row r="227" spans="1:15" ht="15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  <c r="N227" s="25">
        <f>_xlfn.XLOOKUP(A227,ajodata_FF5!A:A,ajodata_FF5!N:N)</f>
        <v>1.2992848709365337</v>
      </c>
      <c r="O227" s="25">
        <f>_xlfn.XLOOKUP(A227,ajodata_FF5!A:A,ajodata_FF5!O:O)</f>
        <v>-9.0585586464016366E-3</v>
      </c>
    </row>
    <row r="228" spans="1:15" ht="15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  <c r="N228" s="25">
        <f>_xlfn.XLOOKUP(A228,ajodata_FF5!A:A,ajodata_FF5!N:N)</f>
        <v>1.2830181971411088</v>
      </c>
      <c r="O228" s="25">
        <f>_xlfn.XLOOKUP(A228,ajodata_FF5!A:A,ajodata_FF5!O:O)</f>
        <v>-1.2519713081627564E-2</v>
      </c>
    </row>
    <row r="229" spans="1:15" ht="15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  <c r="N229" s="25">
        <f>_xlfn.XLOOKUP(A229,ajodata_FF5!A:A,ajodata_FF5!N:N)</f>
        <v>1.2702554479619661</v>
      </c>
      <c r="O229" s="25">
        <f>_xlfn.XLOOKUP(A229,ajodata_FF5!A:A,ajodata_FF5!O:O)</f>
        <v>-9.947442060900865E-3</v>
      </c>
    </row>
    <row r="230" spans="1:15" ht="15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  <c r="N230" s="25">
        <f>_xlfn.XLOOKUP(A230,ajodata_FF5!A:A,ajodata_FF5!N:N)</f>
        <v>1.2585836379433033</v>
      </c>
      <c r="O230" s="25">
        <f>_xlfn.XLOOKUP(A230,ajodata_FF5!A:A,ajodata_FF5!O:O)</f>
        <v>-9.1885534026950096E-3</v>
      </c>
    </row>
    <row r="231" spans="1:15" ht="15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  <c r="N231" s="25">
        <f>_xlfn.XLOOKUP(A231,ajodata_FF5!A:A,ajodata_FF5!N:N)</f>
        <v>1.2488764396505507</v>
      </c>
      <c r="O231" s="25">
        <f>_xlfn.XLOOKUP(A231,ajodata_FF5!A:A,ajodata_FF5!O:O)</f>
        <v>-7.7127955585180284E-3</v>
      </c>
    </row>
    <row r="232" spans="1:15" ht="15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  <c r="N232" s="25">
        <f>_xlfn.XLOOKUP(A232,ajodata_FF5!A:A,ajodata_FF5!N:N)</f>
        <v>1.2409330077072109</v>
      </c>
      <c r="O232" s="25">
        <f>_xlfn.XLOOKUP(A232,ajodata_FF5!A:A,ajodata_FF5!O:O)</f>
        <v>-6.3604626455780163E-3</v>
      </c>
    </row>
    <row r="233" spans="1:15" ht="15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  <c r="N233" s="25">
        <f>_xlfn.XLOOKUP(A233,ajodata_FF5!A:A,ajodata_FF5!N:N)</f>
        <v>1.2309578316987979</v>
      </c>
      <c r="O233" s="25">
        <f>_xlfn.XLOOKUP(A233,ajodata_FF5!A:A,ajodata_FF5!O:O)</f>
        <v>-8.0384484468210646E-3</v>
      </c>
    </row>
    <row r="234" spans="1:15" ht="15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  <c r="N234" s="25">
        <f>_xlfn.XLOOKUP(A234,ajodata_FF5!A:A,ajodata_FF5!N:N)</f>
        <v>1.2274152015229582</v>
      </c>
      <c r="O234" s="25">
        <f>_xlfn.XLOOKUP(A234,ajodata_FF5!A:A,ajodata_FF5!O:O)</f>
        <v>-2.8779460064449311E-3</v>
      </c>
    </row>
    <row r="235" spans="1:15" ht="15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  <c r="N235" s="25">
        <f>_xlfn.XLOOKUP(A235,ajodata_FF5!A:A,ajodata_FF5!N:N)</f>
        <v>1.2328749404531321</v>
      </c>
      <c r="O235" s="25">
        <f>_xlfn.XLOOKUP(A235,ajodata_FF5!A:A,ajodata_FF5!O:O)</f>
        <v>4.4481597778807504E-3</v>
      </c>
    </row>
    <row r="236" spans="1:15" ht="15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  <c r="N236" s="25">
        <f>_xlfn.XLOOKUP(A236,ajodata_FF5!A:A,ajodata_FF5!N:N)</f>
        <v>1.2383621032877745</v>
      </c>
      <c r="O236" s="25">
        <f>_xlfn.XLOOKUP(A236,ajodata_FF5!A:A,ajodata_FF5!O:O)</f>
        <v>4.4507051401545226E-3</v>
      </c>
    </row>
    <row r="237" spans="1:15" ht="15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  <c r="N237" s="25">
        <f>_xlfn.XLOOKUP(A237,ajodata_FF5!A:A,ajodata_FF5!N:N)</f>
        <v>1.2612769497900065</v>
      </c>
      <c r="O237" s="25">
        <f>_xlfn.XLOOKUP(A237,ajodata_FF5!A:A,ajodata_FF5!O:O)</f>
        <v>1.8504156774011796E-2</v>
      </c>
    </row>
    <row r="238" spans="1:15" ht="15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  <c r="N238" s="25">
        <f>_xlfn.XLOOKUP(A238,ajodata_FF5!A:A,ajodata_FF5!N:N)</f>
        <v>1.2845021853486456</v>
      </c>
      <c r="O238" s="25">
        <f>_xlfn.XLOOKUP(A238,ajodata_FF5!A:A,ajodata_FF5!O:O)</f>
        <v>1.8414064859035063E-2</v>
      </c>
    </row>
    <row r="239" spans="1:15" ht="15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  <c r="N239" s="25">
        <f>_xlfn.XLOOKUP(A239,ajodata_FF5!A:A,ajodata_FF5!N:N)</f>
        <v>1.3041705457202148</v>
      </c>
      <c r="O239" s="25">
        <f>_xlfn.XLOOKUP(A239,ajodata_FF5!A:A,ajodata_FF5!O:O)</f>
        <v>1.5312048975791187E-2</v>
      </c>
    </row>
    <row r="240" spans="1:15" ht="15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  <c r="N240" s="25">
        <f>_xlfn.XLOOKUP(A240,ajodata_FF5!A:A,ajodata_FF5!N:N)</f>
        <v>1.3304281488629321</v>
      </c>
      <c r="O240" s="25">
        <f>_xlfn.XLOOKUP(A240,ajodata_FF5!A:A,ajodata_FF5!O:O)</f>
        <v>2.0133565528591822E-2</v>
      </c>
    </row>
    <row r="241" spans="1:15" ht="15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  <c r="N241" s="25">
        <f>_xlfn.XLOOKUP(A241,ajodata_FF5!A:A,ajodata_FF5!N:N)</f>
        <v>1.3574700748761743</v>
      </c>
      <c r="O241" s="25">
        <f>_xlfn.XLOOKUP(A241,ajodata_FF5!A:A,ajodata_FF5!O:O)</f>
        <v>2.0325732010671841E-2</v>
      </c>
    </row>
    <row r="242" spans="1:15" ht="15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  <c r="N242" s="25">
        <f>_xlfn.XLOOKUP(A242,ajodata_FF5!A:A,ajodata_FF5!N:N)</f>
        <v>1.3845484641914265</v>
      </c>
      <c r="O242" s="25">
        <f>_xlfn.XLOOKUP(A242,ajodata_FF5!A:A,ajodata_FF5!O:O)</f>
        <v>1.99476878469842E-2</v>
      </c>
    </row>
    <row r="243" spans="1:15" ht="15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  <c r="N243" s="25">
        <f>_xlfn.XLOOKUP(A243,ajodata_FF5!A:A,ajodata_FF5!N:N)</f>
        <v>1.4199156989050399</v>
      </c>
      <c r="O243" s="25">
        <f>_xlfn.XLOOKUP(A243,ajodata_FF5!A:A,ajodata_FF5!O:O)</f>
        <v>2.5544237437920062E-2</v>
      </c>
    </row>
    <row r="244" spans="1:15" ht="15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  <c r="N244" s="25">
        <f>_xlfn.XLOOKUP(A244,ajodata_FF5!A:A,ajodata_FF5!N:N)</f>
        <v>1.4498035593479557</v>
      </c>
      <c r="O244" s="25">
        <f>_xlfn.XLOOKUP(A244,ajodata_FF5!A:A,ajodata_FF5!O:O)</f>
        <v>2.1049038661917509E-2</v>
      </c>
    </row>
    <row r="245" spans="1:15" ht="15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  <c r="N245" s="25">
        <f>_xlfn.XLOOKUP(A245,ajodata_FF5!A:A,ajodata_FF5!N:N)</f>
        <v>1.4749847107430998</v>
      </c>
      <c r="O245" s="25">
        <f>_xlfn.XLOOKUP(A245,ajodata_FF5!A:A,ajodata_FF5!O:O)</f>
        <v>1.7368664349582116E-2</v>
      </c>
    </row>
    <row r="246" spans="1:15" ht="15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  <c r="N246" s="25">
        <f>_xlfn.XLOOKUP(A246,ajodata_FF5!A:A,ajodata_FF5!N:N)</f>
        <v>1.4957083939567499</v>
      </c>
      <c r="O246" s="25">
        <f>_xlfn.XLOOKUP(A246,ajodata_FF5!A:A,ajodata_FF5!O:O)</f>
        <v>1.4050100358809495E-2</v>
      </c>
    </row>
    <row r="247" spans="1:15" ht="15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  <c r="N247" s="25">
        <f>_xlfn.XLOOKUP(A247,ajodata_FF5!A:A,ajodata_FF5!N:N)</f>
        <v>1.5147747761364325</v>
      </c>
      <c r="O247" s="25">
        <f>_xlfn.XLOOKUP(A247,ajodata_FF5!A:A,ajodata_FF5!O:O)</f>
        <v>1.2747392644661404E-2</v>
      </c>
    </row>
    <row r="248" spans="1:15" ht="15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  <c r="N248" s="25">
        <f>_xlfn.XLOOKUP(A248,ajodata_FF5!A:A,ajodata_FF5!N:N)</f>
        <v>1.5268004345886319</v>
      </c>
      <c r="O248" s="25">
        <f>_xlfn.XLOOKUP(A248,ajodata_FF5!A:A,ajodata_FF5!O:O)</f>
        <v>7.9389085702046697E-3</v>
      </c>
    </row>
    <row r="249" spans="1:15" ht="15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  <c r="N249" s="25">
        <f>_xlfn.XLOOKUP(A249,ajodata_FF5!A:A,ajodata_FF5!N:N)</f>
        <v>1.5244852348328928</v>
      </c>
      <c r="O249" s="25">
        <f>_xlfn.XLOOKUP(A249,ajodata_FF5!A:A,ajodata_FF5!O:O)</f>
        <v>-1.5163735241946769E-3</v>
      </c>
    </row>
    <row r="250" spans="1:15" ht="15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  <c r="N250" s="25">
        <f>_xlfn.XLOOKUP(A250,ajodata_FF5!A:A,ajodata_FF5!N:N)</f>
        <v>1.5255041838331111</v>
      </c>
      <c r="O250" s="25">
        <f>_xlfn.XLOOKUP(A250,ajodata_FF5!A:A,ajodata_FF5!O:O)</f>
        <v>6.6838889412403177E-4</v>
      </c>
    </row>
    <row r="251" spans="1:15" ht="15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  <c r="N251" s="25">
        <f>_xlfn.XLOOKUP(A251,ajodata_FF5!A:A,ajodata_FF5!N:N)</f>
        <v>1.5183185920581939</v>
      </c>
      <c r="O251" s="25">
        <f>_xlfn.XLOOKUP(A251,ajodata_FF5!A:A,ajodata_FF5!O:O)</f>
        <v>-4.7103061735708661E-3</v>
      </c>
    </row>
    <row r="252" spans="1:15" ht="15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  <c r="N252" s="25">
        <f>_xlfn.XLOOKUP(A252,ajodata_FF5!A:A,ajodata_FF5!N:N)</f>
        <v>1.5240742264139642</v>
      </c>
      <c r="O252" s="25">
        <f>_xlfn.XLOOKUP(A252,ajodata_FF5!A:A,ajodata_FF5!O:O)</f>
        <v>3.7907948871047682E-3</v>
      </c>
    </row>
    <row r="253" spans="1:15" ht="15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  <c r="N253" s="25">
        <f>_xlfn.XLOOKUP(A253,ajodata_FF5!A:A,ajodata_FF5!N:N)</f>
        <v>1.5313001432605899</v>
      </c>
      <c r="O253" s="25">
        <f>_xlfn.XLOOKUP(A253,ajodata_FF5!A:A,ajodata_FF5!O:O)</f>
        <v>4.7411843343272229E-3</v>
      </c>
    </row>
    <row r="254" spans="1:15" ht="15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  <c r="N254" s="25">
        <f>_xlfn.XLOOKUP(A254,ajodata_FF5!A:A,ajodata_FF5!N:N)</f>
        <v>1.5400372500838444</v>
      </c>
      <c r="O254" s="25">
        <f>_xlfn.XLOOKUP(A254,ajodata_FF5!A:A,ajodata_FF5!O:O)</f>
        <v>5.7056788388007203E-3</v>
      </c>
    </row>
    <row r="255" spans="1:15" ht="15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  <c r="N255" s="25">
        <f>_xlfn.XLOOKUP(A255,ajodata_FF5!A:A,ajodata_FF5!N:N)</f>
        <v>1.4861829577804277</v>
      </c>
      <c r="O255" s="25">
        <f>_xlfn.XLOOKUP(A255,ajodata_FF5!A:A,ajodata_FF5!O:O)</f>
        <v>-3.4969473823106979E-2</v>
      </c>
    </row>
    <row r="256" spans="1:15" ht="15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  <c r="N256" s="25">
        <f>_xlfn.XLOOKUP(A256,ajodata_FF5!A:A,ajodata_FF5!N:N)</f>
        <v>1.4372048908719228</v>
      </c>
      <c r="O256" s="25">
        <f>_xlfn.XLOOKUP(A256,ajodata_FF5!A:A,ajodata_FF5!O:O)</f>
        <v>-3.295561064813466E-2</v>
      </c>
    </row>
    <row r="257" spans="1:15" ht="15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  <c r="N257" s="25">
        <f>_xlfn.XLOOKUP(A257,ajodata_FF5!A:A,ajodata_FF5!N:N)</f>
        <v>1.3918650758710522</v>
      </c>
      <c r="O257" s="25">
        <f>_xlfn.XLOOKUP(A257,ajodata_FF5!A:A,ajodata_FF5!O:O)</f>
        <v>-3.1547217302721427E-2</v>
      </c>
    </row>
    <row r="258" spans="1:15" ht="15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  <c r="N258" s="25">
        <f>_xlfn.XLOOKUP(A258,ajodata_FF5!A:A,ajodata_FF5!N:N)</f>
        <v>1.3373413069996549</v>
      </c>
      <c r="O258" s="25">
        <f>_xlfn.XLOOKUP(A258,ajodata_FF5!A:A,ajodata_FF5!O:O)</f>
        <v>-3.9173171176290517E-2</v>
      </c>
    </row>
    <row r="259" spans="1:15" ht="15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  <c r="N259" s="25">
        <f>_xlfn.XLOOKUP(A259,ajodata_FF5!A:A,ajodata_FF5!N:N)</f>
        <v>1.2834536504685008</v>
      </c>
      <c r="O259" s="25">
        <f>_xlfn.XLOOKUP(A259,ajodata_FF5!A:A,ajodata_FF5!O:O)</f>
        <v>-4.0294617573767975E-2</v>
      </c>
    </row>
    <row r="260" spans="1:15" ht="15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  <c r="N260" s="25">
        <f>_xlfn.XLOOKUP(A260,ajodata_FF5!A:A,ajodata_FF5!N:N)</f>
        <v>1.2343623147053113</v>
      </c>
      <c r="O260" s="25">
        <f>_xlfn.XLOOKUP(A260,ajodata_FF5!A:A,ajodata_FF5!O:O)</f>
        <v>-3.8249402886710866E-2</v>
      </c>
    </row>
    <row r="261" spans="1:15" ht="15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  <c r="N261" s="25">
        <f>_xlfn.XLOOKUP(A261,ajodata_FF5!A:A,ajodata_FF5!N:N)</f>
        <v>1.1545807222897924</v>
      </c>
      <c r="O261" s="25">
        <f>_xlfn.XLOOKUP(A261,ajodata_FF5!A:A,ajodata_FF5!O:O)</f>
        <v>-6.4633853014676515E-2</v>
      </c>
    </row>
    <row r="262" spans="1:15" ht="15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  <c r="N262" s="25">
        <f>_xlfn.XLOOKUP(A262,ajodata_FF5!A:A,ajodata_FF5!N:N)</f>
        <v>1.0724705919464521</v>
      </c>
      <c r="O262" s="25">
        <f>_xlfn.XLOOKUP(A262,ajodata_FF5!A:A,ajodata_FF5!O:O)</f>
        <v>-7.1116838137135582E-2</v>
      </c>
    </row>
    <row r="263" spans="1:15" ht="15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  <c r="N263" s="25">
        <f>_xlfn.XLOOKUP(A263,ajodata_FF5!A:A,ajodata_FF5!N:N)</f>
        <v>0.98698042443960432</v>
      </c>
      <c r="O263" s="25">
        <f>_xlfn.XLOOKUP(A263,ajodata_FF5!A:A,ajodata_FF5!O:O)</f>
        <v>-7.9713297640814251E-2</v>
      </c>
    </row>
    <row r="264" spans="1:15" ht="15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  <c r="N264" s="25">
        <f>_xlfn.XLOOKUP(A264,ajodata_FF5!A:A,ajodata_FF5!N:N)</f>
        <v>0.91186702527778718</v>
      </c>
      <c r="O264" s="25">
        <f>_xlfn.XLOOKUP(A264,ajodata_FF5!A:A,ajodata_FF5!O:O)</f>
        <v>-7.6104244118585865E-2</v>
      </c>
    </row>
    <row r="265" spans="1:15" ht="15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  <c r="N265" s="25">
        <f>_xlfn.XLOOKUP(A265,ajodata_FF5!A:A,ajodata_FF5!N:N)</f>
        <v>0.83559448098684996</v>
      </c>
      <c r="O265" s="25">
        <f>_xlfn.XLOOKUP(A265,ajodata_FF5!A:A,ajodata_FF5!O:O)</f>
        <v>-8.3644371576767879E-2</v>
      </c>
    </row>
    <row r="266" spans="1:15" ht="15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  <c r="N266" s="25">
        <f>_xlfn.XLOOKUP(A266,ajodata_FF5!A:A,ajodata_FF5!N:N)</f>
        <v>0.7614629343284719</v>
      </c>
      <c r="O266" s="25">
        <f>_xlfn.XLOOKUP(A266,ajodata_FF5!A:A,ajodata_FF5!O:O)</f>
        <v>-8.8717132945669491E-2</v>
      </c>
    </row>
    <row r="267" spans="1:15" ht="15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  <c r="N267" s="25">
        <f>_xlfn.XLOOKUP(A267,ajodata_FF5!A:A,ajodata_FF5!N:N)</f>
        <v>0.72646860530950319</v>
      </c>
      <c r="O267" s="25">
        <f>_xlfn.XLOOKUP(A267,ajodata_FF5!A:A,ajodata_FF5!O:O)</f>
        <v>-4.5956707071802418E-2</v>
      </c>
    </row>
    <row r="268" spans="1:15" ht="15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  <c r="N268" s="25">
        <f>_xlfn.XLOOKUP(A268,ajodata_FF5!A:A,ajodata_FF5!N:N)</f>
        <v>0.69061500862325109</v>
      </c>
      <c r="O268" s="25">
        <f>_xlfn.XLOOKUP(A268,ajodata_FF5!A:A,ajodata_FF5!O:O)</f>
        <v>-4.9353263753190144E-2</v>
      </c>
    </row>
    <row r="269" spans="1:15" ht="15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  <c r="N269" s="25">
        <f>_xlfn.XLOOKUP(A269,ajodata_FF5!A:A,ajodata_FF5!N:N)</f>
        <v>0.65408158845877706</v>
      </c>
      <c r="O269" s="25">
        <f>_xlfn.XLOOKUP(A269,ajodata_FF5!A:A,ajodata_FF5!O:O)</f>
        <v>-5.2899835231359681E-2</v>
      </c>
    </row>
    <row r="270" spans="1:15" ht="15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  <c r="N270" s="25">
        <f>_xlfn.XLOOKUP(A270,ajodata_FF5!A:A,ajodata_FF5!N:N)</f>
        <v>0.6499301661333996</v>
      </c>
      <c r="O270" s="25">
        <f>_xlfn.XLOOKUP(A270,ajodata_FF5!A:A,ajodata_FF5!O:O)</f>
        <v>-6.3469487578140301E-3</v>
      </c>
    </row>
    <row r="271" spans="1:15" ht="15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  <c r="N271" s="25">
        <f>_xlfn.XLOOKUP(A271,ajodata_FF5!A:A,ajodata_FF5!N:N)</f>
        <v>0.64944656163260039</v>
      </c>
      <c r="O271" s="25">
        <f>_xlfn.XLOOKUP(A271,ajodata_FF5!A:A,ajodata_FF5!O:O)</f>
        <v>-7.4408686655720699E-4</v>
      </c>
    </row>
    <row r="272" spans="1:15" ht="15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  <c r="N272" s="25">
        <f>_xlfn.XLOOKUP(A272,ajodata_FF5!A:A,ajodata_FF5!N:N)</f>
        <v>0.64861239301766849</v>
      </c>
      <c r="O272" s="25">
        <f>_xlfn.XLOOKUP(A272,ajodata_FF5!A:A,ajodata_FF5!O:O)</f>
        <v>-1.2844299503795144E-3</v>
      </c>
    </row>
    <row r="273" spans="1:15" ht="15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  <c r="N273" s="25">
        <f>_xlfn.XLOOKUP(A273,ajodata_FF5!A:A,ajodata_FF5!N:N)</f>
        <v>0.66515743273272732</v>
      </c>
      <c r="O273" s="25">
        <f>_xlfn.XLOOKUP(A273,ajodata_FF5!A:A,ajodata_FF5!O:O)</f>
        <v>2.5508361994261392E-2</v>
      </c>
    </row>
    <row r="274" spans="1:15" ht="15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  <c r="N274" s="25">
        <f>_xlfn.XLOOKUP(A274,ajodata_FF5!A:A,ajodata_FF5!N:N)</f>
        <v>0.68007967459461138</v>
      </c>
      <c r="O274" s="25">
        <f>_xlfn.XLOOKUP(A274,ajodata_FF5!A:A,ajodata_FF5!O:O)</f>
        <v>2.2434150364339538E-2</v>
      </c>
    </row>
    <row r="275" spans="1:15" ht="15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  <c r="N275" s="25">
        <f>_xlfn.XLOOKUP(A275,ajodata_FF5!A:A,ajodata_FF5!N:N)</f>
        <v>0.69597904275485944</v>
      </c>
      <c r="O275" s="25">
        <f>_xlfn.XLOOKUP(A275,ajodata_FF5!A:A,ajodata_FF5!O:O)</f>
        <v>2.3378684519171248E-2</v>
      </c>
    </row>
    <row r="276" spans="1:15" ht="15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  <c r="N276" s="25">
        <f>_xlfn.XLOOKUP(A276,ajodata_FF5!A:A,ajodata_FF5!N:N)</f>
        <v>0.72264246524234588</v>
      </c>
      <c r="O276" s="25">
        <f>_xlfn.XLOOKUP(A276,ajodata_FF5!A:A,ajodata_FF5!O:O)</f>
        <v>3.8310668640173309E-2</v>
      </c>
    </row>
    <row r="277" spans="1:15" ht="15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  <c r="N277" s="25">
        <f>_xlfn.XLOOKUP(A277,ajodata_FF5!A:A,ajodata_FF5!N:N)</f>
        <v>0.75028329198269716</v>
      </c>
      <c r="O277" s="25">
        <f>_xlfn.XLOOKUP(A277,ajodata_FF5!A:A,ajodata_FF5!O:O)</f>
        <v>3.8249657430637768E-2</v>
      </c>
    </row>
    <row r="278" spans="1:15" ht="15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  <c r="N278" s="25">
        <f>_xlfn.XLOOKUP(A278,ajodata_FF5!A:A,ajodata_FF5!N:N)</f>
        <v>0.77945765420687496</v>
      </c>
      <c r="O278" s="25">
        <f>_xlfn.XLOOKUP(A278,ajodata_FF5!A:A,ajodata_FF5!O:O)</f>
        <v>3.888446209042145E-2</v>
      </c>
    </row>
    <row r="279" spans="1:15" ht="15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  <c r="N279" s="25">
        <f>_xlfn.XLOOKUP(A279,ajodata_FF5!A:A,ajodata_FF5!N:N)</f>
        <v>0.75378105091190295</v>
      </c>
      <c r="O279" s="25">
        <f>_xlfn.XLOOKUP(A279,ajodata_FF5!A:A,ajodata_FF5!O:O)</f>
        <v>-3.294162698434059E-2</v>
      </c>
    </row>
    <row r="280" spans="1:15" ht="15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  <c r="N280" s="25">
        <f>_xlfn.XLOOKUP(A280,ajodata_FF5!A:A,ajodata_FF5!N:N)</f>
        <v>0.72620974276762951</v>
      </c>
      <c r="O280" s="25">
        <f>_xlfn.XLOOKUP(A280,ajodata_FF5!A:A,ajodata_FF5!O:O)</f>
        <v>-3.6577343130234509E-2</v>
      </c>
    </row>
    <row r="281" spans="1:15" ht="15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  <c r="N281" s="25">
        <f>_xlfn.XLOOKUP(A281,ajodata_FF5!A:A,ajodata_FF5!N:N)</f>
        <v>0.70045894603418113</v>
      </c>
      <c r="O281" s="25">
        <f>_xlfn.XLOOKUP(A281,ajodata_FF5!A:A,ajodata_FF5!O:O)</f>
        <v>-3.5459172766411154E-2</v>
      </c>
    </row>
    <row r="282" spans="1:15" ht="15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  <c r="N282" s="25">
        <f>_xlfn.XLOOKUP(A282,ajodata_FF5!A:A,ajodata_FF5!N:N)</f>
        <v>0.72466114295281647</v>
      </c>
      <c r="O282" s="25">
        <f>_xlfn.XLOOKUP(A282,ajodata_FF5!A:A,ajodata_FF5!O:O)</f>
        <v>3.4551913507082713E-2</v>
      </c>
    </row>
    <row r="283" spans="1:15" ht="15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  <c r="N283" s="25">
        <f>_xlfn.XLOOKUP(A283,ajodata_FF5!A:A,ajodata_FF5!N:N)</f>
        <v>0.74841707531098833</v>
      </c>
      <c r="O283" s="25">
        <f>_xlfn.XLOOKUP(A283,ajodata_FF5!A:A,ajodata_FF5!O:O)</f>
        <v>3.2782125258396307E-2</v>
      </c>
    </row>
    <row r="284" spans="1:15" ht="15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  <c r="N284" s="25">
        <f>_xlfn.XLOOKUP(A284,ajodata_FF5!A:A,ajodata_FF5!N:N)</f>
        <v>0.77000275247249328</v>
      </c>
      <c r="O284" s="25">
        <f>_xlfn.XLOOKUP(A284,ajodata_FF5!A:A,ajodata_FF5!O:O)</f>
        <v>2.8841775359729052E-2</v>
      </c>
    </row>
    <row r="285" spans="1:15" ht="15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  <c r="N285" s="25">
        <f>_xlfn.XLOOKUP(A285,ajodata_FF5!A:A,ajodata_FF5!N:N)</f>
        <v>0.80407006454865315</v>
      </c>
      <c r="O285" s="25">
        <f>_xlfn.XLOOKUP(A285,ajodata_FF5!A:A,ajodata_FF5!O:O)</f>
        <v>4.4243104283418593E-2</v>
      </c>
    </row>
    <row r="286" spans="1:15" ht="15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  <c r="N286" s="25">
        <f>_xlfn.XLOOKUP(A286,ajodata_FF5!A:A,ajodata_FF5!N:N)</f>
        <v>0.8354379738315445</v>
      </c>
      <c r="O286" s="25">
        <f>_xlfn.XLOOKUP(A286,ajodata_FF5!A:A,ajodata_FF5!O:O)</f>
        <v>3.9011412892854092E-2</v>
      </c>
    </row>
    <row r="287" spans="1:15" ht="15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  <c r="N287" s="25">
        <f>_xlfn.XLOOKUP(A287,ajodata_FF5!A:A,ajodata_FF5!N:N)</f>
        <v>0.86665387022803209</v>
      </c>
      <c r="O287" s="25">
        <f>_xlfn.XLOOKUP(A287,ajodata_FF5!A:A,ajodata_FF5!O:O)</f>
        <v>3.7364708541225436E-2</v>
      </c>
    </row>
    <row r="288" spans="1:15" ht="15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  <c r="N288" s="25">
        <f>_xlfn.XLOOKUP(A288,ajodata_FF5!A:A,ajodata_FF5!N:N)</f>
        <v>0.89946622181539715</v>
      </c>
      <c r="O288" s="25">
        <f>_xlfn.XLOOKUP(A288,ajodata_FF5!A:A,ajodata_FF5!O:O)</f>
        <v>3.7860964699472865E-2</v>
      </c>
    </row>
    <row r="289" spans="1:15" ht="15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  <c r="N289" s="25">
        <f>_xlfn.XLOOKUP(A289,ajodata_FF5!A:A,ajodata_FF5!N:N)</f>
        <v>0.93353474562076955</v>
      </c>
      <c r="O289" s="25">
        <f>_xlfn.XLOOKUP(A289,ajodata_FF5!A:A,ajodata_FF5!O:O)</f>
        <v>3.7876379322629508E-2</v>
      </c>
    </row>
    <row r="290" spans="1:15" ht="15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  <c r="N290" s="25">
        <f>_xlfn.XLOOKUP(A290,ajodata_FF5!A:A,ajodata_FF5!N:N)</f>
        <v>0.96586796465931413</v>
      </c>
      <c r="O290" s="25">
        <f>_xlfn.XLOOKUP(A290,ajodata_FF5!A:A,ajodata_FF5!O:O)</f>
        <v>3.4635260433765712E-2</v>
      </c>
    </row>
    <row r="291" spans="1:15" ht="15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  <c r="N291" s="25">
        <f>_xlfn.XLOOKUP(A291,ajodata_FF5!A:A,ajodata_FF5!N:N)</f>
        <v>1.0427685180197248</v>
      </c>
      <c r="O291" s="25">
        <f>_xlfn.XLOOKUP(A291,ajodata_FF5!A:A,ajodata_FF5!O:O)</f>
        <v>7.9618080497716306E-2</v>
      </c>
    </row>
    <row r="292" spans="1:15" ht="15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  <c r="N292" s="25">
        <f>_xlfn.XLOOKUP(A292,ajodata_FF5!A:A,ajodata_FF5!N:N)</f>
        <v>1.1172827579879721</v>
      </c>
      <c r="O292" s="25">
        <f>_xlfn.XLOOKUP(A292,ajodata_FF5!A:A,ajodata_FF5!O:O)</f>
        <v>7.1458083630827202E-2</v>
      </c>
    </row>
    <row r="293" spans="1:15" ht="15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  <c r="N293" s="25">
        <f>_xlfn.XLOOKUP(A293,ajodata_FF5!A:A,ajodata_FF5!N:N)</f>
        <v>1.1885829931675751</v>
      </c>
      <c r="O293" s="25">
        <f>_xlfn.XLOOKUP(A293,ajodata_FF5!A:A,ajodata_FF5!O:O)</f>
        <v>6.3815748224739552E-2</v>
      </c>
    </row>
    <row r="294" spans="1:15" ht="15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  <c r="N294" s="25">
        <f>_xlfn.XLOOKUP(A294,ajodata_FF5!A:A,ajodata_FF5!N:N)</f>
        <v>1.2060890458740019</v>
      </c>
      <c r="O294" s="25">
        <f>_xlfn.XLOOKUP(A294,ajodata_FF5!A:A,ajodata_FF5!O:O)</f>
        <v>1.4728506807735107E-2</v>
      </c>
    </row>
    <row r="295" spans="1:15" ht="15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  <c r="N295" s="25">
        <f>_xlfn.XLOOKUP(A295,ajodata_FF5!A:A,ajodata_FF5!N:N)</f>
        <v>1.2199165925517905</v>
      </c>
      <c r="O295" s="25">
        <f>_xlfn.XLOOKUP(A295,ajodata_FF5!A:A,ajodata_FF5!O:O)</f>
        <v>1.1464780917372802E-2</v>
      </c>
    </row>
    <row r="296" spans="1:15" ht="15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  <c r="N296" s="25">
        <f>_xlfn.XLOOKUP(A296,ajodata_FF5!A:A,ajodata_FF5!N:N)</f>
        <v>1.2365433527477141</v>
      </c>
      <c r="O296" s="25">
        <f>_xlfn.XLOOKUP(A296,ajodata_FF5!A:A,ajodata_FF5!O:O)</f>
        <v>1.3629423763426431E-2</v>
      </c>
    </row>
    <row r="297" spans="1:15" ht="15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  <c r="N297" s="25">
        <f>_xlfn.XLOOKUP(A297,ajodata_FF5!A:A,ajodata_FF5!N:N)</f>
        <v>1.2657077584373813</v>
      </c>
      <c r="O297" s="25">
        <f>_xlfn.XLOOKUP(A297,ajodata_FF5!A:A,ajodata_FF5!O:O)</f>
        <v>2.358542919248334E-2</v>
      </c>
    </row>
    <row r="298" spans="1:15" ht="15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  <c r="N298" s="25">
        <f>_xlfn.XLOOKUP(A298,ajodata_FF5!A:A,ajodata_FF5!N:N)</f>
        <v>1.2918636553110538</v>
      </c>
      <c r="O298" s="25">
        <f>_xlfn.XLOOKUP(A298,ajodata_FF5!A:A,ajodata_FF5!O:O)</f>
        <v>2.0665036379301463E-2</v>
      </c>
    </row>
    <row r="299" spans="1:15" ht="15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  <c r="N299" s="25">
        <f>_xlfn.XLOOKUP(A299,ajodata_FF5!A:A,ajodata_FF5!N:N)</f>
        <v>1.3155569399036178</v>
      </c>
      <c r="O299" s="25">
        <f>_xlfn.XLOOKUP(A299,ajodata_FF5!A:A,ajodata_FF5!O:O)</f>
        <v>1.8340391027456434E-2</v>
      </c>
    </row>
    <row r="300" spans="1:15" ht="15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  <c r="N300" s="25">
        <f>_xlfn.XLOOKUP(A300,ajodata_FF5!A:A,ajodata_FF5!N:N)</f>
        <v>1.3150585044142948</v>
      </c>
      <c r="O300" s="25">
        <f>_xlfn.XLOOKUP(A300,ajodata_FF5!A:A,ajodata_FF5!O:O)</f>
        <v>-3.7887792934257329E-4</v>
      </c>
    </row>
    <row r="301" spans="1:15" ht="15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  <c r="N301" s="25">
        <f>_xlfn.XLOOKUP(A301,ajodata_FF5!A:A,ajodata_FF5!N:N)</f>
        <v>1.3208627810742049</v>
      </c>
      <c r="O301" s="25">
        <f>_xlfn.XLOOKUP(A301,ajodata_FF5!A:A,ajodata_FF5!O:O)</f>
        <v>4.4137022348637945E-3</v>
      </c>
    </row>
    <row r="302" spans="1:15" ht="15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  <c r="N302" s="25">
        <f>_xlfn.XLOOKUP(A302,ajodata_FF5!A:A,ajodata_FF5!N:N)</f>
        <v>1.3322688057539285</v>
      </c>
      <c r="O302" s="25">
        <f>_xlfn.XLOOKUP(A302,ajodata_FF5!A:A,ajodata_FF5!O:O)</f>
        <v>8.6352835761240553E-3</v>
      </c>
    </row>
    <row r="303" spans="1:15" ht="15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  <c r="N303" s="25">
        <f>_xlfn.XLOOKUP(A303,ajodata_FF5!A:A,ajodata_FF5!N:N)</f>
        <v>1.3295737442231281</v>
      </c>
      <c r="O303" s="25">
        <f>_xlfn.XLOOKUP(A303,ajodata_FF5!A:A,ajodata_FF5!O:O)</f>
        <v>-2.0229112316978827E-3</v>
      </c>
    </row>
    <row r="304" spans="1:15" ht="15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  <c r="N304" s="25">
        <f>_xlfn.XLOOKUP(A304,ajodata_FF5!A:A,ajodata_FF5!N:N)</f>
        <v>1.3223243026597855</v>
      </c>
      <c r="O304" s="25">
        <f>_xlfn.XLOOKUP(A304,ajodata_FF5!A:A,ajodata_FF5!O:O)</f>
        <v>-5.452455416512814E-3</v>
      </c>
    </row>
    <row r="305" spans="1:15" ht="15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  <c r="N305" s="25">
        <f>_xlfn.XLOOKUP(A305,ajodata_FF5!A:A,ajodata_FF5!N:N)</f>
        <v>1.3127581743322612</v>
      </c>
      <c r="O305" s="25">
        <f>_xlfn.XLOOKUP(A305,ajodata_FF5!A:A,ajodata_FF5!O:O)</f>
        <v>-7.2343284535288247E-3</v>
      </c>
    </row>
    <row r="306" spans="1:15" ht="15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  <c r="N306" s="25">
        <f>_xlfn.XLOOKUP(A306,ajodata_FF5!A:A,ajodata_FF5!N:N)</f>
        <v>1.3116119645663995</v>
      </c>
      <c r="O306" s="25">
        <f>_xlfn.XLOOKUP(A306,ajodata_FF5!A:A,ajodata_FF5!O:O)</f>
        <v>-8.731309301842165E-4</v>
      </c>
    </row>
    <row r="307" spans="1:15" ht="15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  <c r="N307" s="25">
        <f>_xlfn.XLOOKUP(A307,ajodata_FF5!A:A,ajodata_FF5!N:N)</f>
        <v>1.3206690375460364</v>
      </c>
      <c r="O307" s="25">
        <f>_xlfn.XLOOKUP(A307,ajodata_FF5!A:A,ajodata_FF5!O:O)</f>
        <v>6.9052991466351955E-3</v>
      </c>
    </row>
    <row r="308" spans="1:15" ht="15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  <c r="N308" s="25">
        <f>_xlfn.XLOOKUP(A308,ajodata_FF5!A:A,ajodata_FF5!N:N)</f>
        <v>1.3276724836342573</v>
      </c>
      <c r="O308" s="25">
        <f>_xlfn.XLOOKUP(A308,ajodata_FF5!A:A,ajodata_FF5!O:O)</f>
        <v>5.3029531919928661E-3</v>
      </c>
    </row>
    <row r="309" spans="1:15" ht="15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  <c r="N309" s="25">
        <f>_xlfn.XLOOKUP(A309,ajodata_FF5!A:A,ajodata_FF5!N:N)</f>
        <v>1.339193056137604</v>
      </c>
      <c r="O309" s="25">
        <f>_xlfn.XLOOKUP(A309,ajodata_FF5!A:A,ajodata_FF5!O:O)</f>
        <v>8.6772699181135952E-3</v>
      </c>
    </row>
    <row r="310" spans="1:15" ht="15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  <c r="N310" s="25">
        <f>_xlfn.XLOOKUP(A310,ajodata_FF5!A:A,ajodata_FF5!N:N)</f>
        <v>1.34981728058185</v>
      </c>
      <c r="O310" s="25">
        <f>_xlfn.XLOOKUP(A310,ajodata_FF5!A:A,ajodata_FF5!O:O)</f>
        <v>7.9333031153010925E-3</v>
      </c>
    </row>
    <row r="311" spans="1:15" ht="15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  <c r="N311" s="25">
        <f>_xlfn.XLOOKUP(A311,ajodata_FF5!A:A,ajodata_FF5!N:N)</f>
        <v>1.3506355651248854</v>
      </c>
      <c r="O311" s="25">
        <f>_xlfn.XLOOKUP(A311,ajodata_FF5!A:A,ajodata_FF5!O:O)</f>
        <v>6.0621874886844908E-4</v>
      </c>
    </row>
    <row r="312" spans="1:15" ht="15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  <c r="N312" s="25">
        <f>_xlfn.XLOOKUP(A312,ajodata_FF5!A:A,ajodata_FF5!N:N)</f>
        <v>1.3662058224079487</v>
      </c>
      <c r="O312" s="25">
        <f>_xlfn.XLOOKUP(A312,ajodata_FF5!A:A,ajodata_FF5!O:O)</f>
        <v>1.1528096612518635E-2</v>
      </c>
    </row>
    <row r="313" spans="1:15" ht="15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  <c r="N313" s="25">
        <f>_xlfn.XLOOKUP(A313,ajodata_FF5!A:A,ajodata_FF5!N:N)</f>
        <v>1.3953894265762681</v>
      </c>
      <c r="O313" s="25">
        <f>_xlfn.XLOOKUP(A313,ajodata_FF5!A:A,ajodata_FF5!O:O)</f>
        <v>2.1361059724429365E-2</v>
      </c>
    </row>
    <row r="314" spans="1:15" ht="15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  <c r="N314" s="25">
        <f>_xlfn.XLOOKUP(A314,ajodata_FF5!A:A,ajodata_FF5!N:N)</f>
        <v>1.4188218706303617</v>
      </c>
      <c r="O314" s="25">
        <f>_xlfn.XLOOKUP(A314,ajodata_FF5!A:A,ajodata_FF5!O:O)</f>
        <v>1.6792763086637064E-2</v>
      </c>
    </row>
    <row r="315" spans="1:15" ht="15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  <c r="N315" s="25">
        <f>_xlfn.XLOOKUP(A315,ajodata_FF5!A:A,ajodata_FF5!N:N)</f>
        <v>1.426394255582657</v>
      </c>
      <c r="O315" s="25">
        <f>_xlfn.XLOOKUP(A315,ajodata_FF5!A:A,ajodata_FF5!O:O)</f>
        <v>5.3370934780776862E-3</v>
      </c>
    </row>
    <row r="316" spans="1:15" ht="15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  <c r="N316" s="25">
        <f>_xlfn.XLOOKUP(A316,ajodata_FF5!A:A,ajodata_FF5!N:N)</f>
        <v>1.4412992394857493</v>
      </c>
      <c r="O316" s="25">
        <f>_xlfn.XLOOKUP(A316,ajodata_FF5!A:A,ajodata_FF5!O:O)</f>
        <v>1.0449413859286707E-2</v>
      </c>
    </row>
    <row r="317" spans="1:15" ht="15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  <c r="N317" s="25">
        <f>_xlfn.XLOOKUP(A317,ajodata_FF5!A:A,ajodata_FF5!N:N)</f>
        <v>1.4504846840551</v>
      </c>
      <c r="O317" s="25">
        <f>_xlfn.XLOOKUP(A317,ajodata_FF5!A:A,ajodata_FF5!O:O)</f>
        <v>6.3730308860969077E-3</v>
      </c>
    </row>
    <row r="318" spans="1:15" ht="15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  <c r="N318" s="25">
        <f>_xlfn.XLOOKUP(A318,ajodata_FF5!A:A,ajodata_FF5!N:N)</f>
        <v>1.4511512198147536</v>
      </c>
      <c r="O318" s="25">
        <f>_xlfn.XLOOKUP(A318,ajodata_FF5!A:A,ajodata_FF5!O:O)</f>
        <v>4.5952623077009068E-4</v>
      </c>
    </row>
    <row r="319" spans="1:15" ht="15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  <c r="N319" s="25">
        <f>_xlfn.XLOOKUP(A319,ajodata_FF5!A:A,ajodata_FF5!N:N)</f>
        <v>1.4565889447235609</v>
      </c>
      <c r="O319" s="25">
        <f>_xlfn.XLOOKUP(A319,ajodata_FF5!A:A,ajodata_FF5!O:O)</f>
        <v>3.7471800557777098E-3</v>
      </c>
    </row>
    <row r="320" spans="1:15" ht="15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  <c r="N320" s="25">
        <f>_xlfn.XLOOKUP(A320,ajodata_FF5!A:A,ajodata_FF5!N:N)</f>
        <v>1.4660222340611719</v>
      </c>
      <c r="O320" s="25">
        <f>_xlfn.XLOOKUP(A320,ajodata_FF5!A:A,ajodata_FF5!O:O)</f>
        <v>6.4762878860111801E-3</v>
      </c>
    </row>
    <row r="321" spans="1:15" ht="15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  <c r="N321" s="25">
        <f>_xlfn.XLOOKUP(A321,ajodata_FF5!A:A,ajodata_FF5!N:N)</f>
        <v>1.4668512086407646</v>
      </c>
      <c r="O321" s="25">
        <f>_xlfn.XLOOKUP(A321,ajodata_FF5!A:A,ajodata_FF5!O:O)</f>
        <v>5.6545839505872306E-4</v>
      </c>
    </row>
    <row r="322" spans="1:15" ht="15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  <c r="N322" s="25">
        <f>_xlfn.XLOOKUP(A322,ajodata_FF5!A:A,ajodata_FF5!N:N)</f>
        <v>1.4690414790074435</v>
      </c>
      <c r="O322" s="25">
        <f>_xlfn.XLOOKUP(A322,ajodata_FF5!A:A,ajodata_FF5!O:O)</f>
        <v>1.4931782813258476E-3</v>
      </c>
    </row>
    <row r="323" spans="1:15" ht="15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  <c r="N323" s="25">
        <f>_xlfn.XLOOKUP(A323,ajodata_FF5!A:A,ajodata_FF5!N:N)</f>
        <v>1.4812841510613866</v>
      </c>
      <c r="O323" s="25">
        <f>_xlfn.XLOOKUP(A323,ajodata_FF5!A:A,ajodata_FF5!O:O)</f>
        <v>8.3337824213205857E-3</v>
      </c>
    </row>
    <row r="324" spans="1:15" ht="15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  <c r="N324" s="25">
        <f>_xlfn.XLOOKUP(A324,ajodata_FF5!A:A,ajodata_FF5!N:N)</f>
        <v>1.5091472763354583</v>
      </c>
      <c r="O324" s="25">
        <f>_xlfn.XLOOKUP(A324,ajodata_FF5!A:A,ajodata_FF5!O:O)</f>
        <v>1.8810115030331587E-2</v>
      </c>
    </row>
    <row r="325" spans="1:15" ht="15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  <c r="N325" s="25">
        <f>_xlfn.XLOOKUP(A325,ajodata_FF5!A:A,ajodata_FF5!N:N)</f>
        <v>1.5306556762526609</v>
      </c>
      <c r="O325" s="25">
        <f>_xlfn.XLOOKUP(A325,ajodata_FF5!A:A,ajodata_FF5!O:O)</f>
        <v>1.4252021823496032E-2</v>
      </c>
    </row>
    <row r="326" spans="1:15" ht="15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  <c r="N326" s="25">
        <f>_xlfn.XLOOKUP(A326,ajodata_FF5!A:A,ajodata_FF5!N:N)</f>
        <v>1.5471393847770665</v>
      </c>
      <c r="O326" s="25">
        <f>_xlfn.XLOOKUP(A326,ajodata_FF5!A:A,ajodata_FF5!O:O)</f>
        <v>1.0769050662498374E-2</v>
      </c>
    </row>
    <row r="327" spans="1:15" ht="15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  <c r="N327" s="25">
        <f>_xlfn.XLOOKUP(A327,ajodata_FF5!A:A,ajodata_FF5!N:N)</f>
        <v>1.5533184932240909</v>
      </c>
      <c r="O327" s="25">
        <f>_xlfn.XLOOKUP(A327,ajodata_FF5!A:A,ajodata_FF5!O:O)</f>
        <v>3.9938925398856542E-3</v>
      </c>
    </row>
    <row r="328" spans="1:15" ht="15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  <c r="N328" s="25">
        <f>_xlfn.XLOOKUP(A328,ajodata_FF5!A:A,ajodata_FF5!N:N)</f>
        <v>1.5558349651866201</v>
      </c>
      <c r="O328" s="25">
        <f>_xlfn.XLOOKUP(A328,ajodata_FF5!A:A,ajodata_FF5!O:O)</f>
        <v>1.6200618054227993E-3</v>
      </c>
    </row>
    <row r="329" spans="1:15" ht="15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  <c r="N329" s="25">
        <f>_xlfn.XLOOKUP(A329,ajodata_FF5!A:A,ajodata_FF5!N:N)</f>
        <v>1.5524833408693732</v>
      </c>
      <c r="O329" s="25">
        <f>_xlfn.XLOOKUP(A329,ajodata_FF5!A:A,ajodata_FF5!O:O)</f>
        <v>-2.1542286889309438E-3</v>
      </c>
    </row>
    <row r="330" spans="1:15" ht="15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  <c r="N330" s="25">
        <f>_xlfn.XLOOKUP(A330,ajodata_FF5!A:A,ajodata_FF5!N:N)</f>
        <v>1.545009491326073</v>
      </c>
      <c r="O330" s="25">
        <f>_xlfn.XLOOKUP(A330,ajodata_FF5!A:A,ajodata_FF5!O:O)</f>
        <v>-4.8141254379676264E-3</v>
      </c>
    </row>
    <row r="331" spans="1:15" ht="15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  <c r="N331" s="25">
        <f>_xlfn.XLOOKUP(A331,ajodata_FF5!A:A,ajodata_FF5!N:N)</f>
        <v>1.5382680200977936</v>
      </c>
      <c r="O331" s="25">
        <f>_xlfn.XLOOKUP(A331,ajodata_FF5!A:A,ajodata_FF5!O:O)</f>
        <v>-4.363384992860612E-3</v>
      </c>
    </row>
    <row r="332" spans="1:15" ht="15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  <c r="N332" s="25">
        <f>_xlfn.XLOOKUP(A332,ajodata_FF5!A:A,ajodata_FF5!N:N)</f>
        <v>1.5380562036725218</v>
      </c>
      <c r="O332" s="25">
        <f>_xlfn.XLOOKUP(A332,ajodata_FF5!A:A,ajodata_FF5!O:O)</f>
        <v>-1.3769799703586608E-4</v>
      </c>
    </row>
    <row r="333" spans="1:15" ht="15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  <c r="N333" s="25">
        <f>_xlfn.XLOOKUP(A333,ajodata_FF5!A:A,ajodata_FF5!N:N)</f>
        <v>1.5420314363356042</v>
      </c>
      <c r="O333" s="25">
        <f>_xlfn.XLOOKUP(A333,ajodata_FF5!A:A,ajodata_FF5!O:O)</f>
        <v>2.5845821847020173E-3</v>
      </c>
    </row>
    <row r="334" spans="1:15" ht="15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  <c r="N334" s="25">
        <f>_xlfn.XLOOKUP(A334,ajodata_FF5!A:A,ajodata_FF5!N:N)</f>
        <v>1.5482929881325649</v>
      </c>
      <c r="O334" s="25">
        <f>_xlfn.XLOOKUP(A334,ajodata_FF5!A:A,ajodata_FF5!O:O)</f>
        <v>4.060586346955569E-3</v>
      </c>
    </row>
    <row r="335" spans="1:15" ht="15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  <c r="N335" s="25">
        <f>_xlfn.XLOOKUP(A335,ajodata_FF5!A:A,ajodata_FF5!N:N)</f>
        <v>1.5472574879884884</v>
      </c>
      <c r="O335" s="25">
        <f>_xlfn.XLOOKUP(A335,ajodata_FF5!A:A,ajodata_FF5!O:O)</f>
        <v>-6.6880115844575273E-4</v>
      </c>
    </row>
    <row r="336" spans="1:15" ht="15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  <c r="N336" s="25">
        <f>_xlfn.XLOOKUP(A336,ajodata_FF5!A:A,ajodata_FF5!N:N)</f>
        <v>1.4982652592480707</v>
      </c>
      <c r="O336" s="25">
        <f>_xlfn.XLOOKUP(A336,ajodata_FF5!A:A,ajodata_FF5!O:O)</f>
        <v>-3.1663914455576474E-2</v>
      </c>
    </row>
    <row r="337" spans="1:15" ht="15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  <c r="N337" s="25">
        <f>_xlfn.XLOOKUP(A337,ajodata_FF5!A:A,ajodata_FF5!N:N)</f>
        <v>1.4449188469640322</v>
      </c>
      <c r="O337" s="25">
        <f>_xlfn.XLOOKUP(A337,ajodata_FF5!A:A,ajodata_FF5!O:O)</f>
        <v>-3.5605452342138244E-2</v>
      </c>
    </row>
    <row r="338" spans="1:15" ht="15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  <c r="N338" s="25">
        <f>_xlfn.XLOOKUP(A338,ajodata_FF5!A:A,ajodata_FF5!N:N)</f>
        <v>1.4023190454451058</v>
      </c>
      <c r="O338" s="25">
        <f>_xlfn.XLOOKUP(A338,ajodata_FF5!A:A,ajodata_FF5!O:O)</f>
        <v>-2.948248727493193E-2</v>
      </c>
    </row>
    <row r="339" spans="1:15" ht="15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  <c r="N339" s="25">
        <f>_xlfn.XLOOKUP(A339,ajodata_FF5!A:A,ajodata_FF5!N:N)</f>
        <v>1.3168579544780585</v>
      </c>
      <c r="O339" s="25">
        <f>_xlfn.XLOOKUP(A339,ajodata_FF5!A:A,ajodata_FF5!O:O)</f>
        <v>-6.0942687218457692E-2</v>
      </c>
    </row>
    <row r="340" spans="1:15" ht="15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  <c r="N340" s="25">
        <f>_xlfn.XLOOKUP(A340,ajodata_FF5!A:A,ajodata_FF5!N:N)</f>
        <v>1.2360718630470093</v>
      </c>
      <c r="O340" s="25">
        <f>_xlfn.XLOOKUP(A340,ajodata_FF5!A:A,ajodata_FF5!O:O)</f>
        <v>-6.1347612440909818E-2</v>
      </c>
    </row>
    <row r="341" spans="1:15" ht="15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  <c r="N341" s="25">
        <f>_xlfn.XLOOKUP(A341,ajodata_FF5!A:A,ajodata_FF5!N:N)</f>
        <v>1.1502726263323124</v>
      </c>
      <c r="O341" s="25">
        <f>_xlfn.XLOOKUP(A341,ajodata_FF5!A:A,ajodata_FF5!O:O)</f>
        <v>-6.9412822409204752E-2</v>
      </c>
    </row>
    <row r="342" spans="1:15" ht="15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  <c r="N342" s="25">
        <f>_xlfn.XLOOKUP(A342,ajodata_FF5!A:A,ajodata_FF5!N:N)</f>
        <v>1.1077667145183705</v>
      </c>
      <c r="O342" s="25">
        <f>_xlfn.XLOOKUP(A342,ajodata_FF5!A:A,ajodata_FF5!O:O)</f>
        <v>-3.6952902156311952E-2</v>
      </c>
    </row>
    <row r="343" spans="1:15" ht="15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  <c r="N343" s="25">
        <f>_xlfn.XLOOKUP(A343,ajodata_FF5!A:A,ajodata_FF5!N:N)</f>
        <v>1.063711519720828</v>
      </c>
      <c r="O343" s="25">
        <f>_xlfn.XLOOKUP(A343,ajodata_FF5!A:A,ajodata_FF5!O:O)</f>
        <v>-3.9769379437164805E-2</v>
      </c>
    </row>
    <row r="344" spans="1:15" ht="15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  <c r="N344" s="25">
        <f>_xlfn.XLOOKUP(A344,ajodata_FF5!A:A,ajodata_FF5!N:N)</f>
        <v>1.019090521178041</v>
      </c>
      <c r="O344" s="25">
        <f>_xlfn.XLOOKUP(A344,ajodata_FF5!A:A,ajodata_FF5!O:O)</f>
        <v>-4.1948402095426988E-2</v>
      </c>
    </row>
    <row r="345" spans="1:15" ht="15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  <c r="N345" s="25">
        <f>_xlfn.XLOOKUP(A345,ajodata_FF5!A:A,ajodata_FF5!N:N)</f>
        <v>0.9623049833120858</v>
      </c>
      <c r="O345" s="25">
        <f>_xlfn.XLOOKUP(A345,ajodata_FF5!A:A,ajodata_FF5!O:O)</f>
        <v>-5.5721780043948059E-2</v>
      </c>
    </row>
    <row r="346" spans="1:15" ht="15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  <c r="N346" s="25">
        <f>_xlfn.XLOOKUP(A346,ajodata_FF5!A:A,ajodata_FF5!N:N)</f>
        <v>0.91498252398779534</v>
      </c>
      <c r="O346" s="25">
        <f>_xlfn.XLOOKUP(A346,ajodata_FF5!A:A,ajodata_FF5!O:O)</f>
        <v>-4.9176155319714566E-2</v>
      </c>
    </row>
    <row r="347" spans="1:15" ht="15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  <c r="N347" s="25">
        <f>_xlfn.XLOOKUP(A347,ajodata_FF5!A:A,ajodata_FF5!N:N)</f>
        <v>0.8653601748483174</v>
      </c>
      <c r="O347" s="25">
        <f>_xlfn.XLOOKUP(A347,ajodata_FF5!A:A,ajodata_FF5!O:O)</f>
        <v>-5.4233111385786244E-2</v>
      </c>
    </row>
    <row r="348" spans="1:15" ht="15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  <c r="N348" s="25">
        <f>_xlfn.XLOOKUP(A348,ajodata_FF5!A:A,ajodata_FF5!N:N)</f>
        <v>0.84353384689602517</v>
      </c>
      <c r="O348" s="25">
        <f>_xlfn.XLOOKUP(A348,ajodata_FF5!A:A,ajodata_FF5!O:O)</f>
        <v>-2.5222246859370436E-2</v>
      </c>
    </row>
    <row r="349" spans="1:15" ht="15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  <c r="N349" s="25">
        <f>_xlfn.XLOOKUP(A349,ajodata_FF5!A:A,ajodata_FF5!N:N)</f>
        <v>0.82883451928919771</v>
      </c>
      <c r="O349" s="25">
        <f>_xlfn.XLOOKUP(A349,ajodata_FF5!A:A,ajodata_FF5!O:O)</f>
        <v>-1.742588950154992E-2</v>
      </c>
    </row>
    <row r="350" spans="1:15" ht="15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  <c r="N350" s="25">
        <f>_xlfn.XLOOKUP(A350,ajodata_FF5!A:A,ajodata_FF5!N:N)</f>
        <v>0.80604177446010328</v>
      </c>
      <c r="O350" s="25">
        <f>_xlfn.XLOOKUP(A350,ajodata_FF5!A:A,ajodata_FF5!O:O)</f>
        <v>-2.7499753326684948E-2</v>
      </c>
    </row>
    <row r="351" spans="1:15" ht="15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  <c r="N351" s="25">
        <f>_xlfn.XLOOKUP(A351,ajodata_FF5!A:A,ajodata_FF5!N:N)</f>
        <v>0.62192659547250839</v>
      </c>
      <c r="O351" s="25">
        <f>_xlfn.XLOOKUP(A351,ajodata_FF5!A:A,ajodata_FF5!O:O)</f>
        <v>-0.22841890435631268</v>
      </c>
    </row>
    <row r="352" spans="1:15" ht="15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  <c r="N352" s="25">
        <f>_xlfn.XLOOKUP(A352,ajodata_FF5!A:A,ajodata_FF5!N:N)</f>
        <v>0.43962584993486614</v>
      </c>
      <c r="O352" s="25">
        <f>_xlfn.XLOOKUP(A352,ajodata_FF5!A:A,ajodata_FF5!O:O)</f>
        <v>-0.29312260782020322</v>
      </c>
    </row>
    <row r="353" spans="1:15" ht="15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  <c r="N353" s="25">
        <f>_xlfn.XLOOKUP(A353,ajodata_FF5!A:A,ajodata_FF5!N:N)</f>
        <v>0.25947043123826047</v>
      </c>
      <c r="O353" s="25">
        <f>_xlfn.XLOOKUP(A353,ajodata_FF5!A:A,ajodata_FF5!O:O)</f>
        <v>-0.40979259687140107</v>
      </c>
    </row>
    <row r="354" spans="1:15" ht="15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  <c r="N354" s="25">
        <f>_xlfn.XLOOKUP(A354,ajodata_FF5!A:A,ajodata_FF5!N:N)</f>
        <v>0.21336999005711468</v>
      </c>
      <c r="O354" s="25">
        <f>_xlfn.XLOOKUP(A354,ajodata_FF5!A:A,ajodata_FF5!O:O)</f>
        <v>-0.17767127052258894</v>
      </c>
    </row>
    <row r="355" spans="1:15" ht="15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  <c r="N355" s="25">
        <f>_xlfn.XLOOKUP(A355,ajodata_FF5!A:A,ajodata_FF5!N:N)</f>
        <v>0.1670479373397043</v>
      </c>
      <c r="O355" s="25">
        <f>_xlfn.XLOOKUP(A355,ajodata_FF5!A:A,ajodata_FF5!O:O)</f>
        <v>-0.21709731862953613</v>
      </c>
    </row>
    <row r="356" spans="1:15" ht="15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  <c r="N356" s="25">
        <f>_xlfn.XLOOKUP(A356,ajodata_FF5!A:A,ajodata_FF5!N:N)</f>
        <v>0.11987320963374827</v>
      </c>
      <c r="O356" s="25">
        <f>_xlfn.XLOOKUP(A356,ajodata_FF5!A:A,ajodata_FF5!O:O)</f>
        <v>-0.28240233586376312</v>
      </c>
    </row>
    <row r="357" spans="1:15" ht="15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  <c r="N357" s="25">
        <f>_xlfn.XLOOKUP(A357,ajodata_FF5!A:A,ajodata_FF5!N:N)</f>
        <v>0.12463517082882829</v>
      </c>
      <c r="O357" s="25">
        <f>_xlfn.XLOOKUP(A357,ajodata_FF5!A:A,ajodata_FF5!O:O)</f>
        <v>3.9724982835025111E-2</v>
      </c>
    </row>
    <row r="358" spans="1:15" ht="15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  <c r="N358" s="25">
        <f>_xlfn.XLOOKUP(A358,ajodata_FF5!A:A,ajodata_FF5!N:N)</f>
        <v>0.12898987740844534</v>
      </c>
      <c r="O358" s="25">
        <f>_xlfn.XLOOKUP(A358,ajodata_FF5!A:A,ajodata_FF5!O:O)</f>
        <v>3.4939628602890307E-2</v>
      </c>
    </row>
    <row r="359" spans="1:15" ht="15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  <c r="N359" s="25">
        <f>_xlfn.XLOOKUP(A359,ajodata_FF5!A:A,ajodata_FF5!N:N)</f>
        <v>0.13361619768913247</v>
      </c>
      <c r="O359" s="25">
        <f>_xlfn.XLOOKUP(A359,ajodata_FF5!A:A,ajodata_FF5!O:O)</f>
        <v>3.5865762287981141E-2</v>
      </c>
    </row>
    <row r="360" spans="1:15" ht="15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  <c r="N360" s="25">
        <f>_xlfn.XLOOKUP(A360,ajodata_FF5!A:A,ajodata_FF5!N:N)</f>
        <v>0.16439280350609634</v>
      </c>
      <c r="O360" s="25">
        <f>_xlfn.XLOOKUP(A360,ajodata_FF5!A:A,ajodata_FF5!O:O)</f>
        <v>0.23033589002860133</v>
      </c>
    </row>
    <row r="361" spans="1:15" ht="15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  <c r="N361" s="25">
        <f>_xlfn.XLOOKUP(A361,ajodata_FF5!A:A,ajodata_FF5!N:N)</f>
        <v>0.19556510827476459</v>
      </c>
      <c r="O361" s="25">
        <f>_xlfn.XLOOKUP(A361,ajodata_FF5!A:A,ajodata_FF5!O:O)</f>
        <v>0.18962085993936018</v>
      </c>
    </row>
    <row r="362" spans="1:15" ht="15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  <c r="N362" s="25">
        <f>_xlfn.XLOOKUP(A362,ajodata_FF5!A:A,ajodata_FF5!N:N)</f>
        <v>0.22766310487383762</v>
      </c>
      <c r="O362" s="25">
        <f>_xlfn.XLOOKUP(A362,ajodata_FF5!A:A,ajodata_FF5!O:O)</f>
        <v>0.16412946502694165</v>
      </c>
    </row>
    <row r="363" spans="1:15" ht="15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  <c r="N363" s="25">
        <f>_xlfn.XLOOKUP(A363,ajodata_FF5!A:A,ajodata_FF5!N:N)</f>
        <v>0.46172483831904515</v>
      </c>
      <c r="O363" s="25">
        <f>_xlfn.XLOOKUP(A363,ajodata_FF5!A:A,ajodata_FF5!O:O)</f>
        <v>1.0281056896545262</v>
      </c>
    </row>
    <row r="364" spans="1:15" ht="15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  <c r="N364" s="25">
        <f>_xlfn.XLOOKUP(A364,ajodata_FF5!A:A,ajodata_FF5!N:N)</f>
        <v>0.69835849638638781</v>
      </c>
      <c r="O364" s="25">
        <f>_xlfn.XLOOKUP(A364,ajodata_FF5!A:A,ajodata_FF5!O:O)</f>
        <v>0.51249930354370976</v>
      </c>
    </row>
    <row r="365" spans="1:15" ht="15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  <c r="N365" s="25">
        <f>_xlfn.XLOOKUP(A365,ajodata_FF5!A:A,ajodata_FF5!N:N)</f>
        <v>0.93203815504681031</v>
      </c>
      <c r="O365" s="25">
        <f>_xlfn.XLOOKUP(A365,ajodata_FF5!A:A,ajodata_FF5!O:O)</f>
        <v>0.33461275243243011</v>
      </c>
    </row>
    <row r="366" spans="1:15" ht="15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  <c r="N366" s="25">
        <f>_xlfn.XLOOKUP(A366,ajodata_FF5!A:A,ajodata_FF5!N:N)</f>
        <v>0.99257890239881696</v>
      </c>
      <c r="O366" s="25">
        <f>_xlfn.XLOOKUP(A366,ajodata_FF5!A:A,ajodata_FF5!O:O)</f>
        <v>6.4955224230027447E-2</v>
      </c>
    </row>
    <row r="367" spans="1:15" ht="15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  <c r="N367" s="25">
        <f>_xlfn.XLOOKUP(A367,ajodata_FF5!A:A,ajodata_FF5!N:N)</f>
        <v>1.0537778409269585</v>
      </c>
      <c r="O367" s="25">
        <f>_xlfn.XLOOKUP(A367,ajodata_FF5!A:A,ajodata_FF5!O:O)</f>
        <v>6.1656497413191895E-2</v>
      </c>
    </row>
    <row r="368" spans="1:15" ht="15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  <c r="N368" s="25">
        <f>_xlfn.XLOOKUP(A368,ajodata_FF5!A:A,ajodata_FF5!N:N)</f>
        <v>1.1166210775790251</v>
      </c>
      <c r="O368" s="25">
        <f>_xlfn.XLOOKUP(A368,ajodata_FF5!A:A,ajodata_FF5!O:O)</f>
        <v>5.9636134117971557E-2</v>
      </c>
    </row>
    <row r="369" spans="1:15" ht="15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  <c r="N369" s="25">
        <f>_xlfn.XLOOKUP(A369,ajodata_FF5!A:A,ajodata_FF5!N:N)</f>
        <v>1.1546833241455858</v>
      </c>
      <c r="O369" s="25">
        <f>_xlfn.XLOOKUP(A369,ajodata_FF5!A:A,ajodata_FF5!O:O)</f>
        <v>3.4086985577134639E-2</v>
      </c>
    </row>
    <row r="370" spans="1:15" ht="15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  <c r="N370" s="25">
        <f>_xlfn.XLOOKUP(A370,ajodata_FF5!A:A,ajodata_FF5!N:N)</f>
        <v>1.1910521391728037</v>
      </c>
      <c r="O370" s="25">
        <f>_xlfn.XLOOKUP(A370,ajodata_FF5!A:A,ajodata_FF5!O:O)</f>
        <v>3.1496787272068033E-2</v>
      </c>
    </row>
    <row r="371" spans="1:15" ht="15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  <c r="N371" s="25">
        <f>_xlfn.XLOOKUP(A371,ajodata_FF5!A:A,ajodata_FF5!N:N)</f>
        <v>1.2280255398031055</v>
      </c>
      <c r="O371" s="25">
        <f>_xlfn.XLOOKUP(A371,ajodata_FF5!A:A,ajodata_FF5!O:O)</f>
        <v>3.1042638197165826E-2</v>
      </c>
    </row>
    <row r="372" spans="1:15" ht="15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  <c r="N372" s="25">
        <f>_xlfn.XLOOKUP(A372,ajodata_FF5!A:A,ajodata_FF5!N:N)</f>
        <v>1.2551544990742753</v>
      </c>
      <c r="O372" s="25">
        <f>_xlfn.XLOOKUP(A372,ajodata_FF5!A:A,ajodata_FF5!O:O)</f>
        <v>2.209152692013195E-2</v>
      </c>
    </row>
    <row r="373" spans="1:15" ht="15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  <c r="N373" s="25">
        <f>_xlfn.XLOOKUP(A373,ajodata_FF5!A:A,ajodata_FF5!N:N)</f>
        <v>1.2830851606355975</v>
      </c>
      <c r="O373" s="25">
        <f>_xlfn.XLOOKUP(A373,ajodata_FF5!A:A,ajodata_FF5!O:O)</f>
        <v>2.2252767752433757E-2</v>
      </c>
    </row>
    <row r="374" spans="1:15" ht="15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  <c r="N374" s="25">
        <f>_xlfn.XLOOKUP(A374,ajodata_FF5!A:A,ajodata_FF5!N:N)</f>
        <v>1.309101224707174</v>
      </c>
      <c r="O374" s="25">
        <f>_xlfn.XLOOKUP(A374,ajodata_FF5!A:A,ajodata_FF5!O:O)</f>
        <v>2.0276178752382298E-2</v>
      </c>
    </row>
    <row r="375" spans="1:15" ht="15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  <c r="N375" s="25">
        <f>_xlfn.XLOOKUP(A375,ajodata_FF5!A:A,ajodata_FF5!N:N)</f>
        <v>1.3352202467366994</v>
      </c>
      <c r="O375" s="25">
        <f>_xlfn.XLOOKUP(A375,ajodata_FF5!A:A,ajodata_FF5!O:O)</f>
        <v>1.9951873496541678E-2</v>
      </c>
    </row>
    <row r="376" spans="1:15" ht="15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  <c r="N376" s="25">
        <f>_xlfn.XLOOKUP(A376,ajodata_FF5!A:A,ajodata_FF5!N:N)</f>
        <v>1.3600820454836642</v>
      </c>
      <c r="O376" s="25">
        <f>_xlfn.XLOOKUP(A376,ajodata_FF5!A:A,ajodata_FF5!O:O)</f>
        <v>1.8619998316927462E-2</v>
      </c>
    </row>
    <row r="377" spans="1:15" ht="15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  <c r="N377" s="25">
        <f>_xlfn.XLOOKUP(A377,ajodata_FF5!A:A,ajodata_FF5!N:N)</f>
        <v>1.3773083632944079</v>
      </c>
      <c r="O377" s="25">
        <f>_xlfn.XLOOKUP(A377,ajodata_FF5!A:A,ajodata_FF5!O:O)</f>
        <v>1.2665646067416297E-2</v>
      </c>
    </row>
    <row r="378" spans="1:15" ht="15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  <c r="N378" s="25">
        <f>_xlfn.XLOOKUP(A378,ajodata_FF5!A:A,ajodata_FF5!N:N)</f>
        <v>1.3889773232726728</v>
      </c>
      <c r="O378" s="25">
        <f>_xlfn.XLOOKUP(A378,ajodata_FF5!A:A,ajodata_FF5!O:O)</f>
        <v>8.472292980457697E-3</v>
      </c>
    </row>
    <row r="379" spans="1:15" ht="15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  <c r="N379" s="25">
        <f>_xlfn.XLOOKUP(A379,ajodata_FF5!A:A,ajodata_FF5!N:N)</f>
        <v>1.4021562775995915</v>
      </c>
      <c r="O379" s="25">
        <f>_xlfn.XLOOKUP(A379,ajodata_FF5!A:A,ajodata_FF5!O:O)</f>
        <v>9.4882429727987348E-3</v>
      </c>
    </row>
    <row r="380" spans="1:15" ht="15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  <c r="N380" s="25">
        <f>_xlfn.XLOOKUP(A380,ajodata_FF5!A:A,ajodata_FF5!N:N)</f>
        <v>1.4226093928830155</v>
      </c>
      <c r="O380" s="25">
        <f>_xlfn.XLOOKUP(A380,ajodata_FF5!A:A,ajodata_FF5!O:O)</f>
        <v>1.4586901339156357E-2</v>
      </c>
    </row>
    <row r="381" spans="1:15" ht="15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  <c r="N381" s="25">
        <f>_xlfn.XLOOKUP(A381,ajodata_FF5!A:A,ajodata_FF5!N:N)</f>
        <v>1.4313235130997446</v>
      </c>
      <c r="O381" s="25">
        <f>_xlfn.XLOOKUP(A381,ajodata_FF5!A:A,ajodata_FF5!O:O)</f>
        <v>6.1254482504641446E-3</v>
      </c>
    </row>
    <row r="382" spans="1:15" ht="15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  <c r="N382" s="25">
        <f>_xlfn.XLOOKUP(A382,ajodata_FF5!A:A,ajodata_FF5!N:N)</f>
        <v>1.4363739940001616</v>
      </c>
      <c r="O382" s="25">
        <f>_xlfn.XLOOKUP(A382,ajodata_FF5!A:A,ajodata_FF5!O:O)</f>
        <v>3.5285390438947466E-3</v>
      </c>
    </row>
    <row r="383" spans="1:15" ht="15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  <c r="N383" s="25">
        <f>_xlfn.XLOOKUP(A383,ajodata_FF5!A:A,ajodata_FF5!N:N)</f>
        <v>1.442204910331115</v>
      </c>
      <c r="O383" s="25">
        <f>_xlfn.XLOOKUP(A383,ajodata_FF5!A:A,ajodata_FF5!O:O)</f>
        <v>4.0594694385372469E-3</v>
      </c>
    </row>
    <row r="384" spans="1:15" ht="15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  <c r="N384" s="25">
        <f>_xlfn.XLOOKUP(A384,ajodata_FF5!A:A,ajodata_FF5!N:N)</f>
        <v>1.4553214946153958</v>
      </c>
      <c r="O384" s="25">
        <f>_xlfn.XLOOKUP(A384,ajodata_FF5!A:A,ajodata_FF5!O:O)</f>
        <v>9.0948132198977426E-3</v>
      </c>
    </row>
    <row r="385" spans="1:15" ht="15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  <c r="N385" s="25">
        <f>_xlfn.XLOOKUP(A385,ajodata_FF5!A:A,ajodata_FF5!N:N)</f>
        <v>1.4656186967627216</v>
      </c>
      <c r="O385" s="25">
        <f>_xlfn.XLOOKUP(A385,ajodata_FF5!A:A,ajodata_FF5!O:O)</f>
        <v>7.0755514746568453E-3</v>
      </c>
    </row>
    <row r="386" spans="1:15" ht="15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  <c r="N386" s="25">
        <f>_xlfn.XLOOKUP(A386,ajodata_FF5!A:A,ajodata_FF5!N:N)</f>
        <v>1.4772583481033221</v>
      </c>
      <c r="O386" s="25">
        <f>_xlfn.XLOOKUP(A386,ajodata_FF5!A:A,ajodata_FF5!O:O)</f>
        <v>7.9418005285483463E-3</v>
      </c>
    </row>
    <row r="387" spans="1:15" ht="15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  <c r="N387" s="25">
        <f>_xlfn.XLOOKUP(A387,ajodata_FF5!A:A,ajodata_FF5!N:N)</f>
        <v>1.4601145645580416</v>
      </c>
      <c r="O387" s="25">
        <f>_xlfn.XLOOKUP(A387,ajodata_FF5!A:A,ajodata_FF5!O:O)</f>
        <v>-1.1605135667225553E-2</v>
      </c>
    </row>
    <row r="388" spans="1:15" ht="15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  <c r="N388" s="25">
        <f>_xlfn.XLOOKUP(A388,ajodata_FF5!A:A,ajodata_FF5!N:N)</f>
        <v>1.4429920434542018</v>
      </c>
      <c r="O388" s="25">
        <f>_xlfn.XLOOKUP(A388,ajodata_FF5!A:A,ajodata_FF5!O:O)</f>
        <v>-1.1726833989237337E-2</v>
      </c>
    </row>
    <row r="389" spans="1:15" ht="15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  <c r="N389" s="25">
        <f>_xlfn.XLOOKUP(A389,ajodata_FF5!A:A,ajodata_FF5!N:N)</f>
        <v>1.4213765483263308</v>
      </c>
      <c r="O389" s="25">
        <f>_xlfn.XLOOKUP(A389,ajodata_FF5!A:A,ajodata_FF5!O:O)</f>
        <v>-1.4979635699257497E-2</v>
      </c>
    </row>
    <row r="390" spans="1:15" ht="15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  <c r="N390" s="25">
        <f>_xlfn.XLOOKUP(A390,ajodata_FF5!A:A,ajodata_FF5!N:N)</f>
        <v>1.415078175244135</v>
      </c>
      <c r="O390" s="25">
        <f>_xlfn.XLOOKUP(A390,ajodata_FF5!A:A,ajodata_FF5!O:O)</f>
        <v>-4.4311784161713136E-3</v>
      </c>
    </row>
    <row r="391" spans="1:15" ht="15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  <c r="N391" s="25">
        <f>_xlfn.XLOOKUP(A391,ajodata_FF5!A:A,ajodata_FF5!N:N)</f>
        <v>1.4146677594658095</v>
      </c>
      <c r="O391" s="25">
        <f>_xlfn.XLOOKUP(A391,ajodata_FF5!A:A,ajodata_FF5!O:O)</f>
        <v>-2.9003046298467673E-4</v>
      </c>
    </row>
    <row r="392" spans="1:15" ht="15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  <c r="N392" s="25">
        <f>_xlfn.XLOOKUP(A392,ajodata_FF5!A:A,ajodata_FF5!N:N)</f>
        <v>1.4145819192901301</v>
      </c>
      <c r="O392" s="25">
        <f>_xlfn.XLOOKUP(A392,ajodata_FF5!A:A,ajodata_FF5!O:O)</f>
        <v>-6.0678682400861117E-5</v>
      </c>
    </row>
    <row r="393" spans="1:15" ht="15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  <c r="N393" s="25">
        <f>_xlfn.XLOOKUP(A393,ajodata_FF5!A:A,ajodata_FF5!N:N)</f>
        <v>1.4029309437090143</v>
      </c>
      <c r="O393" s="25">
        <f>_xlfn.XLOOKUP(A393,ajodata_FF5!A:A,ajodata_FF5!O:O)</f>
        <v>-8.2363385409044091E-3</v>
      </c>
    </row>
    <row r="394" spans="1:15" ht="15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  <c r="N394" s="25">
        <f>_xlfn.XLOOKUP(A394,ajodata_FF5!A:A,ajodata_FF5!N:N)</f>
        <v>1.3816533371899131</v>
      </c>
      <c r="O394" s="25">
        <f>_xlfn.XLOOKUP(A394,ajodata_FF5!A:A,ajodata_FF5!O:O)</f>
        <v>-1.5166538748406424E-2</v>
      </c>
    </row>
    <row r="395" spans="1:15" ht="15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  <c r="N395" s="25">
        <f>_xlfn.XLOOKUP(A395,ajodata_FF5!A:A,ajodata_FF5!N:N)</f>
        <v>1.362516458808537</v>
      </c>
      <c r="O395" s="25">
        <f>_xlfn.XLOOKUP(A395,ajodata_FF5!A:A,ajodata_FF5!O:O)</f>
        <v>-1.3850709049997894E-2</v>
      </c>
    </row>
    <row r="396" spans="1:15" ht="15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  <c r="N396" s="25">
        <f>_xlfn.XLOOKUP(A396,ajodata_FF5!A:A,ajodata_FF5!N:N)</f>
        <v>1.3463655524963807</v>
      </c>
      <c r="O396" s="25">
        <f>_xlfn.XLOOKUP(A396,ajodata_FF5!A:A,ajodata_FF5!O:O)</f>
        <v>-1.1853733000979383E-2</v>
      </c>
    </row>
    <row r="397" spans="1:15" ht="15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  <c r="N397" s="25">
        <f>_xlfn.XLOOKUP(A397,ajodata_FF5!A:A,ajodata_FF5!N:N)</f>
        <v>1.336548287423029</v>
      </c>
      <c r="O397" s="25">
        <f>_xlfn.XLOOKUP(A397,ajodata_FF5!A:A,ajodata_FF5!O:O)</f>
        <v>-7.2916787384740139E-3</v>
      </c>
    </row>
    <row r="398" spans="1:15" ht="15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  <c r="N398" s="25">
        <f>_xlfn.XLOOKUP(A398,ajodata_FF5!A:A,ajodata_FF5!N:N)</f>
        <v>1.3243459983787029</v>
      </c>
      <c r="O398" s="25">
        <f>_xlfn.XLOOKUP(A398,ajodata_FF5!A:A,ajodata_FF5!O:O)</f>
        <v>-9.1297031010028496E-3</v>
      </c>
    </row>
    <row r="399" spans="1:15" ht="15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  <c r="N399" s="25">
        <f>_xlfn.XLOOKUP(A399,ajodata_FF5!A:A,ajodata_FF5!N:N)</f>
        <v>1.3123922388049334</v>
      </c>
      <c r="O399" s="25">
        <f>_xlfn.XLOOKUP(A399,ajodata_FF5!A:A,ajodata_FF5!O:O)</f>
        <v>-9.0261605263304515E-3</v>
      </c>
    </row>
    <row r="400" spans="1:15" ht="15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  <c r="N400" s="25">
        <f>_xlfn.XLOOKUP(A400,ajodata_FF5!A:A,ajodata_FF5!N:N)</f>
        <v>1.2936903523755445</v>
      </c>
      <c r="O400" s="25">
        <f>_xlfn.XLOOKUP(A400,ajodata_FF5!A:A,ajodata_FF5!O:O)</f>
        <v>-1.4250226324424799E-2</v>
      </c>
    </row>
    <row r="401" spans="1:15" ht="15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  <c r="N401" s="25">
        <f>_xlfn.XLOOKUP(A401,ajodata_FF5!A:A,ajodata_FF5!N:N)</f>
        <v>1.2822983638851337</v>
      </c>
      <c r="O401" s="25">
        <f>_xlfn.XLOOKUP(A401,ajodata_FF5!A:A,ajodata_FF5!O:O)</f>
        <v>-8.8058077185875269E-3</v>
      </c>
    </row>
    <row r="402" spans="1:15" ht="15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  <c r="N402" s="25">
        <f>_xlfn.XLOOKUP(A402,ajodata_FF5!A:A,ajodata_FF5!N:N)</f>
        <v>1.2813446500524006</v>
      </c>
      <c r="O402" s="25">
        <f>_xlfn.XLOOKUP(A402,ajodata_FF5!A:A,ajodata_FF5!O:O)</f>
        <v>-7.4375345051797914E-4</v>
      </c>
    </row>
    <row r="403" spans="1:15" ht="15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  <c r="N403" s="25">
        <f>_xlfn.XLOOKUP(A403,ajodata_FF5!A:A,ajodata_FF5!N:N)</f>
        <v>1.2769274410239113</v>
      </c>
      <c r="O403" s="25">
        <f>_xlfn.XLOOKUP(A403,ajodata_FF5!A:A,ajodata_FF5!O:O)</f>
        <v>-3.4473231135031921E-3</v>
      </c>
    </row>
    <row r="404" spans="1:15" ht="15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  <c r="N404" s="25">
        <f>_xlfn.XLOOKUP(A404,ajodata_FF5!A:A,ajodata_FF5!N:N)</f>
        <v>1.2719118526289839</v>
      </c>
      <c r="O404" s="25">
        <f>_xlfn.XLOOKUP(A404,ajodata_FF5!A:A,ajodata_FF5!O:O)</f>
        <v>-3.9278570056460391E-3</v>
      </c>
    </row>
    <row r="405" spans="1:15" ht="15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  <c r="N405" s="25">
        <f>_xlfn.XLOOKUP(A405,ajodata_FF5!A:A,ajodata_FF5!N:N)</f>
        <v>1.2795142434142774</v>
      </c>
      <c r="O405" s="25">
        <f>_xlfn.XLOOKUP(A405,ajodata_FF5!A:A,ajodata_FF5!O:O)</f>
        <v>5.9771365205692293E-3</v>
      </c>
    </row>
    <row r="406" spans="1:15" ht="15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  <c r="N406" s="25">
        <f>_xlfn.XLOOKUP(A406,ajodata_FF5!A:A,ajodata_FF5!N:N)</f>
        <v>1.2860830002260708</v>
      </c>
      <c r="O406" s="25">
        <f>_xlfn.XLOOKUP(A406,ajodata_FF5!A:A,ajodata_FF5!O:O)</f>
        <v>5.133789518641998E-3</v>
      </c>
    </row>
    <row r="407" spans="1:15" ht="15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  <c r="N407" s="25">
        <f>_xlfn.XLOOKUP(A407,ajodata_FF5!A:A,ajodata_FF5!N:N)</f>
        <v>1.2926931592953446</v>
      </c>
      <c r="O407" s="25">
        <f>_xlfn.XLOOKUP(A407,ajodata_FF5!A:A,ajodata_FF5!O:O)</f>
        <v>5.1397608615554426E-3</v>
      </c>
    </row>
    <row r="408" spans="1:15" ht="15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  <c r="N408" s="25">
        <f>_xlfn.XLOOKUP(A408,ajodata_FF5!A:A,ajodata_FF5!N:N)</f>
        <v>1.3049696817577252</v>
      </c>
      <c r="O408" s="25">
        <f>_xlfn.XLOOKUP(A408,ajodata_FF5!A:A,ajodata_FF5!O:O)</f>
        <v>9.4968572968024811E-3</v>
      </c>
    </row>
    <row r="409" spans="1:15" ht="15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  <c r="N409" s="25">
        <f>_xlfn.XLOOKUP(A409,ajodata_FF5!A:A,ajodata_FF5!N:N)</f>
        <v>1.3165554306115352</v>
      </c>
      <c r="O409" s="25">
        <f>_xlfn.XLOOKUP(A409,ajodata_FF5!A:A,ajodata_FF5!O:O)</f>
        <v>8.8781747313888843E-3</v>
      </c>
    </row>
    <row r="410" spans="1:15" ht="15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  <c r="N410" s="25">
        <f>_xlfn.XLOOKUP(A410,ajodata_FF5!A:A,ajodata_FF5!N:N)</f>
        <v>1.3255629888058833</v>
      </c>
      <c r="O410" s="25">
        <f>_xlfn.XLOOKUP(A410,ajodata_FF5!A:A,ajodata_FF5!O:O)</f>
        <v>6.8417614518243913E-3</v>
      </c>
    </row>
    <row r="411" spans="1:15" ht="15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  <c r="N411" s="25">
        <f>_xlfn.XLOOKUP(A411,ajodata_FF5!A:A,ajodata_FF5!N:N)</f>
        <v>1.3406917671666996</v>
      </c>
      <c r="O411" s="25">
        <f>_xlfn.XLOOKUP(A411,ajodata_FF5!A:A,ajodata_FF5!O:O)</f>
        <v>1.1413096539791627E-2</v>
      </c>
    </row>
    <row r="412" spans="1:15" ht="15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  <c r="N412" s="25">
        <f>_xlfn.XLOOKUP(A412,ajodata_FF5!A:A,ajodata_FF5!N:N)</f>
        <v>1.3558924049838093</v>
      </c>
      <c r="O412" s="25">
        <f>_xlfn.XLOOKUP(A412,ajodata_FF5!A:A,ajodata_FF5!O:O)</f>
        <v>1.1337906437087601E-2</v>
      </c>
    </row>
    <row r="413" spans="1:15" ht="15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  <c r="N413" s="25">
        <f>_xlfn.XLOOKUP(A413,ajodata_FF5!A:A,ajodata_FF5!N:N)</f>
        <v>1.3674035673415095</v>
      </c>
      <c r="O413" s="25">
        <f>_xlfn.XLOOKUP(A413,ajodata_FF5!A:A,ajodata_FF5!O:O)</f>
        <v>8.4897314236653445E-3</v>
      </c>
    </row>
    <row r="414" spans="1:15" ht="15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  <c r="N414" s="25">
        <f>_xlfn.XLOOKUP(A414,ajodata_FF5!A:A,ajodata_FF5!N:N)</f>
        <v>1.3598658444151193</v>
      </c>
      <c r="O414" s="25">
        <f>_xlfn.XLOOKUP(A414,ajodata_FF5!A:A,ajodata_FF5!O:O)</f>
        <v>-5.5124347386667763E-3</v>
      </c>
    </row>
    <row r="415" spans="1:15" ht="15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  <c r="N415" s="25">
        <f>_xlfn.XLOOKUP(A415,ajodata_FF5!A:A,ajodata_FF5!N:N)</f>
        <v>1.352321033451318</v>
      </c>
      <c r="O415" s="25">
        <f>_xlfn.XLOOKUP(A415,ajodata_FF5!A:A,ajodata_FF5!O:O)</f>
        <v>-5.5482024162804497E-3</v>
      </c>
    </row>
    <row r="416" spans="1:15" ht="15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  <c r="N416" s="25">
        <f>_xlfn.XLOOKUP(A416,ajodata_FF5!A:A,ajodata_FF5!N:N)</f>
        <v>1.3471949110940586</v>
      </c>
      <c r="O416" s="25">
        <f>_xlfn.XLOOKUP(A416,ajodata_FF5!A:A,ajodata_FF5!O:O)</f>
        <v>-3.7906105358553781E-3</v>
      </c>
    </row>
    <row r="417" spans="1:15" ht="15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  <c r="N417" s="25">
        <f>_xlfn.XLOOKUP(A417,ajodata_FF5!A:A,ajodata_FF5!N:N)</f>
        <v>1.3524853256449503</v>
      </c>
      <c r="O417" s="25">
        <f>_xlfn.XLOOKUP(A417,ajodata_FF5!A:A,ajodata_FF5!O:O)</f>
        <v>3.9269852545651901E-3</v>
      </c>
    </row>
    <row r="418" spans="1:15" ht="15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  <c r="N418" s="25">
        <f>_xlfn.XLOOKUP(A418,ajodata_FF5!A:A,ajodata_FF5!N:N)</f>
        <v>1.3596408946958987</v>
      </c>
      <c r="O418" s="25">
        <f>_xlfn.XLOOKUP(A418,ajodata_FF5!A:A,ajodata_FF5!O:O)</f>
        <v>5.2906814700826111E-3</v>
      </c>
    </row>
    <row r="419" spans="1:15" ht="15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  <c r="N419" s="25">
        <f>_xlfn.XLOOKUP(A419,ajodata_FF5!A:A,ajodata_FF5!N:N)</f>
        <v>1.3635865754893175</v>
      </c>
      <c r="O419" s="25">
        <f>_xlfn.XLOOKUP(A419,ajodata_FF5!A:A,ajodata_FF5!O:O)</f>
        <v>2.9020021454277752E-3</v>
      </c>
    </row>
    <row r="420" spans="1:15" ht="15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  <c r="N420" s="25">
        <f>_xlfn.XLOOKUP(A420,ajodata_FF5!A:A,ajodata_FF5!N:N)</f>
        <v>1.3746114546478241</v>
      </c>
      <c r="O420" s="25">
        <f>_xlfn.XLOOKUP(A420,ajodata_FF5!A:A,ajodata_FF5!O:O)</f>
        <v>8.0852065843713301E-3</v>
      </c>
    </row>
    <row r="421" spans="1:15" ht="15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  <c r="N421" s="25">
        <f>_xlfn.XLOOKUP(A421,ajodata_FF5!A:A,ajodata_FF5!N:N)</f>
        <v>1.3895134831290934</v>
      </c>
      <c r="O421" s="25">
        <f>_xlfn.XLOOKUP(A421,ajodata_FF5!A:A,ajodata_FF5!O:O)</f>
        <v>1.0840902300706652E-2</v>
      </c>
    </row>
    <row r="422" spans="1:15" ht="15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  <c r="N422" s="25">
        <f>_xlfn.XLOOKUP(A422,ajodata_FF5!A:A,ajodata_FF5!N:N)</f>
        <v>1.4047288404476803</v>
      </c>
      <c r="O422" s="25">
        <f>_xlfn.XLOOKUP(A422,ajodata_FF5!A:A,ajodata_FF5!O:O)</f>
        <v>1.0950132908622758E-2</v>
      </c>
    </row>
    <row r="423" spans="1:15" ht="15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  <c r="N423" s="25">
        <f>_xlfn.XLOOKUP(A423,ajodata_FF5!A:A,ajodata_FF5!N:N)</f>
        <v>1.3898402744453382</v>
      </c>
      <c r="O423" s="25">
        <f>_xlfn.XLOOKUP(A423,ajodata_FF5!A:A,ajodata_FF5!O:O)</f>
        <v>-1.0598889674392393E-2</v>
      </c>
    </row>
    <row r="424" spans="1:15" ht="15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  <c r="N424" s="25">
        <f>_xlfn.XLOOKUP(A424,ajodata_FF5!A:A,ajodata_FF5!N:N)</f>
        <v>1.3626892928135681</v>
      </c>
      <c r="O424" s="25">
        <f>_xlfn.XLOOKUP(A424,ajodata_FF5!A:A,ajodata_FF5!O:O)</f>
        <v>-1.9535325124036714E-2</v>
      </c>
    </row>
    <row r="425" spans="1:15" ht="15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  <c r="N425" s="25">
        <f>_xlfn.XLOOKUP(A425,ajodata_FF5!A:A,ajodata_FF5!N:N)</f>
        <v>1.3339965535515357</v>
      </c>
      <c r="O425" s="25">
        <f>_xlfn.XLOOKUP(A425,ajodata_FF5!A:A,ajodata_FF5!O:O)</f>
        <v>-2.1055965885510133E-2</v>
      </c>
    </row>
    <row r="426" spans="1:15" ht="15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  <c r="N426" s="25">
        <f>_xlfn.XLOOKUP(A426,ajodata_FF5!A:A,ajodata_FF5!N:N)</f>
        <v>1.313622843513782</v>
      </c>
      <c r="O426" s="25">
        <f>_xlfn.XLOOKUP(A426,ajodata_FF5!A:A,ajodata_FF5!O:O)</f>
        <v>-1.5272685662876857E-2</v>
      </c>
    </row>
    <row r="427" spans="1:15" ht="15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  <c r="N427" s="25">
        <f>_xlfn.XLOOKUP(A427,ajodata_FF5!A:A,ajodata_FF5!N:N)</f>
        <v>1.2896981314578131</v>
      </c>
      <c r="O427" s="25">
        <f>_xlfn.XLOOKUP(A427,ajodata_FF5!A:A,ajodata_FF5!O:O)</f>
        <v>-1.8212771020312955E-2</v>
      </c>
    </row>
    <row r="428" spans="1:15" ht="15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  <c r="N428" s="25">
        <f>_xlfn.XLOOKUP(A428,ajodata_FF5!A:A,ajodata_FF5!N:N)</f>
        <v>1.268412978452848</v>
      </c>
      <c r="O428" s="25">
        <f>_xlfn.XLOOKUP(A428,ajodata_FF5!A:A,ajodata_FF5!O:O)</f>
        <v>-1.6503980649258926E-2</v>
      </c>
    </row>
    <row r="429" spans="1:15" ht="15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  <c r="N429" s="25">
        <f>_xlfn.XLOOKUP(A429,ajodata_FF5!A:A,ajodata_FF5!N:N)</f>
        <v>1.2464737260806373</v>
      </c>
      <c r="O429" s="25">
        <f>_xlfn.XLOOKUP(A429,ajodata_FF5!A:A,ajodata_FF5!O:O)</f>
        <v>-1.7296616121802152E-2</v>
      </c>
    </row>
    <row r="430" spans="1:15" ht="15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  <c r="N430" s="25">
        <f>_xlfn.XLOOKUP(A430,ajodata_FF5!A:A,ajodata_FF5!N:N)</f>
        <v>1.2267794155014475</v>
      </c>
      <c r="O430" s="25">
        <f>_xlfn.XLOOKUP(A430,ajodata_FF5!A:A,ajodata_FF5!O:O)</f>
        <v>-1.5800020623872923E-2</v>
      </c>
    </row>
    <row r="431" spans="1:15" ht="15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  <c r="N431" s="25">
        <f>_xlfn.XLOOKUP(A431,ajodata_FF5!A:A,ajodata_FF5!N:N)</f>
        <v>1.207576882797714</v>
      </c>
      <c r="O431" s="25">
        <f>_xlfn.XLOOKUP(A431,ajodata_FF5!A:A,ajodata_FF5!O:O)</f>
        <v>-1.5652799893030853E-2</v>
      </c>
    </row>
    <row r="432" spans="1:15" ht="15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  <c r="N432" s="25">
        <f>_xlfn.XLOOKUP(A432,ajodata_FF5!A:A,ajodata_FF5!N:N)</f>
        <v>1.1876702470673588</v>
      </c>
      <c r="O432" s="25">
        <f>_xlfn.XLOOKUP(A432,ajodata_FF5!A:A,ajodata_FF5!O:O)</f>
        <v>-1.6484777088673255E-2</v>
      </c>
    </row>
    <row r="433" spans="1:15" ht="15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  <c r="N433" s="25">
        <f>_xlfn.XLOOKUP(A433,ajodata_FF5!A:A,ajodata_FF5!N:N)</f>
        <v>1.1700812326847356</v>
      </c>
      <c r="O433" s="25">
        <f>_xlfn.XLOOKUP(A433,ajodata_FF5!A:A,ajodata_FF5!O:O)</f>
        <v>-1.4809678381734866E-2</v>
      </c>
    </row>
    <row r="434" spans="1:15" ht="15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  <c r="N434" s="25">
        <f>_xlfn.XLOOKUP(A434,ajodata_FF5!A:A,ajodata_FF5!N:N)</f>
        <v>1.1543755521936445</v>
      </c>
      <c r="O434" s="25">
        <f>_xlfn.XLOOKUP(A434,ajodata_FF5!A:A,ajodata_FF5!O:O)</f>
        <v>-1.3422726604250066E-2</v>
      </c>
    </row>
    <row r="435" spans="1:15" ht="15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  <c r="N435" s="25">
        <f>_xlfn.XLOOKUP(A435,ajodata_FF5!A:A,ajodata_FF5!N:N)</f>
        <v>1.1336743297009904</v>
      </c>
      <c r="O435" s="25">
        <f>_xlfn.XLOOKUP(A435,ajodata_FF5!A:A,ajodata_FF5!O:O)</f>
        <v>-1.7932831697029535E-2</v>
      </c>
    </row>
    <row r="436" spans="1:15" ht="15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  <c r="N436" s="25">
        <f>_xlfn.XLOOKUP(A436,ajodata_FF5!A:A,ajodata_FF5!N:N)</f>
        <v>1.1142703023800407</v>
      </c>
      <c r="O436" s="25">
        <f>_xlfn.XLOOKUP(A436,ajodata_FF5!A:A,ajodata_FF5!O:O)</f>
        <v>-1.7116050714553594E-2</v>
      </c>
    </row>
    <row r="437" spans="1:15" ht="15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  <c r="N437" s="25">
        <f>_xlfn.XLOOKUP(A437,ajodata_FF5!A:A,ajodata_FF5!N:N)</f>
        <v>1.0914357168741928</v>
      </c>
      <c r="O437" s="25">
        <f>_xlfn.XLOOKUP(A437,ajodata_FF5!A:A,ajodata_FF5!O:O)</f>
        <v>-2.0492860176811664E-2</v>
      </c>
    </row>
    <row r="438" spans="1:15" ht="15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  <c r="N438" s="25">
        <f>_xlfn.XLOOKUP(A438,ajodata_FF5!A:A,ajodata_FF5!N:N)</f>
        <v>1.0855320704741409</v>
      </c>
      <c r="O438" s="25">
        <f>_xlfn.XLOOKUP(A438,ajodata_FF5!A:A,ajodata_FF5!O:O)</f>
        <v>-5.4090646922932062E-3</v>
      </c>
    </row>
    <row r="439" spans="1:15" ht="15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  <c r="N439" s="25">
        <f>_xlfn.XLOOKUP(A439,ajodata_FF5!A:A,ajodata_FF5!N:N)</f>
        <v>1.0805050076586966</v>
      </c>
      <c r="O439" s="25">
        <f>_xlfn.XLOOKUP(A439,ajodata_FF5!A:A,ajodata_FF5!O:O)</f>
        <v>-4.630966649606735E-3</v>
      </c>
    </row>
    <row r="440" spans="1:15" ht="15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  <c r="N440" s="25">
        <f>_xlfn.XLOOKUP(A440,ajodata_FF5!A:A,ajodata_FF5!N:N)</f>
        <v>1.0764391336079848</v>
      </c>
      <c r="O440" s="25">
        <f>_xlfn.XLOOKUP(A440,ajodata_FF5!A:A,ajodata_FF5!O:O)</f>
        <v>-3.7629386461817274E-3</v>
      </c>
    </row>
    <row r="441" spans="1:15" ht="15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  <c r="N441" s="25">
        <f>_xlfn.XLOOKUP(A441,ajodata_FF5!A:A,ajodata_FF5!N:N)</f>
        <v>1.080166292036391</v>
      </c>
      <c r="O441" s="25">
        <f>_xlfn.XLOOKUP(A441,ajodata_FF5!A:A,ajodata_FF5!O:O)</f>
        <v>3.462488785514143E-3</v>
      </c>
    </row>
    <row r="442" spans="1:15" ht="15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  <c r="N442" s="25">
        <f>_xlfn.XLOOKUP(A442,ajodata_FF5!A:A,ajodata_FF5!N:N)</f>
        <v>1.0811741477439907</v>
      </c>
      <c r="O442" s="25">
        <f>_xlfn.XLOOKUP(A442,ajodata_FF5!A:A,ajodata_FF5!O:O)</f>
        <v>9.3305606278416679E-4</v>
      </c>
    </row>
    <row r="443" spans="1:15" ht="15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  <c r="N443" s="25">
        <f>_xlfn.XLOOKUP(A443,ajodata_FF5!A:A,ajodata_FF5!N:N)</f>
        <v>1.0806277658204313</v>
      </c>
      <c r="O443" s="25">
        <f>_xlfn.XLOOKUP(A443,ajodata_FF5!A:A,ajodata_FF5!O:O)</f>
        <v>-5.0535977455572418E-4</v>
      </c>
    </row>
    <row r="444" spans="1:15" ht="15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  <c r="N444" s="25">
        <f>_xlfn.XLOOKUP(A444,ajodata_FF5!A:A,ajodata_FF5!N:N)</f>
        <v>1.088457132129043</v>
      </c>
      <c r="O444" s="25">
        <f>_xlfn.XLOOKUP(A444,ajodata_FF5!A:A,ajodata_FF5!O:O)</f>
        <v>7.2452018689965472E-3</v>
      </c>
    </row>
    <row r="445" spans="1:15" ht="15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  <c r="N445" s="25">
        <f>_xlfn.XLOOKUP(A445,ajodata_FF5!A:A,ajodata_FF5!N:N)</f>
        <v>1.0995158182117639</v>
      </c>
      <c r="O445" s="25">
        <f>_xlfn.XLOOKUP(A445,ajodata_FF5!A:A,ajodata_FF5!O:O)</f>
        <v>1.0159964739346113E-2</v>
      </c>
    </row>
    <row r="446" spans="1:15" ht="15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  <c r="N446" s="25">
        <f>_xlfn.XLOOKUP(A446,ajodata_FF5!A:A,ajodata_FF5!N:N)</f>
        <v>1.108626201089884</v>
      </c>
      <c r="O446" s="25">
        <f>_xlfn.XLOOKUP(A446,ajodata_FF5!A:A,ajodata_FF5!O:O)</f>
        <v>8.2858133800539947E-3</v>
      </c>
    </row>
    <row r="447" spans="1:15" ht="15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  <c r="N447" s="25">
        <f>_xlfn.XLOOKUP(A447,ajodata_FF5!A:A,ajodata_FF5!N:N)</f>
        <v>1.1252925440864034</v>
      </c>
      <c r="O447" s="25">
        <f>_xlfn.XLOOKUP(A447,ajodata_FF5!A:A,ajodata_FF5!O:O)</f>
        <v>1.50333295209286E-2</v>
      </c>
    </row>
    <row r="448" spans="1:15" ht="15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  <c r="N448" s="25">
        <f>_xlfn.XLOOKUP(A448,ajodata_FF5!A:A,ajodata_FF5!N:N)</f>
        <v>1.1447553037892124</v>
      </c>
      <c r="O448" s="25">
        <f>_xlfn.XLOOKUP(A448,ajodata_FF5!A:A,ajodata_FF5!O:O)</f>
        <v>1.7295733278505188E-2</v>
      </c>
    </row>
    <row r="449" spans="1:15" ht="15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  <c r="N449" s="25">
        <f>_xlfn.XLOOKUP(A449,ajodata_FF5!A:A,ajodata_FF5!N:N)</f>
        <v>1.1667158489552933</v>
      </c>
      <c r="O449" s="25">
        <f>_xlfn.XLOOKUP(A449,ajodata_FF5!A:A,ajodata_FF5!O:O)</f>
        <v>1.9183615130141902E-2</v>
      </c>
    </row>
    <row r="450" spans="1:15" ht="15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  <c r="N450" s="25">
        <f>_xlfn.XLOOKUP(A450,ajodata_FF5!A:A,ajodata_FF5!N:N)</f>
        <v>1.1870774112539664</v>
      </c>
      <c r="O450" s="25">
        <f>_xlfn.XLOOKUP(A450,ajodata_FF5!A:A,ajodata_FF5!O:O)</f>
        <v>1.7452031972399522E-2</v>
      </c>
    </row>
    <row r="451" spans="1:15" ht="15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  <c r="N451" s="25">
        <f>_xlfn.XLOOKUP(A451,ajodata_FF5!A:A,ajodata_FF5!N:N)</f>
        <v>1.2096653684472145</v>
      </c>
      <c r="O451" s="25">
        <f>_xlfn.XLOOKUP(A451,ajodata_FF5!A:A,ajodata_FF5!O:O)</f>
        <v>1.9028209094963233E-2</v>
      </c>
    </row>
    <row r="452" spans="1:15" ht="15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  <c r="N452" s="25">
        <f>_xlfn.XLOOKUP(A452,ajodata_FF5!A:A,ajodata_FF5!N:N)</f>
        <v>1.2319279475294946</v>
      </c>
      <c r="O452" s="25">
        <f>_xlfn.XLOOKUP(A452,ajodata_FF5!A:A,ajodata_FF5!O:O)</f>
        <v>1.8403915382695847E-2</v>
      </c>
    </row>
    <row r="453" spans="1:15" ht="15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  <c r="N453" s="25">
        <f>_xlfn.XLOOKUP(A453,ajodata_FF5!A:A,ajodata_FF5!N:N)</f>
        <v>1.2477382575428069</v>
      </c>
      <c r="O453" s="25">
        <f>_xlfn.XLOOKUP(A453,ajodata_FF5!A:A,ajodata_FF5!O:O)</f>
        <v>1.2833794415507978E-2</v>
      </c>
    </row>
    <row r="454" spans="1:15" ht="15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  <c r="N454" s="25">
        <f>_xlfn.XLOOKUP(A454,ajodata_FF5!A:A,ajodata_FF5!N:N)</f>
        <v>1.2588439192823502</v>
      </c>
      <c r="O454" s="25">
        <f>_xlfn.XLOOKUP(A454,ajodata_FF5!A:A,ajodata_FF5!O:O)</f>
        <v>8.9006341453486265E-3</v>
      </c>
    </row>
    <row r="455" spans="1:15" ht="15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  <c r="N455" s="25">
        <f>_xlfn.XLOOKUP(A455,ajodata_FF5!A:A,ajodata_FF5!N:N)</f>
        <v>1.2669488976679419</v>
      </c>
      <c r="O455" s="25">
        <f>_xlfn.XLOOKUP(A455,ajodata_FF5!A:A,ajodata_FF5!O:O)</f>
        <v>6.4384299446847261E-3</v>
      </c>
    </row>
    <row r="456" spans="1:15" ht="15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  <c r="N456" s="25">
        <f>_xlfn.XLOOKUP(A456,ajodata_FF5!A:A,ajodata_FF5!N:N)</f>
        <v>1.2797283931458967</v>
      </c>
      <c r="O456" s="25">
        <f>_xlfn.XLOOKUP(A456,ajodata_FF5!A:A,ajodata_FF5!O:O)</f>
        <v>1.0086827891383645E-2</v>
      </c>
    </row>
    <row r="457" spans="1:15" ht="15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  <c r="N457" s="25">
        <f>_xlfn.XLOOKUP(A457,ajodata_FF5!A:A,ajodata_FF5!N:N)</f>
        <v>1.2911704292889219</v>
      </c>
      <c r="O457" s="25">
        <f>_xlfn.XLOOKUP(A457,ajodata_FF5!A:A,ajodata_FF5!O:O)</f>
        <v>8.9409879504960942E-3</v>
      </c>
    </row>
    <row r="458" spans="1:15" ht="15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  <c r="N458" s="25">
        <f>_xlfn.XLOOKUP(A458,ajodata_FF5!A:A,ajodata_FF5!N:N)</f>
        <v>1.3028556724880809</v>
      </c>
      <c r="O458" s="25">
        <f>_xlfn.XLOOKUP(A458,ajodata_FF5!A:A,ajodata_FF5!O:O)</f>
        <v>9.0501168041730307E-3</v>
      </c>
    </row>
    <row r="459" spans="1:15" ht="15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  <c r="N459" s="25">
        <f>_xlfn.XLOOKUP(A459,ajodata_FF5!A:A,ajodata_FF5!N:N)</f>
        <v>1.3051291023044405</v>
      </c>
      <c r="O459" s="25">
        <f>_xlfn.XLOOKUP(A459,ajodata_FF5!A:A,ajodata_FF5!O:O)</f>
        <v>1.7449590652032739E-3</v>
      </c>
    </row>
    <row r="460" spans="1:15" ht="15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  <c r="N460" s="25">
        <f>_xlfn.XLOOKUP(A460,ajodata_FF5!A:A,ajodata_FF5!N:N)</f>
        <v>1.3077545400558388</v>
      </c>
      <c r="O460" s="25">
        <f>_xlfn.XLOOKUP(A460,ajodata_FF5!A:A,ajodata_FF5!O:O)</f>
        <v>2.0116306860085012E-3</v>
      </c>
    </row>
    <row r="461" spans="1:15" ht="15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  <c r="N461" s="25">
        <f>_xlfn.XLOOKUP(A461,ajodata_FF5!A:A,ajodata_FF5!N:N)</f>
        <v>1.3125375678374454</v>
      </c>
      <c r="O461" s="25">
        <f>_xlfn.XLOOKUP(A461,ajodata_FF5!A:A,ajodata_FF5!O:O)</f>
        <v>3.6574354246954673E-3</v>
      </c>
    </row>
    <row r="462" spans="1:15" ht="15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  <c r="N462" s="25">
        <f>_xlfn.XLOOKUP(A462,ajodata_FF5!A:A,ajodata_FF5!N:N)</f>
        <v>1.3251001122298884</v>
      </c>
      <c r="O462" s="25">
        <f>_xlfn.XLOOKUP(A462,ajodata_FF5!A:A,ajodata_FF5!O:O)</f>
        <v>9.5711884370222669E-3</v>
      </c>
    </row>
    <row r="463" spans="1:15" ht="15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  <c r="N463" s="25">
        <f>_xlfn.XLOOKUP(A463,ajodata_FF5!A:A,ajodata_FF5!N:N)</f>
        <v>1.3366393795140863</v>
      </c>
      <c r="O463" s="25">
        <f>_xlfn.XLOOKUP(A463,ajodata_FF5!A:A,ajodata_FF5!O:O)</f>
        <v>8.7082230072258356E-3</v>
      </c>
    </row>
    <row r="464" spans="1:15" ht="15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  <c r="N464" s="25">
        <f>_xlfn.XLOOKUP(A464,ajodata_FF5!A:A,ajodata_FF5!N:N)</f>
        <v>1.3508278382825334</v>
      </c>
      <c r="O464" s="25">
        <f>_xlfn.XLOOKUP(A464,ajodata_FF5!A:A,ajodata_FF5!O:O)</f>
        <v>1.0615023757271826E-2</v>
      </c>
    </row>
    <row r="465" spans="1:15" ht="15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  <c r="N465" s="25">
        <f>_xlfn.XLOOKUP(A465,ajodata_FF5!A:A,ajodata_FF5!N:N)</f>
        <v>1.3720541599192522</v>
      </c>
      <c r="O465" s="25">
        <f>_xlfn.XLOOKUP(A465,ajodata_FF5!A:A,ajodata_FF5!O:O)</f>
        <v>1.5713565441252901E-2</v>
      </c>
    </row>
    <row r="466" spans="1:15" ht="15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  <c r="N466" s="25">
        <f>_xlfn.XLOOKUP(A466,ajodata_FF5!A:A,ajodata_FF5!N:N)</f>
        <v>1.3915823005709598</v>
      </c>
      <c r="O466" s="25">
        <f>_xlfn.XLOOKUP(A466,ajodata_FF5!A:A,ajodata_FF5!O:O)</f>
        <v>1.4232776826285683E-2</v>
      </c>
    </row>
    <row r="467" spans="1:15" ht="15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  <c r="N467" s="25">
        <f>_xlfn.XLOOKUP(A467,ajodata_FF5!A:A,ajodata_FF5!N:N)</f>
        <v>1.4092893054908171</v>
      </c>
      <c r="O467" s="25">
        <f>_xlfn.XLOOKUP(A467,ajodata_FF5!A:A,ajodata_FF5!O:O)</f>
        <v>1.2724367730598632E-2</v>
      </c>
    </row>
    <row r="468" spans="1:15" ht="15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  <c r="N468" s="25">
        <f>_xlfn.XLOOKUP(A468,ajodata_FF5!A:A,ajodata_FF5!N:N)</f>
        <v>1.428431238342821</v>
      </c>
      <c r="O468" s="25">
        <f>_xlfn.XLOOKUP(A468,ajodata_FF5!A:A,ajodata_FF5!O:O)</f>
        <v>1.3582685100514068E-2</v>
      </c>
    </row>
    <row r="469" spans="1:15" ht="15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  <c r="N469" s="25">
        <f>_xlfn.XLOOKUP(A469,ajodata_FF5!A:A,ajodata_FF5!N:N)</f>
        <v>1.4541322363925195</v>
      </c>
      <c r="O469" s="25">
        <f>_xlfn.XLOOKUP(A469,ajodata_FF5!A:A,ajodata_FF5!O:O)</f>
        <v>1.7992464292166582E-2</v>
      </c>
    </row>
    <row r="470" spans="1:15" ht="15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  <c r="N470" s="25">
        <f>_xlfn.XLOOKUP(A470,ajodata_FF5!A:A,ajodata_FF5!N:N)</f>
        <v>1.4789264938189302</v>
      </c>
      <c r="O470" s="25">
        <f>_xlfn.XLOOKUP(A470,ajodata_FF5!A:A,ajodata_FF5!O:O)</f>
        <v>1.7050895926715295E-2</v>
      </c>
    </row>
    <row r="471" spans="1:15" ht="15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  <c r="N471" s="25">
        <f>_xlfn.XLOOKUP(A471,ajodata_FF5!A:A,ajodata_FF5!N:N)</f>
        <v>1.4731497328740015</v>
      </c>
      <c r="O471" s="25">
        <f>_xlfn.XLOOKUP(A471,ajodata_FF5!A:A,ajodata_FF5!O:O)</f>
        <v>-3.9060500769120005E-3</v>
      </c>
    </row>
    <row r="472" spans="1:15" ht="15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  <c r="N472" s="25">
        <f>_xlfn.XLOOKUP(A472,ajodata_FF5!A:A,ajodata_FF5!N:N)</f>
        <v>1.4622718770697856</v>
      </c>
      <c r="O472" s="25">
        <f>_xlfn.XLOOKUP(A472,ajodata_FF5!A:A,ajodata_FF5!O:O)</f>
        <v>-7.3840802204091678E-3</v>
      </c>
    </row>
    <row r="473" spans="1:15" ht="15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  <c r="N473" s="25">
        <f>_xlfn.XLOOKUP(A473,ajodata_FF5!A:A,ajodata_FF5!N:N)</f>
        <v>1.4478122516221215</v>
      </c>
      <c r="O473" s="25">
        <f>_xlfn.XLOOKUP(A473,ajodata_FF5!A:A,ajodata_FF5!O:O)</f>
        <v>-9.8884658006549563E-3</v>
      </c>
    </row>
    <row r="474" spans="1:15" ht="15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  <c r="N474" s="25">
        <f>_xlfn.XLOOKUP(A474,ajodata_FF5!A:A,ajodata_FF5!N:N)</f>
        <v>1.4324771717688594</v>
      </c>
      <c r="O474" s="25">
        <f>_xlfn.XLOOKUP(A474,ajodata_FF5!A:A,ajodata_FF5!O:O)</f>
        <v>-1.0591898111154092E-2</v>
      </c>
    </row>
    <row r="475" spans="1:15" ht="15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  <c r="N475" s="25">
        <f>_xlfn.XLOOKUP(A475,ajodata_FF5!A:A,ajodata_FF5!N:N)</f>
        <v>1.421493067560498</v>
      </c>
      <c r="O475" s="25">
        <f>_xlfn.XLOOKUP(A475,ajodata_FF5!A:A,ajodata_FF5!O:O)</f>
        <v>-7.6679087282053686E-3</v>
      </c>
    </row>
    <row r="476" spans="1:15" ht="15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  <c r="N476" s="25">
        <f>_xlfn.XLOOKUP(A476,ajodata_FF5!A:A,ajodata_FF5!N:N)</f>
        <v>1.4129863824529076</v>
      </c>
      <c r="O476" s="25">
        <f>_xlfn.XLOOKUP(A476,ajodata_FF5!A:A,ajodata_FF5!O:O)</f>
        <v>-5.9843310542408252E-3</v>
      </c>
    </row>
    <row r="477" spans="1:15" ht="15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  <c r="N477" s="25">
        <f>_xlfn.XLOOKUP(A477,ajodata_FF5!A:A,ajodata_FF5!N:N)</f>
        <v>1.3982421718658722</v>
      </c>
      <c r="O477" s="25">
        <f>_xlfn.XLOOKUP(A477,ajodata_FF5!A:A,ajodata_FF5!O:O)</f>
        <v>-1.0434786046161245E-2</v>
      </c>
    </row>
    <row r="478" spans="1:15" ht="15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  <c r="N478" s="25">
        <f>_xlfn.XLOOKUP(A478,ajodata_FF5!A:A,ajodata_FF5!N:N)</f>
        <v>1.3862173778231022</v>
      </c>
      <c r="O478" s="25">
        <f>_xlfn.XLOOKUP(A478,ajodata_FF5!A:A,ajodata_FF5!O:O)</f>
        <v>-8.5999366094956439E-3</v>
      </c>
    </row>
    <row r="479" spans="1:15" ht="15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  <c r="N479" s="25">
        <f>_xlfn.XLOOKUP(A479,ajodata_FF5!A:A,ajodata_FF5!N:N)</f>
        <v>1.3732972551023603</v>
      </c>
      <c r="O479" s="25">
        <f>_xlfn.XLOOKUP(A479,ajodata_FF5!A:A,ajodata_FF5!O:O)</f>
        <v>-9.3204160670900173E-3</v>
      </c>
    </row>
    <row r="480" spans="1:15" ht="15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  <c r="N480" s="25">
        <f>_xlfn.XLOOKUP(A480,ajodata_FF5!A:A,ajodata_FF5!N:N)</f>
        <v>1.3477569222831136</v>
      </c>
      <c r="O480" s="25">
        <f>_xlfn.XLOOKUP(A480,ajodata_FF5!A:A,ajodata_FF5!O:O)</f>
        <v>-1.8597818297789465E-2</v>
      </c>
    </row>
    <row r="481" spans="1:15" ht="15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  <c r="N481" s="25">
        <f>_xlfn.XLOOKUP(A481,ajodata_FF5!A:A,ajodata_FF5!N:N)</f>
        <v>1.3268678542335706</v>
      </c>
      <c r="O481" s="25">
        <f>_xlfn.XLOOKUP(A481,ajodata_FF5!A:A,ajodata_FF5!O:O)</f>
        <v>-1.5499136160366928E-2</v>
      </c>
    </row>
    <row r="482" spans="1:15" ht="15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  <c r="N482" s="25">
        <f>_xlfn.XLOOKUP(A482,ajodata_FF5!A:A,ajodata_FF5!N:N)</f>
        <v>1.3071709497518447</v>
      </c>
      <c r="O482" s="25">
        <f>_xlfn.XLOOKUP(A482,ajodata_FF5!A:A,ajodata_FF5!O:O)</f>
        <v>-1.4844661749005355E-2</v>
      </c>
    </row>
    <row r="483" spans="1:15" ht="15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  <c r="N483" s="25">
        <f>_xlfn.XLOOKUP(A483,ajodata_FF5!A:A,ajodata_FF5!N:N)</f>
        <v>1.3108996784442646</v>
      </c>
      <c r="O483" s="25">
        <f>_xlfn.XLOOKUP(A483,ajodata_FF5!A:A,ajodata_FF5!O:O)</f>
        <v>2.8525180223197134E-3</v>
      </c>
    </row>
    <row r="484" spans="1:15" ht="15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  <c r="N484" s="25">
        <f>_xlfn.XLOOKUP(A484,ajodata_FF5!A:A,ajodata_FF5!N:N)</f>
        <v>1.3173344705074155</v>
      </c>
      <c r="O484" s="25">
        <f>_xlfn.XLOOKUP(A484,ajodata_FF5!A:A,ajodata_FF5!O:O)</f>
        <v>4.9086838367276963E-3</v>
      </c>
    </row>
    <row r="485" spans="1:15" ht="15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  <c r="N485" s="25">
        <f>_xlfn.XLOOKUP(A485,ajodata_FF5!A:A,ajodata_FF5!N:N)</f>
        <v>1.3315011740983234</v>
      </c>
      <c r="O485" s="25">
        <f>_xlfn.XLOOKUP(A485,ajodata_FF5!A:A,ajodata_FF5!O:O)</f>
        <v>1.0754067329196282E-2</v>
      </c>
    </row>
    <row r="486" spans="1:15" ht="15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  <c r="N486" s="25">
        <f>_xlfn.XLOOKUP(A486,ajodata_FF5!A:A,ajodata_FF5!N:N)</f>
        <v>1.2584198636357637</v>
      </c>
      <c r="O486" s="25">
        <f>_xlfn.XLOOKUP(A486,ajodata_FF5!A:A,ajodata_FF5!O:O)</f>
        <v>-5.4886403319959066E-2</v>
      </c>
    </row>
    <row r="487" spans="1:15" ht="15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  <c r="N487" s="25">
        <f>_xlfn.XLOOKUP(A487,ajodata_FF5!A:A,ajodata_FF5!N:N)</f>
        <v>1.1783569423064451</v>
      </c>
      <c r="O487" s="25">
        <f>_xlfn.XLOOKUP(A487,ajodata_FF5!A:A,ajodata_FF5!O:O)</f>
        <v>-6.362178764248437E-2</v>
      </c>
    </row>
    <row r="488" spans="1:15" ht="15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  <c r="N488" s="25">
        <f>_xlfn.XLOOKUP(A488,ajodata_FF5!A:A,ajodata_FF5!N:N)</f>
        <v>1.0941891816449472</v>
      </c>
      <c r="O488" s="25">
        <f>_xlfn.XLOOKUP(A488,ajodata_FF5!A:A,ajodata_FF5!O:O)</f>
        <v>-7.1428068728269192E-2</v>
      </c>
    </row>
    <row r="489" spans="1:15" ht="15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  <c r="N489" s="25">
        <f>_xlfn.XLOOKUP(A489,ajodata_FF5!A:A,ajodata_FF5!N:N)</f>
        <v>1.0317586939354391</v>
      </c>
      <c r="O489" s="25">
        <f>_xlfn.XLOOKUP(A489,ajodata_FF5!A:A,ajodata_FF5!O:O)</f>
        <v>-5.7056392767156905E-2</v>
      </c>
    </row>
    <row r="490" spans="1:15" ht="15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  <c r="N490" s="25">
        <f>_xlfn.XLOOKUP(A490,ajodata_FF5!A:A,ajodata_FF5!N:N)</f>
        <v>0.97281870117743907</v>
      </c>
      <c r="O490" s="25">
        <f>_xlfn.XLOOKUP(A490,ajodata_FF5!A:A,ajodata_FF5!O:O)</f>
        <v>-5.7125753438708689E-2</v>
      </c>
    </row>
    <row r="491" spans="1:15" ht="15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  <c r="N491" s="25">
        <f>_xlfn.XLOOKUP(A491,ajodata_FF5!A:A,ajodata_FF5!N:N)</f>
        <v>0.9167467158066257</v>
      </c>
      <c r="O491" s="25">
        <f>_xlfn.XLOOKUP(A491,ajodata_FF5!A:A,ajodata_FF5!O:O)</f>
        <v>-5.7638679543215339E-2</v>
      </c>
    </row>
    <row r="492" spans="1:15" ht="15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  <c r="N492" s="25">
        <f>_xlfn.XLOOKUP(A492,ajodata_FF5!A:A,ajodata_FF5!N:N)</f>
        <v>0.9119040584497905</v>
      </c>
      <c r="O492" s="25">
        <f>_xlfn.XLOOKUP(A492,ajodata_FF5!A:A,ajodata_FF5!O:O)</f>
        <v>-5.2824376388130832E-3</v>
      </c>
    </row>
    <row r="493" spans="1:15" ht="15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  <c r="N493" s="25">
        <f>_xlfn.XLOOKUP(A493,ajodata_FF5!A:A,ajodata_FF5!N:N)</f>
        <v>0.90816032530798907</v>
      </c>
      <c r="O493" s="25">
        <f>_xlfn.XLOOKUP(A493,ajodata_FF5!A:A,ajodata_FF5!O:O)</f>
        <v>-4.1054024347316372E-3</v>
      </c>
    </row>
    <row r="494" spans="1:15" ht="15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  <c r="N494" s="25">
        <f>_xlfn.XLOOKUP(A494,ajodata_FF5!A:A,ajodata_FF5!N:N)</f>
        <v>0.90316798654053421</v>
      </c>
      <c r="O494" s="25">
        <f>_xlfn.XLOOKUP(A494,ajodata_FF5!A:A,ajodata_FF5!O:O)</f>
        <v>-5.4971998096941584E-3</v>
      </c>
    </row>
    <row r="495" spans="1:15" ht="15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  <c r="N495" s="25">
        <f>_xlfn.XLOOKUP(A495,ajodata_FF5!A:A,ajodata_FF5!N:N)</f>
        <v>0.88598870375550731</v>
      </c>
      <c r="O495" s="25">
        <f>_xlfn.XLOOKUP(A495,ajodata_FF5!A:A,ajodata_FF5!O:O)</f>
        <v>-1.9021137862547444E-2</v>
      </c>
    </row>
    <row r="496" spans="1:15" ht="15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  <c r="N496" s="25">
        <f>_xlfn.XLOOKUP(A496,ajodata_FF5!A:A,ajodata_FF5!N:N)</f>
        <v>0.86814452851150659</v>
      </c>
      <c r="O496" s="25">
        <f>_xlfn.XLOOKUP(A496,ajodata_FF5!A:A,ajodata_FF5!O:O)</f>
        <v>-2.0140409430011094E-2</v>
      </c>
    </row>
    <row r="497" spans="1:15" ht="15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  <c r="N497" s="25">
        <f>_xlfn.XLOOKUP(A497,ajodata_FF5!A:A,ajodata_FF5!N:N)</f>
        <v>0.84936190592160044</v>
      </c>
      <c r="O497" s="25">
        <f>_xlfn.XLOOKUP(A497,ajodata_FF5!A:A,ajodata_FF5!O:O)</f>
        <v>-2.1635363667050055E-2</v>
      </c>
    </row>
    <row r="498" spans="1:15" ht="15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  <c r="N498" s="25">
        <f>_xlfn.XLOOKUP(A498,ajodata_FF5!A:A,ajodata_FF5!N:N)</f>
        <v>0.94390343010246436</v>
      </c>
      <c r="O498" s="25">
        <f>_xlfn.XLOOKUP(A498,ajodata_FF5!A:A,ajodata_FF5!O:O)</f>
        <v>0.11130888202277169</v>
      </c>
    </row>
    <row r="499" spans="1:15" ht="15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  <c r="N499" s="25">
        <f>_xlfn.XLOOKUP(A499,ajodata_FF5!A:A,ajodata_FF5!N:N)</f>
        <v>1.0362754527897047</v>
      </c>
      <c r="O499" s="25">
        <f>_xlfn.XLOOKUP(A499,ajodata_FF5!A:A,ajodata_FF5!O:O)</f>
        <v>9.7861730068311101E-2</v>
      </c>
    </row>
    <row r="500" spans="1:15" ht="15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  <c r="N500" s="25">
        <f>_xlfn.XLOOKUP(A500,ajodata_FF5!A:A,ajodata_FF5!N:N)</f>
        <v>1.124739358375046</v>
      </c>
      <c r="O500" s="25">
        <f>_xlfn.XLOOKUP(A500,ajodata_FF5!A:A,ajodata_FF5!O:O)</f>
        <v>8.5367172740792169E-2</v>
      </c>
    </row>
    <row r="501" spans="1:15" ht="15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  <c r="N501" s="25">
        <f>_xlfn.XLOOKUP(A501,ajodata_FF5!A:A,ajodata_FF5!N:N)</f>
        <v>1.205624334260512</v>
      </c>
      <c r="O501" s="25">
        <f>_xlfn.XLOOKUP(A501,ajodata_FF5!A:A,ajodata_FF5!O:O)</f>
        <v>7.1914417578774495E-2</v>
      </c>
    </row>
    <row r="502" spans="1:15" ht="15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  <c r="N502" s="25">
        <f>_xlfn.XLOOKUP(A502,ajodata_FF5!A:A,ajodata_FF5!N:N)</f>
        <v>1.2880456021024678</v>
      </c>
      <c r="O502" s="25">
        <f>_xlfn.XLOOKUP(A502,ajodata_FF5!A:A,ajodata_FF5!O:O)</f>
        <v>6.8363971678217783E-2</v>
      </c>
    </row>
    <row r="503" spans="1:15" ht="15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  <c r="N503" s="25">
        <f>_xlfn.XLOOKUP(A503,ajodata_FF5!A:A,ajodata_FF5!N:N)</f>
        <v>1.36785455426054</v>
      </c>
      <c r="O503" s="25">
        <f>_xlfn.XLOOKUP(A503,ajodata_FF5!A:A,ajodata_FF5!O:O)</f>
        <v>6.196127841110647E-2</v>
      </c>
    </row>
    <row r="504" spans="1:15" ht="15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  <c r="N504" s="25">
        <f>_xlfn.XLOOKUP(A504,ajodata_FF5!A:A,ajodata_FF5!N:N)</f>
        <v>1.3983060675704821</v>
      </c>
      <c r="O504" s="25">
        <f>_xlfn.XLOOKUP(A504,ajodata_FF5!A:A,ajodata_FF5!O:O)</f>
        <v>2.2262245072104288E-2</v>
      </c>
    </row>
    <row r="505" spans="1:15" ht="15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  <c r="N505" s="25">
        <f>_xlfn.XLOOKUP(A505,ajodata_FF5!A:A,ajodata_FF5!N:N)</f>
        <v>1.4323689704506215</v>
      </c>
      <c r="O505" s="25">
        <f>_xlfn.XLOOKUP(A505,ajodata_FF5!A:A,ajodata_FF5!O:O)</f>
        <v>2.4360119483227805E-2</v>
      </c>
    </row>
    <row r="506" spans="1:15" ht="15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  <c r="N506" s="25">
        <f>_xlfn.XLOOKUP(A506,ajodata_FF5!A:A,ajodata_FF5!N:N)</f>
        <v>1.468060560345239</v>
      </c>
      <c r="O506" s="25">
        <f>_xlfn.XLOOKUP(A506,ajodata_FF5!A:A,ajodata_FF5!O:O)</f>
        <v>2.4917874256511565E-2</v>
      </c>
    </row>
    <row r="507" spans="1:15" ht="15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  <c r="N507" s="25">
        <f>_xlfn.XLOOKUP(A507,ajodata_FF5!A:A,ajodata_FF5!N:N)</f>
        <v>1.5107224860908994</v>
      </c>
      <c r="O507" s="25">
        <f>_xlfn.XLOOKUP(A507,ajodata_FF5!A:A,ajodata_FF5!O:O)</f>
        <v>2.9060058486706942E-2</v>
      </c>
    </row>
    <row r="508" spans="1:15" ht="15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  <c r="N508" s="25">
        <f>_xlfn.XLOOKUP(A508,ajodata_FF5!A:A,ajodata_FF5!N:N)</f>
        <v>1.5502630345978361</v>
      </c>
      <c r="O508" s="25">
        <f>_xlfn.XLOOKUP(A508,ajodata_FF5!A:A,ajodata_FF5!O:O)</f>
        <v>2.6173270650952325E-2</v>
      </c>
    </row>
    <row r="509" spans="1:15" ht="15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  <c r="N509" s="25">
        <f>_xlfn.XLOOKUP(A509,ajodata_FF5!A:A,ajodata_FF5!N:N)</f>
        <v>1.5811418052109967</v>
      </c>
      <c r="O509" s="25">
        <f>_xlfn.XLOOKUP(A509,ajodata_FF5!A:A,ajodata_FF5!O:O)</f>
        <v>1.991840734380346E-2</v>
      </c>
    </row>
    <row r="510" spans="1:15" ht="15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  <c r="N510" s="25">
        <f>_xlfn.XLOOKUP(A510,ajodata_FF5!A:A,ajodata_FF5!N:N)</f>
        <v>1.563216702093402</v>
      </c>
      <c r="O510" s="25">
        <f>_xlfn.XLOOKUP(A510,ajodata_FF5!A:A,ajodata_FF5!O:O)</f>
        <v>-1.1336809297255047E-2</v>
      </c>
    </row>
    <row r="511" spans="1:15" ht="15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  <c r="N511" s="25">
        <f>_xlfn.XLOOKUP(A511,ajodata_FF5!A:A,ajodata_FF5!N:N)</f>
        <v>1.5373742915109052</v>
      </c>
      <c r="O511" s="25">
        <f>_xlfn.XLOOKUP(A511,ajodata_FF5!A:A,ajodata_FF5!O:O)</f>
        <v>-1.6531559922491623E-2</v>
      </c>
    </row>
    <row r="512" spans="1:15" ht="15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  <c r="N512" s="25">
        <f>_xlfn.XLOOKUP(A512,ajodata_FF5!A:A,ajodata_FF5!N:N)</f>
        <v>1.5082519739068487</v>
      </c>
      <c r="O512" s="25">
        <f>_xlfn.XLOOKUP(A512,ajodata_FF5!A:A,ajodata_FF5!O:O)</f>
        <v>-1.894289358477275E-2</v>
      </c>
    </row>
    <row r="513" spans="1:15" ht="15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  <c r="N513" s="25">
        <f>_xlfn.XLOOKUP(A513,ajodata_FF5!A:A,ajodata_FF5!N:N)</f>
        <v>1.4861868004755043</v>
      </c>
      <c r="O513" s="25">
        <f>_xlfn.XLOOKUP(A513,ajodata_FF5!A:A,ajodata_FF5!O:O)</f>
        <v>-1.4629633385586517E-2</v>
      </c>
    </row>
    <row r="514" spans="1:15" ht="15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  <c r="N514" s="25">
        <f>_xlfn.XLOOKUP(A514,ajodata_FF5!A:A,ajodata_FF5!N:N)</f>
        <v>1.4648600115497807</v>
      </c>
      <c r="O514" s="25">
        <f>_xlfn.XLOOKUP(A514,ajodata_FF5!A:A,ajodata_FF5!O:O)</f>
        <v>-1.4350005610936731E-2</v>
      </c>
    </row>
    <row r="515" spans="1:15" ht="15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  <c r="N515" s="25">
        <f>_xlfn.XLOOKUP(A515,ajodata_FF5!A:A,ajodata_FF5!N:N)</f>
        <v>1.4402150189002105</v>
      </c>
      <c r="O515" s="25">
        <f>_xlfn.XLOOKUP(A515,ajodata_FF5!A:A,ajodata_FF5!O:O)</f>
        <v>-1.6824128213791908E-2</v>
      </c>
    </row>
    <row r="516" spans="1:15" ht="15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  <c r="N516" s="25">
        <f>_xlfn.XLOOKUP(A516,ajodata_FF5!A:A,ajodata_FF5!N:N)</f>
        <v>1.4148663407006836</v>
      </c>
      <c r="O516" s="25">
        <f>_xlfn.XLOOKUP(A516,ajodata_FF5!A:A,ajodata_FF5!O:O)</f>
        <v>-1.7600620648216742E-2</v>
      </c>
    </row>
    <row r="517" spans="1:15" ht="15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  <c r="N517" s="25">
        <f>_xlfn.XLOOKUP(A517,ajodata_FF5!A:A,ajodata_FF5!N:N)</f>
        <v>1.3971017754138222</v>
      </c>
      <c r="O517" s="25">
        <f>_xlfn.XLOOKUP(A517,ajodata_FF5!A:A,ajodata_FF5!O:O)</f>
        <v>-1.2555649092665457E-2</v>
      </c>
    </row>
    <row r="518" spans="1:15" ht="15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  <c r="N518" s="25">
        <f>_xlfn.XLOOKUP(A518,ajodata_FF5!A:A,ajodata_FF5!N:N)</f>
        <v>1.3824532881816707</v>
      </c>
      <c r="O518" s="25">
        <f>_xlfn.XLOOKUP(A518,ajodata_FF5!A:A,ajodata_FF5!O:O)</f>
        <v>-1.0484910612766647E-2</v>
      </c>
    </row>
    <row r="519" spans="1:15" ht="15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  <c r="N519" s="25">
        <f>_xlfn.XLOOKUP(A519,ajodata_FF5!A:A,ajodata_FF5!N:N)</f>
        <v>1.3299602349129314</v>
      </c>
      <c r="O519" s="25">
        <f>_xlfn.XLOOKUP(A519,ajodata_FF5!A:A,ajodata_FF5!O:O)</f>
        <v>-3.7970941743560103E-2</v>
      </c>
    </row>
    <row r="520" spans="1:15" ht="15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  <c r="N520" s="25">
        <f>_xlfn.XLOOKUP(A520,ajodata_FF5!A:A,ajodata_FF5!N:N)</f>
        <v>1.2821251465125776</v>
      </c>
      <c r="O520" s="25">
        <f>_xlfn.XLOOKUP(A520,ajodata_FF5!A:A,ajodata_FF5!O:O)</f>
        <v>-3.5967307250720469E-2</v>
      </c>
    </row>
    <row r="521" spans="1:15" ht="15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  <c r="N521" s="25">
        <f>_xlfn.XLOOKUP(A521,ajodata_FF5!A:A,ajodata_FF5!N:N)</f>
        <v>1.2382815826577283</v>
      </c>
      <c r="O521" s="25">
        <f>_xlfn.XLOOKUP(A521,ajodata_FF5!A:A,ajodata_FF5!O:O)</f>
        <v>-3.4196009628315351E-2</v>
      </c>
    </row>
    <row r="522" spans="1:15" ht="15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  <c r="N522" s="25">
        <f>_xlfn.XLOOKUP(A522,ajodata_FF5!A:A,ajodata_FF5!N:N)</f>
        <v>1.2333392088224788</v>
      </c>
      <c r="O522" s="25">
        <f>_xlfn.XLOOKUP(A522,ajodata_FF5!A:A,ajodata_FF5!O:O)</f>
        <v>-3.9913165991224634E-3</v>
      </c>
    </row>
    <row r="523" spans="1:15" ht="15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  <c r="N523" s="25">
        <f>_xlfn.XLOOKUP(A523,ajodata_FF5!A:A,ajodata_FF5!N:N)</f>
        <v>1.2315700662837725</v>
      </c>
      <c r="O523" s="25">
        <f>_xlfn.XLOOKUP(A523,ajodata_FF5!A:A,ajodata_FF5!O:O)</f>
        <v>-1.4344330627381727E-3</v>
      </c>
    </row>
    <row r="524" spans="1:15" ht="15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  <c r="N524" s="25">
        <f>_xlfn.XLOOKUP(A524,ajodata_FF5!A:A,ajodata_FF5!N:N)</f>
        <v>1.2289178454735963</v>
      </c>
      <c r="O524" s="25">
        <f>_xlfn.XLOOKUP(A524,ajodata_FF5!A:A,ajodata_FF5!O:O)</f>
        <v>-2.1535281530341531E-3</v>
      </c>
    </row>
    <row r="525" spans="1:15" ht="15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  <c r="N525" s="25">
        <f>_xlfn.XLOOKUP(A525,ajodata_FF5!A:A,ajodata_FF5!N:N)</f>
        <v>1.2358324264994249</v>
      </c>
      <c r="O525" s="25">
        <f>_xlfn.XLOOKUP(A525,ajodata_FF5!A:A,ajodata_FF5!O:O)</f>
        <v>5.6265608407402769E-3</v>
      </c>
    </row>
    <row r="526" spans="1:15" ht="15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  <c r="N526" s="25">
        <f>_xlfn.XLOOKUP(A526,ajodata_FF5!A:A,ajodata_FF5!N:N)</f>
        <v>1.2395908340425446</v>
      </c>
      <c r="O526" s="25">
        <f>_xlfn.XLOOKUP(A526,ajodata_FF5!A:A,ajodata_FF5!O:O)</f>
        <v>3.0411951187958031E-3</v>
      </c>
    </row>
    <row r="527" spans="1:15" ht="15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  <c r="N527" s="25">
        <f>_xlfn.XLOOKUP(A527,ajodata_FF5!A:A,ajodata_FF5!N:N)</f>
        <v>1.2455709940938597</v>
      </c>
      <c r="O527" s="25">
        <f>_xlfn.XLOOKUP(A527,ajodata_FF5!A:A,ajodata_FF5!O:O)</f>
        <v>4.8243016058877528E-3</v>
      </c>
    </row>
    <row r="528" spans="1:15" ht="15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  <c r="N528" s="25">
        <f>_xlfn.XLOOKUP(A528,ajodata_FF5!A:A,ajodata_FF5!N:N)</f>
        <v>1.2490813722615592</v>
      </c>
      <c r="O528" s="25">
        <f>_xlfn.XLOOKUP(A528,ajodata_FF5!A:A,ajodata_FF5!O:O)</f>
        <v>2.8182883066037246E-3</v>
      </c>
    </row>
    <row r="529" spans="1:15" ht="15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  <c r="N529" s="25">
        <f>_xlfn.XLOOKUP(A529,ajodata_FF5!A:A,ajodata_FF5!N:N)</f>
        <v>1.2546682936268045</v>
      </c>
      <c r="O529" s="25">
        <f>_xlfn.XLOOKUP(A529,ajodata_FF5!A:A,ajodata_FF5!O:O)</f>
        <v>4.4728241804853309E-3</v>
      </c>
    </row>
    <row r="530" spans="1:15" ht="15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  <c r="N530" s="25">
        <f>_xlfn.XLOOKUP(A530,ajodata_FF5!A:A,ajodata_FF5!N:N)</f>
        <v>1.2589841450594179</v>
      </c>
      <c r="O530" s="25">
        <f>_xlfn.XLOOKUP(A530,ajodata_FF5!A:A,ajodata_FF5!O:O)</f>
        <v>3.4398346196649024E-3</v>
      </c>
    </row>
    <row r="531" spans="1:15" ht="15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  <c r="N531" s="25">
        <f>_xlfn.XLOOKUP(A531,ajodata_FF5!A:A,ajodata_FF5!N:N)</f>
        <v>1.2663641647489263</v>
      </c>
      <c r="O531" s="25">
        <f>_xlfn.XLOOKUP(A531,ajodata_FF5!A:A,ajodata_FF5!O:O)</f>
        <v>5.8618845348208173E-3</v>
      </c>
    </row>
    <row r="532" spans="1:15" ht="15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  <c r="N532" s="25">
        <f>_xlfn.XLOOKUP(A532,ajodata_FF5!A:A,ajodata_FF5!N:N)</f>
        <v>1.2726189271672335</v>
      </c>
      <c r="O532" s="25">
        <f>_xlfn.XLOOKUP(A532,ajodata_FF5!A:A,ajodata_FF5!O:O)</f>
        <v>4.9391498846994191E-3</v>
      </c>
    </row>
    <row r="533" spans="1:15" ht="15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  <c r="N533" s="25">
        <f>_xlfn.XLOOKUP(A533,ajodata_FF5!A:A,ajodata_FF5!N:N)</f>
        <v>1.2783438400523468</v>
      </c>
      <c r="O533" s="25">
        <f>_xlfn.XLOOKUP(A533,ajodata_FF5!A:A,ajodata_FF5!O:O)</f>
        <v>4.4985287920058081E-3</v>
      </c>
    </row>
    <row r="534" spans="1:15" ht="15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  <c r="N534" s="25">
        <f>_xlfn.XLOOKUP(A534,ajodata_FF5!A:A,ajodata_FF5!N:N)</f>
        <v>1.2668850852438569</v>
      </c>
      <c r="O534" s="25">
        <f>_xlfn.XLOOKUP(A534,ajodata_FF5!A:A,ajodata_FF5!O:O)</f>
        <v>-8.9637501660122035E-3</v>
      </c>
    </row>
    <row r="535" spans="1:15" ht="15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  <c r="N535" s="25">
        <f>_xlfn.XLOOKUP(A535,ajodata_FF5!A:A,ajodata_FF5!N:N)</f>
        <v>1.2584011835977444</v>
      </c>
      <c r="O535" s="25">
        <f>_xlfn.XLOOKUP(A535,ajodata_FF5!A:A,ajodata_FF5!O:O)</f>
        <v>-6.6966623452508556E-3</v>
      </c>
    </row>
    <row r="536" spans="1:15" ht="15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  <c r="N536" s="25">
        <f>_xlfn.XLOOKUP(A536,ajodata_FF5!A:A,ajodata_FF5!N:N)</f>
        <v>1.2516711207729776</v>
      </c>
      <c r="O536" s="25">
        <f>_xlfn.XLOOKUP(A536,ajodata_FF5!A:A,ajodata_FF5!O:O)</f>
        <v>-5.3481059239993151E-3</v>
      </c>
    </row>
    <row r="537" spans="1:15" ht="15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  <c r="N537" s="25">
        <f>_xlfn.XLOOKUP(A537,ajodata_FF5!A:A,ajodata_FF5!N:N)</f>
        <v>1.2579042396062283</v>
      </c>
      <c r="O537" s="25">
        <f>_xlfn.XLOOKUP(A537,ajodata_FF5!A:A,ajodata_FF5!O:O)</f>
        <v>4.9798375386350888E-3</v>
      </c>
    </row>
    <row r="538" spans="1:15" ht="15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  <c r="N538" s="25">
        <f>_xlfn.XLOOKUP(A538,ajodata_FF5!A:A,ajodata_FF5!N:N)</f>
        <v>1.2644766581682088</v>
      </c>
      <c r="O538" s="25">
        <f>_xlfn.XLOOKUP(A538,ajodata_FF5!A:A,ajodata_FF5!O:O)</f>
        <v>5.2248957870098655E-3</v>
      </c>
    </row>
    <row r="539" spans="1:15" ht="15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  <c r="N539" s="25">
        <f>_xlfn.XLOOKUP(A539,ajodata_FF5!A:A,ajodata_FF5!N:N)</f>
        <v>1.2699585275006171</v>
      </c>
      <c r="O539" s="25">
        <f>_xlfn.XLOOKUP(A539,ajodata_FF5!A:A,ajodata_FF5!O:O)</f>
        <v>4.3352870905103875E-3</v>
      </c>
    </row>
    <row r="540" spans="1:15" ht="15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  <c r="N540" s="25">
        <f>_xlfn.XLOOKUP(A540,ajodata_FF5!A:A,ajodata_FF5!N:N)</f>
        <v>1.2719250229240608</v>
      </c>
      <c r="O540" s="25">
        <f>_xlfn.XLOOKUP(A540,ajodata_FF5!A:A,ajodata_FF5!O:O)</f>
        <v>1.5484721594129234E-3</v>
      </c>
    </row>
    <row r="541" spans="1:15" ht="15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  <c r="N541" s="25">
        <f>_xlfn.XLOOKUP(A541,ajodata_FF5!A:A,ajodata_FF5!N:N)</f>
        <v>1.2760660434783284</v>
      </c>
      <c r="O541" s="25">
        <f>_xlfn.XLOOKUP(A541,ajodata_FF5!A:A,ajodata_FF5!O:O)</f>
        <v>3.2557112090991604E-3</v>
      </c>
    </row>
    <row r="542" spans="1:15" ht="15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5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5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</sheetViews>
  <sheetFormatPr baseColWidth="10" defaultColWidth="11.5" defaultRowHeight="13"/>
  <cols>
    <col min="1" max="1" width="17.83203125" bestFit="1" customWidth="1"/>
    <col min="18" max="18" width="18.83203125" bestFit="1" customWidth="1"/>
    <col min="23" max="23" width="12.33203125" bestFit="1" customWidth="1"/>
  </cols>
  <sheetData>
    <row r="1" spans="1:23" ht="98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B1C1-48F7-1942-AFD7-8BCF48F487DD}">
  <sheetPr>
    <tabColor rgb="FFFF0000"/>
  </sheetPr>
  <dimension ref="A1:Z2485"/>
  <sheetViews>
    <sheetView topLeftCell="A68" workbookViewId="0">
      <selection activeCell="M130" sqref="M130"/>
    </sheetView>
  </sheetViews>
  <sheetFormatPr baseColWidth="10" defaultColWidth="10.1640625" defaultRowHeight="14"/>
  <cols>
    <col min="2" max="2" width="10.33203125" style="104" bestFit="1" customWidth="1"/>
    <col min="3" max="3" width="10.33203125" style="128" bestFit="1" customWidth="1"/>
    <col min="4" max="5" width="10.33203125" style="104" bestFit="1" customWidth="1"/>
    <col min="6" max="6" width="10.33203125" style="128" bestFit="1" customWidth="1"/>
    <col min="7" max="7" width="10.33203125" style="103" bestFit="1" customWidth="1"/>
    <col min="8" max="9" width="10.33203125" style="128" bestFit="1" customWidth="1"/>
    <col min="10" max="10" width="13.1640625" style="129" customWidth="1"/>
    <col min="11" max="11" width="10.33203125" style="128" bestFit="1" customWidth="1"/>
    <col min="12" max="12" width="10.6640625" style="129" bestFit="1" customWidth="1"/>
    <col min="13" max="13" width="10.33203125" style="94" bestFit="1" customWidth="1"/>
    <col min="14" max="14" width="2" style="94" customWidth="1"/>
    <col min="15" max="16" width="12.83203125" style="126" customWidth="1"/>
    <col min="17" max="17" width="10.5" style="77" bestFit="1" customWidth="1"/>
    <col min="18" max="19" width="10.33203125" style="97" customWidth="1"/>
    <col min="20" max="21" width="14.1640625" style="78" customWidth="1"/>
    <col min="22" max="22" width="14.1640625" style="100" customWidth="1"/>
    <col min="23" max="23" width="10.1640625" style="100"/>
    <col min="24" max="24" width="12.6640625" style="101" bestFit="1" customWidth="1"/>
    <col min="258" max="265" width="10.33203125" bestFit="1" customWidth="1"/>
    <col min="266" max="266" width="13.1640625" customWidth="1"/>
    <col min="267" max="267" width="10.33203125" bestFit="1" customWidth="1"/>
    <col min="268" max="268" width="10.6640625" bestFit="1" customWidth="1"/>
    <col min="269" max="269" width="10.33203125" bestFit="1" customWidth="1"/>
    <col min="270" max="270" width="2" customWidth="1"/>
    <col min="271" max="272" width="12.83203125" customWidth="1"/>
    <col min="273" max="273" width="10.5" bestFit="1" customWidth="1"/>
    <col min="274" max="275" width="10.33203125" customWidth="1"/>
    <col min="276" max="278" width="14.1640625" customWidth="1"/>
    <col min="280" max="280" width="12.6640625" bestFit="1" customWidth="1"/>
    <col min="514" max="521" width="10.33203125" bestFit="1" customWidth="1"/>
    <col min="522" max="522" width="13.1640625" customWidth="1"/>
    <col min="523" max="523" width="10.33203125" bestFit="1" customWidth="1"/>
    <col min="524" max="524" width="10.6640625" bestFit="1" customWidth="1"/>
    <col min="525" max="525" width="10.33203125" bestFit="1" customWidth="1"/>
    <col min="526" max="526" width="2" customWidth="1"/>
    <col min="527" max="528" width="12.83203125" customWidth="1"/>
    <col min="529" max="529" width="10.5" bestFit="1" customWidth="1"/>
    <col min="530" max="531" width="10.33203125" customWidth="1"/>
    <col min="532" max="534" width="14.1640625" customWidth="1"/>
    <col min="536" max="536" width="12.6640625" bestFit="1" customWidth="1"/>
    <col min="770" max="777" width="10.33203125" bestFit="1" customWidth="1"/>
    <col min="778" max="778" width="13.1640625" customWidth="1"/>
    <col min="779" max="779" width="10.33203125" bestFit="1" customWidth="1"/>
    <col min="780" max="780" width="10.6640625" bestFit="1" customWidth="1"/>
    <col min="781" max="781" width="10.33203125" bestFit="1" customWidth="1"/>
    <col min="782" max="782" width="2" customWidth="1"/>
    <col min="783" max="784" width="12.83203125" customWidth="1"/>
    <col min="785" max="785" width="10.5" bestFit="1" customWidth="1"/>
    <col min="786" max="787" width="10.33203125" customWidth="1"/>
    <col min="788" max="790" width="14.1640625" customWidth="1"/>
    <col min="792" max="792" width="12.6640625" bestFit="1" customWidth="1"/>
    <col min="1026" max="1033" width="10.33203125" bestFit="1" customWidth="1"/>
    <col min="1034" max="1034" width="13.1640625" customWidth="1"/>
    <col min="1035" max="1035" width="10.33203125" bestFit="1" customWidth="1"/>
    <col min="1036" max="1036" width="10.6640625" bestFit="1" customWidth="1"/>
    <col min="1037" max="1037" width="10.33203125" bestFit="1" customWidth="1"/>
    <col min="1038" max="1038" width="2" customWidth="1"/>
    <col min="1039" max="1040" width="12.83203125" customWidth="1"/>
    <col min="1041" max="1041" width="10.5" bestFit="1" customWidth="1"/>
    <col min="1042" max="1043" width="10.33203125" customWidth="1"/>
    <col min="1044" max="1046" width="14.1640625" customWidth="1"/>
    <col min="1048" max="1048" width="12.6640625" bestFit="1" customWidth="1"/>
    <col min="1282" max="1289" width="10.33203125" bestFit="1" customWidth="1"/>
    <col min="1290" max="1290" width="13.1640625" customWidth="1"/>
    <col min="1291" max="1291" width="10.33203125" bestFit="1" customWidth="1"/>
    <col min="1292" max="1292" width="10.6640625" bestFit="1" customWidth="1"/>
    <col min="1293" max="1293" width="10.33203125" bestFit="1" customWidth="1"/>
    <col min="1294" max="1294" width="2" customWidth="1"/>
    <col min="1295" max="1296" width="12.83203125" customWidth="1"/>
    <col min="1297" max="1297" width="10.5" bestFit="1" customWidth="1"/>
    <col min="1298" max="1299" width="10.33203125" customWidth="1"/>
    <col min="1300" max="1302" width="14.1640625" customWidth="1"/>
    <col min="1304" max="1304" width="12.6640625" bestFit="1" customWidth="1"/>
    <col min="1538" max="1545" width="10.33203125" bestFit="1" customWidth="1"/>
    <col min="1546" max="1546" width="13.1640625" customWidth="1"/>
    <col min="1547" max="1547" width="10.33203125" bestFit="1" customWidth="1"/>
    <col min="1548" max="1548" width="10.6640625" bestFit="1" customWidth="1"/>
    <col min="1549" max="1549" width="10.33203125" bestFit="1" customWidth="1"/>
    <col min="1550" max="1550" width="2" customWidth="1"/>
    <col min="1551" max="1552" width="12.83203125" customWidth="1"/>
    <col min="1553" max="1553" width="10.5" bestFit="1" customWidth="1"/>
    <col min="1554" max="1555" width="10.33203125" customWidth="1"/>
    <col min="1556" max="1558" width="14.1640625" customWidth="1"/>
    <col min="1560" max="1560" width="12.6640625" bestFit="1" customWidth="1"/>
    <col min="1794" max="1801" width="10.33203125" bestFit="1" customWidth="1"/>
    <col min="1802" max="1802" width="13.1640625" customWidth="1"/>
    <col min="1803" max="1803" width="10.33203125" bestFit="1" customWidth="1"/>
    <col min="1804" max="1804" width="10.6640625" bestFit="1" customWidth="1"/>
    <col min="1805" max="1805" width="10.33203125" bestFit="1" customWidth="1"/>
    <col min="1806" max="1806" width="2" customWidth="1"/>
    <col min="1807" max="1808" width="12.83203125" customWidth="1"/>
    <col min="1809" max="1809" width="10.5" bestFit="1" customWidth="1"/>
    <col min="1810" max="1811" width="10.33203125" customWidth="1"/>
    <col min="1812" max="1814" width="14.1640625" customWidth="1"/>
    <col min="1816" max="1816" width="12.6640625" bestFit="1" customWidth="1"/>
    <col min="2050" max="2057" width="10.33203125" bestFit="1" customWidth="1"/>
    <col min="2058" max="2058" width="13.1640625" customWidth="1"/>
    <col min="2059" max="2059" width="10.33203125" bestFit="1" customWidth="1"/>
    <col min="2060" max="2060" width="10.6640625" bestFit="1" customWidth="1"/>
    <col min="2061" max="2061" width="10.33203125" bestFit="1" customWidth="1"/>
    <col min="2062" max="2062" width="2" customWidth="1"/>
    <col min="2063" max="2064" width="12.83203125" customWidth="1"/>
    <col min="2065" max="2065" width="10.5" bestFit="1" customWidth="1"/>
    <col min="2066" max="2067" width="10.33203125" customWidth="1"/>
    <col min="2068" max="2070" width="14.1640625" customWidth="1"/>
    <col min="2072" max="2072" width="12.6640625" bestFit="1" customWidth="1"/>
    <col min="2306" max="2313" width="10.33203125" bestFit="1" customWidth="1"/>
    <col min="2314" max="2314" width="13.1640625" customWidth="1"/>
    <col min="2315" max="2315" width="10.33203125" bestFit="1" customWidth="1"/>
    <col min="2316" max="2316" width="10.6640625" bestFit="1" customWidth="1"/>
    <col min="2317" max="2317" width="10.33203125" bestFit="1" customWidth="1"/>
    <col min="2318" max="2318" width="2" customWidth="1"/>
    <col min="2319" max="2320" width="12.83203125" customWidth="1"/>
    <col min="2321" max="2321" width="10.5" bestFit="1" customWidth="1"/>
    <col min="2322" max="2323" width="10.33203125" customWidth="1"/>
    <col min="2324" max="2326" width="14.1640625" customWidth="1"/>
    <col min="2328" max="2328" width="12.6640625" bestFit="1" customWidth="1"/>
    <col min="2562" max="2569" width="10.33203125" bestFit="1" customWidth="1"/>
    <col min="2570" max="2570" width="13.1640625" customWidth="1"/>
    <col min="2571" max="2571" width="10.33203125" bestFit="1" customWidth="1"/>
    <col min="2572" max="2572" width="10.6640625" bestFit="1" customWidth="1"/>
    <col min="2573" max="2573" width="10.33203125" bestFit="1" customWidth="1"/>
    <col min="2574" max="2574" width="2" customWidth="1"/>
    <col min="2575" max="2576" width="12.83203125" customWidth="1"/>
    <col min="2577" max="2577" width="10.5" bestFit="1" customWidth="1"/>
    <col min="2578" max="2579" width="10.33203125" customWidth="1"/>
    <col min="2580" max="2582" width="14.1640625" customWidth="1"/>
    <col min="2584" max="2584" width="12.6640625" bestFit="1" customWidth="1"/>
    <col min="2818" max="2825" width="10.33203125" bestFit="1" customWidth="1"/>
    <col min="2826" max="2826" width="13.1640625" customWidth="1"/>
    <col min="2827" max="2827" width="10.33203125" bestFit="1" customWidth="1"/>
    <col min="2828" max="2828" width="10.6640625" bestFit="1" customWidth="1"/>
    <col min="2829" max="2829" width="10.33203125" bestFit="1" customWidth="1"/>
    <col min="2830" max="2830" width="2" customWidth="1"/>
    <col min="2831" max="2832" width="12.83203125" customWidth="1"/>
    <col min="2833" max="2833" width="10.5" bestFit="1" customWidth="1"/>
    <col min="2834" max="2835" width="10.33203125" customWidth="1"/>
    <col min="2836" max="2838" width="14.1640625" customWidth="1"/>
    <col min="2840" max="2840" width="12.6640625" bestFit="1" customWidth="1"/>
    <col min="3074" max="3081" width="10.33203125" bestFit="1" customWidth="1"/>
    <col min="3082" max="3082" width="13.1640625" customWidth="1"/>
    <col min="3083" max="3083" width="10.33203125" bestFit="1" customWidth="1"/>
    <col min="3084" max="3084" width="10.6640625" bestFit="1" customWidth="1"/>
    <col min="3085" max="3085" width="10.33203125" bestFit="1" customWidth="1"/>
    <col min="3086" max="3086" width="2" customWidth="1"/>
    <col min="3087" max="3088" width="12.83203125" customWidth="1"/>
    <col min="3089" max="3089" width="10.5" bestFit="1" customWidth="1"/>
    <col min="3090" max="3091" width="10.33203125" customWidth="1"/>
    <col min="3092" max="3094" width="14.1640625" customWidth="1"/>
    <col min="3096" max="3096" width="12.6640625" bestFit="1" customWidth="1"/>
    <col min="3330" max="3337" width="10.33203125" bestFit="1" customWidth="1"/>
    <col min="3338" max="3338" width="13.1640625" customWidth="1"/>
    <col min="3339" max="3339" width="10.33203125" bestFit="1" customWidth="1"/>
    <col min="3340" max="3340" width="10.6640625" bestFit="1" customWidth="1"/>
    <col min="3341" max="3341" width="10.33203125" bestFit="1" customWidth="1"/>
    <col min="3342" max="3342" width="2" customWidth="1"/>
    <col min="3343" max="3344" width="12.83203125" customWidth="1"/>
    <col min="3345" max="3345" width="10.5" bestFit="1" customWidth="1"/>
    <col min="3346" max="3347" width="10.33203125" customWidth="1"/>
    <col min="3348" max="3350" width="14.1640625" customWidth="1"/>
    <col min="3352" max="3352" width="12.6640625" bestFit="1" customWidth="1"/>
    <col min="3586" max="3593" width="10.33203125" bestFit="1" customWidth="1"/>
    <col min="3594" max="3594" width="13.1640625" customWidth="1"/>
    <col min="3595" max="3595" width="10.33203125" bestFit="1" customWidth="1"/>
    <col min="3596" max="3596" width="10.6640625" bestFit="1" customWidth="1"/>
    <col min="3597" max="3597" width="10.33203125" bestFit="1" customWidth="1"/>
    <col min="3598" max="3598" width="2" customWidth="1"/>
    <col min="3599" max="3600" width="12.83203125" customWidth="1"/>
    <col min="3601" max="3601" width="10.5" bestFit="1" customWidth="1"/>
    <col min="3602" max="3603" width="10.33203125" customWidth="1"/>
    <col min="3604" max="3606" width="14.1640625" customWidth="1"/>
    <col min="3608" max="3608" width="12.6640625" bestFit="1" customWidth="1"/>
    <col min="3842" max="3849" width="10.33203125" bestFit="1" customWidth="1"/>
    <col min="3850" max="3850" width="13.1640625" customWidth="1"/>
    <col min="3851" max="3851" width="10.33203125" bestFit="1" customWidth="1"/>
    <col min="3852" max="3852" width="10.6640625" bestFit="1" customWidth="1"/>
    <col min="3853" max="3853" width="10.33203125" bestFit="1" customWidth="1"/>
    <col min="3854" max="3854" width="2" customWidth="1"/>
    <col min="3855" max="3856" width="12.83203125" customWidth="1"/>
    <col min="3857" max="3857" width="10.5" bestFit="1" customWidth="1"/>
    <col min="3858" max="3859" width="10.33203125" customWidth="1"/>
    <col min="3860" max="3862" width="14.1640625" customWidth="1"/>
    <col min="3864" max="3864" width="12.6640625" bestFit="1" customWidth="1"/>
    <col min="4098" max="4105" width="10.33203125" bestFit="1" customWidth="1"/>
    <col min="4106" max="4106" width="13.1640625" customWidth="1"/>
    <col min="4107" max="4107" width="10.33203125" bestFit="1" customWidth="1"/>
    <col min="4108" max="4108" width="10.6640625" bestFit="1" customWidth="1"/>
    <col min="4109" max="4109" width="10.33203125" bestFit="1" customWidth="1"/>
    <col min="4110" max="4110" width="2" customWidth="1"/>
    <col min="4111" max="4112" width="12.83203125" customWidth="1"/>
    <col min="4113" max="4113" width="10.5" bestFit="1" customWidth="1"/>
    <col min="4114" max="4115" width="10.33203125" customWidth="1"/>
    <col min="4116" max="4118" width="14.1640625" customWidth="1"/>
    <col min="4120" max="4120" width="12.6640625" bestFit="1" customWidth="1"/>
    <col min="4354" max="4361" width="10.33203125" bestFit="1" customWidth="1"/>
    <col min="4362" max="4362" width="13.1640625" customWidth="1"/>
    <col min="4363" max="4363" width="10.33203125" bestFit="1" customWidth="1"/>
    <col min="4364" max="4364" width="10.6640625" bestFit="1" customWidth="1"/>
    <col min="4365" max="4365" width="10.33203125" bestFit="1" customWidth="1"/>
    <col min="4366" max="4366" width="2" customWidth="1"/>
    <col min="4367" max="4368" width="12.83203125" customWidth="1"/>
    <col min="4369" max="4369" width="10.5" bestFit="1" customWidth="1"/>
    <col min="4370" max="4371" width="10.33203125" customWidth="1"/>
    <col min="4372" max="4374" width="14.1640625" customWidth="1"/>
    <col min="4376" max="4376" width="12.6640625" bestFit="1" customWidth="1"/>
    <col min="4610" max="4617" width="10.33203125" bestFit="1" customWidth="1"/>
    <col min="4618" max="4618" width="13.1640625" customWidth="1"/>
    <col min="4619" max="4619" width="10.33203125" bestFit="1" customWidth="1"/>
    <col min="4620" max="4620" width="10.6640625" bestFit="1" customWidth="1"/>
    <col min="4621" max="4621" width="10.33203125" bestFit="1" customWidth="1"/>
    <col min="4622" max="4622" width="2" customWidth="1"/>
    <col min="4623" max="4624" width="12.83203125" customWidth="1"/>
    <col min="4625" max="4625" width="10.5" bestFit="1" customWidth="1"/>
    <col min="4626" max="4627" width="10.33203125" customWidth="1"/>
    <col min="4628" max="4630" width="14.1640625" customWidth="1"/>
    <col min="4632" max="4632" width="12.6640625" bestFit="1" customWidth="1"/>
    <col min="4866" max="4873" width="10.33203125" bestFit="1" customWidth="1"/>
    <col min="4874" max="4874" width="13.1640625" customWidth="1"/>
    <col min="4875" max="4875" width="10.33203125" bestFit="1" customWidth="1"/>
    <col min="4876" max="4876" width="10.6640625" bestFit="1" customWidth="1"/>
    <col min="4877" max="4877" width="10.33203125" bestFit="1" customWidth="1"/>
    <col min="4878" max="4878" width="2" customWidth="1"/>
    <col min="4879" max="4880" width="12.83203125" customWidth="1"/>
    <col min="4881" max="4881" width="10.5" bestFit="1" customWidth="1"/>
    <col min="4882" max="4883" width="10.33203125" customWidth="1"/>
    <col min="4884" max="4886" width="14.1640625" customWidth="1"/>
    <col min="4888" max="4888" width="12.6640625" bestFit="1" customWidth="1"/>
    <col min="5122" max="5129" width="10.33203125" bestFit="1" customWidth="1"/>
    <col min="5130" max="5130" width="13.1640625" customWidth="1"/>
    <col min="5131" max="5131" width="10.33203125" bestFit="1" customWidth="1"/>
    <col min="5132" max="5132" width="10.6640625" bestFit="1" customWidth="1"/>
    <col min="5133" max="5133" width="10.33203125" bestFit="1" customWidth="1"/>
    <col min="5134" max="5134" width="2" customWidth="1"/>
    <col min="5135" max="5136" width="12.83203125" customWidth="1"/>
    <col min="5137" max="5137" width="10.5" bestFit="1" customWidth="1"/>
    <col min="5138" max="5139" width="10.33203125" customWidth="1"/>
    <col min="5140" max="5142" width="14.1640625" customWidth="1"/>
    <col min="5144" max="5144" width="12.6640625" bestFit="1" customWidth="1"/>
    <col min="5378" max="5385" width="10.33203125" bestFit="1" customWidth="1"/>
    <col min="5386" max="5386" width="13.1640625" customWidth="1"/>
    <col min="5387" max="5387" width="10.33203125" bestFit="1" customWidth="1"/>
    <col min="5388" max="5388" width="10.6640625" bestFit="1" customWidth="1"/>
    <col min="5389" max="5389" width="10.33203125" bestFit="1" customWidth="1"/>
    <col min="5390" max="5390" width="2" customWidth="1"/>
    <col min="5391" max="5392" width="12.83203125" customWidth="1"/>
    <col min="5393" max="5393" width="10.5" bestFit="1" customWidth="1"/>
    <col min="5394" max="5395" width="10.33203125" customWidth="1"/>
    <col min="5396" max="5398" width="14.1640625" customWidth="1"/>
    <col min="5400" max="5400" width="12.6640625" bestFit="1" customWidth="1"/>
    <col min="5634" max="5641" width="10.33203125" bestFit="1" customWidth="1"/>
    <col min="5642" max="5642" width="13.1640625" customWidth="1"/>
    <col min="5643" max="5643" width="10.33203125" bestFit="1" customWidth="1"/>
    <col min="5644" max="5644" width="10.6640625" bestFit="1" customWidth="1"/>
    <col min="5645" max="5645" width="10.33203125" bestFit="1" customWidth="1"/>
    <col min="5646" max="5646" width="2" customWidth="1"/>
    <col min="5647" max="5648" width="12.83203125" customWidth="1"/>
    <col min="5649" max="5649" width="10.5" bestFit="1" customWidth="1"/>
    <col min="5650" max="5651" width="10.33203125" customWidth="1"/>
    <col min="5652" max="5654" width="14.1640625" customWidth="1"/>
    <col min="5656" max="5656" width="12.6640625" bestFit="1" customWidth="1"/>
    <col min="5890" max="5897" width="10.33203125" bestFit="1" customWidth="1"/>
    <col min="5898" max="5898" width="13.1640625" customWidth="1"/>
    <col min="5899" max="5899" width="10.33203125" bestFit="1" customWidth="1"/>
    <col min="5900" max="5900" width="10.6640625" bestFit="1" customWidth="1"/>
    <col min="5901" max="5901" width="10.33203125" bestFit="1" customWidth="1"/>
    <col min="5902" max="5902" width="2" customWidth="1"/>
    <col min="5903" max="5904" width="12.83203125" customWidth="1"/>
    <col min="5905" max="5905" width="10.5" bestFit="1" customWidth="1"/>
    <col min="5906" max="5907" width="10.33203125" customWidth="1"/>
    <col min="5908" max="5910" width="14.1640625" customWidth="1"/>
    <col min="5912" max="5912" width="12.6640625" bestFit="1" customWidth="1"/>
    <col min="6146" max="6153" width="10.33203125" bestFit="1" customWidth="1"/>
    <col min="6154" max="6154" width="13.1640625" customWidth="1"/>
    <col min="6155" max="6155" width="10.33203125" bestFit="1" customWidth="1"/>
    <col min="6156" max="6156" width="10.6640625" bestFit="1" customWidth="1"/>
    <col min="6157" max="6157" width="10.33203125" bestFit="1" customWidth="1"/>
    <col min="6158" max="6158" width="2" customWidth="1"/>
    <col min="6159" max="6160" width="12.83203125" customWidth="1"/>
    <col min="6161" max="6161" width="10.5" bestFit="1" customWidth="1"/>
    <col min="6162" max="6163" width="10.33203125" customWidth="1"/>
    <col min="6164" max="6166" width="14.1640625" customWidth="1"/>
    <col min="6168" max="6168" width="12.6640625" bestFit="1" customWidth="1"/>
    <col min="6402" max="6409" width="10.33203125" bestFit="1" customWidth="1"/>
    <col min="6410" max="6410" width="13.1640625" customWidth="1"/>
    <col min="6411" max="6411" width="10.33203125" bestFit="1" customWidth="1"/>
    <col min="6412" max="6412" width="10.6640625" bestFit="1" customWidth="1"/>
    <col min="6413" max="6413" width="10.33203125" bestFit="1" customWidth="1"/>
    <col min="6414" max="6414" width="2" customWidth="1"/>
    <col min="6415" max="6416" width="12.83203125" customWidth="1"/>
    <col min="6417" max="6417" width="10.5" bestFit="1" customWidth="1"/>
    <col min="6418" max="6419" width="10.33203125" customWidth="1"/>
    <col min="6420" max="6422" width="14.1640625" customWidth="1"/>
    <col min="6424" max="6424" width="12.6640625" bestFit="1" customWidth="1"/>
    <col min="6658" max="6665" width="10.33203125" bestFit="1" customWidth="1"/>
    <col min="6666" max="6666" width="13.1640625" customWidth="1"/>
    <col min="6667" max="6667" width="10.33203125" bestFit="1" customWidth="1"/>
    <col min="6668" max="6668" width="10.6640625" bestFit="1" customWidth="1"/>
    <col min="6669" max="6669" width="10.33203125" bestFit="1" customWidth="1"/>
    <col min="6670" max="6670" width="2" customWidth="1"/>
    <col min="6671" max="6672" width="12.83203125" customWidth="1"/>
    <col min="6673" max="6673" width="10.5" bestFit="1" customWidth="1"/>
    <col min="6674" max="6675" width="10.33203125" customWidth="1"/>
    <col min="6676" max="6678" width="14.1640625" customWidth="1"/>
    <col min="6680" max="6680" width="12.6640625" bestFit="1" customWidth="1"/>
    <col min="6914" max="6921" width="10.33203125" bestFit="1" customWidth="1"/>
    <col min="6922" max="6922" width="13.1640625" customWidth="1"/>
    <col min="6923" max="6923" width="10.33203125" bestFit="1" customWidth="1"/>
    <col min="6924" max="6924" width="10.6640625" bestFit="1" customWidth="1"/>
    <col min="6925" max="6925" width="10.33203125" bestFit="1" customWidth="1"/>
    <col min="6926" max="6926" width="2" customWidth="1"/>
    <col min="6927" max="6928" width="12.83203125" customWidth="1"/>
    <col min="6929" max="6929" width="10.5" bestFit="1" customWidth="1"/>
    <col min="6930" max="6931" width="10.33203125" customWidth="1"/>
    <col min="6932" max="6934" width="14.1640625" customWidth="1"/>
    <col min="6936" max="6936" width="12.6640625" bestFit="1" customWidth="1"/>
    <col min="7170" max="7177" width="10.33203125" bestFit="1" customWidth="1"/>
    <col min="7178" max="7178" width="13.1640625" customWidth="1"/>
    <col min="7179" max="7179" width="10.33203125" bestFit="1" customWidth="1"/>
    <col min="7180" max="7180" width="10.6640625" bestFit="1" customWidth="1"/>
    <col min="7181" max="7181" width="10.33203125" bestFit="1" customWidth="1"/>
    <col min="7182" max="7182" width="2" customWidth="1"/>
    <col min="7183" max="7184" width="12.83203125" customWidth="1"/>
    <col min="7185" max="7185" width="10.5" bestFit="1" customWidth="1"/>
    <col min="7186" max="7187" width="10.33203125" customWidth="1"/>
    <col min="7188" max="7190" width="14.1640625" customWidth="1"/>
    <col min="7192" max="7192" width="12.6640625" bestFit="1" customWidth="1"/>
    <col min="7426" max="7433" width="10.33203125" bestFit="1" customWidth="1"/>
    <col min="7434" max="7434" width="13.1640625" customWidth="1"/>
    <col min="7435" max="7435" width="10.33203125" bestFit="1" customWidth="1"/>
    <col min="7436" max="7436" width="10.6640625" bestFit="1" customWidth="1"/>
    <col min="7437" max="7437" width="10.33203125" bestFit="1" customWidth="1"/>
    <col min="7438" max="7438" width="2" customWidth="1"/>
    <col min="7439" max="7440" width="12.83203125" customWidth="1"/>
    <col min="7441" max="7441" width="10.5" bestFit="1" customWidth="1"/>
    <col min="7442" max="7443" width="10.33203125" customWidth="1"/>
    <col min="7444" max="7446" width="14.1640625" customWidth="1"/>
    <col min="7448" max="7448" width="12.6640625" bestFit="1" customWidth="1"/>
    <col min="7682" max="7689" width="10.33203125" bestFit="1" customWidth="1"/>
    <col min="7690" max="7690" width="13.1640625" customWidth="1"/>
    <col min="7691" max="7691" width="10.33203125" bestFit="1" customWidth="1"/>
    <col min="7692" max="7692" width="10.6640625" bestFit="1" customWidth="1"/>
    <col min="7693" max="7693" width="10.33203125" bestFit="1" customWidth="1"/>
    <col min="7694" max="7694" width="2" customWidth="1"/>
    <col min="7695" max="7696" width="12.83203125" customWidth="1"/>
    <col min="7697" max="7697" width="10.5" bestFit="1" customWidth="1"/>
    <col min="7698" max="7699" width="10.33203125" customWidth="1"/>
    <col min="7700" max="7702" width="14.1640625" customWidth="1"/>
    <col min="7704" max="7704" width="12.6640625" bestFit="1" customWidth="1"/>
    <col min="7938" max="7945" width="10.33203125" bestFit="1" customWidth="1"/>
    <col min="7946" max="7946" width="13.1640625" customWidth="1"/>
    <col min="7947" max="7947" width="10.33203125" bestFit="1" customWidth="1"/>
    <col min="7948" max="7948" width="10.6640625" bestFit="1" customWidth="1"/>
    <col min="7949" max="7949" width="10.33203125" bestFit="1" customWidth="1"/>
    <col min="7950" max="7950" width="2" customWidth="1"/>
    <col min="7951" max="7952" width="12.83203125" customWidth="1"/>
    <col min="7953" max="7953" width="10.5" bestFit="1" customWidth="1"/>
    <col min="7954" max="7955" width="10.33203125" customWidth="1"/>
    <col min="7956" max="7958" width="14.1640625" customWidth="1"/>
    <col min="7960" max="7960" width="12.6640625" bestFit="1" customWidth="1"/>
    <col min="8194" max="8201" width="10.33203125" bestFit="1" customWidth="1"/>
    <col min="8202" max="8202" width="13.1640625" customWidth="1"/>
    <col min="8203" max="8203" width="10.33203125" bestFit="1" customWidth="1"/>
    <col min="8204" max="8204" width="10.6640625" bestFit="1" customWidth="1"/>
    <col min="8205" max="8205" width="10.33203125" bestFit="1" customWidth="1"/>
    <col min="8206" max="8206" width="2" customWidth="1"/>
    <col min="8207" max="8208" width="12.83203125" customWidth="1"/>
    <col min="8209" max="8209" width="10.5" bestFit="1" customWidth="1"/>
    <col min="8210" max="8211" width="10.33203125" customWidth="1"/>
    <col min="8212" max="8214" width="14.1640625" customWidth="1"/>
    <col min="8216" max="8216" width="12.6640625" bestFit="1" customWidth="1"/>
    <col min="8450" max="8457" width="10.33203125" bestFit="1" customWidth="1"/>
    <col min="8458" max="8458" width="13.1640625" customWidth="1"/>
    <col min="8459" max="8459" width="10.33203125" bestFit="1" customWidth="1"/>
    <col min="8460" max="8460" width="10.6640625" bestFit="1" customWidth="1"/>
    <col min="8461" max="8461" width="10.33203125" bestFit="1" customWidth="1"/>
    <col min="8462" max="8462" width="2" customWidth="1"/>
    <col min="8463" max="8464" width="12.83203125" customWidth="1"/>
    <col min="8465" max="8465" width="10.5" bestFit="1" customWidth="1"/>
    <col min="8466" max="8467" width="10.33203125" customWidth="1"/>
    <col min="8468" max="8470" width="14.1640625" customWidth="1"/>
    <col min="8472" max="8472" width="12.6640625" bestFit="1" customWidth="1"/>
    <col min="8706" max="8713" width="10.33203125" bestFit="1" customWidth="1"/>
    <col min="8714" max="8714" width="13.1640625" customWidth="1"/>
    <col min="8715" max="8715" width="10.33203125" bestFit="1" customWidth="1"/>
    <col min="8716" max="8716" width="10.6640625" bestFit="1" customWidth="1"/>
    <col min="8717" max="8717" width="10.33203125" bestFit="1" customWidth="1"/>
    <col min="8718" max="8718" width="2" customWidth="1"/>
    <col min="8719" max="8720" width="12.83203125" customWidth="1"/>
    <col min="8721" max="8721" width="10.5" bestFit="1" customWidth="1"/>
    <col min="8722" max="8723" width="10.33203125" customWidth="1"/>
    <col min="8724" max="8726" width="14.1640625" customWidth="1"/>
    <col min="8728" max="8728" width="12.6640625" bestFit="1" customWidth="1"/>
    <col min="8962" max="8969" width="10.33203125" bestFit="1" customWidth="1"/>
    <col min="8970" max="8970" width="13.1640625" customWidth="1"/>
    <col min="8971" max="8971" width="10.33203125" bestFit="1" customWidth="1"/>
    <col min="8972" max="8972" width="10.6640625" bestFit="1" customWidth="1"/>
    <col min="8973" max="8973" width="10.33203125" bestFit="1" customWidth="1"/>
    <col min="8974" max="8974" width="2" customWidth="1"/>
    <col min="8975" max="8976" width="12.83203125" customWidth="1"/>
    <col min="8977" max="8977" width="10.5" bestFit="1" customWidth="1"/>
    <col min="8978" max="8979" width="10.33203125" customWidth="1"/>
    <col min="8980" max="8982" width="14.1640625" customWidth="1"/>
    <col min="8984" max="8984" width="12.6640625" bestFit="1" customWidth="1"/>
    <col min="9218" max="9225" width="10.33203125" bestFit="1" customWidth="1"/>
    <col min="9226" max="9226" width="13.1640625" customWidth="1"/>
    <col min="9227" max="9227" width="10.33203125" bestFit="1" customWidth="1"/>
    <col min="9228" max="9228" width="10.6640625" bestFit="1" customWidth="1"/>
    <col min="9229" max="9229" width="10.33203125" bestFit="1" customWidth="1"/>
    <col min="9230" max="9230" width="2" customWidth="1"/>
    <col min="9231" max="9232" width="12.83203125" customWidth="1"/>
    <col min="9233" max="9233" width="10.5" bestFit="1" customWidth="1"/>
    <col min="9234" max="9235" width="10.33203125" customWidth="1"/>
    <col min="9236" max="9238" width="14.1640625" customWidth="1"/>
    <col min="9240" max="9240" width="12.6640625" bestFit="1" customWidth="1"/>
    <col min="9474" max="9481" width="10.33203125" bestFit="1" customWidth="1"/>
    <col min="9482" max="9482" width="13.1640625" customWidth="1"/>
    <col min="9483" max="9483" width="10.33203125" bestFit="1" customWidth="1"/>
    <col min="9484" max="9484" width="10.6640625" bestFit="1" customWidth="1"/>
    <col min="9485" max="9485" width="10.33203125" bestFit="1" customWidth="1"/>
    <col min="9486" max="9486" width="2" customWidth="1"/>
    <col min="9487" max="9488" width="12.83203125" customWidth="1"/>
    <col min="9489" max="9489" width="10.5" bestFit="1" customWidth="1"/>
    <col min="9490" max="9491" width="10.33203125" customWidth="1"/>
    <col min="9492" max="9494" width="14.1640625" customWidth="1"/>
    <col min="9496" max="9496" width="12.6640625" bestFit="1" customWidth="1"/>
    <col min="9730" max="9737" width="10.33203125" bestFit="1" customWidth="1"/>
    <col min="9738" max="9738" width="13.1640625" customWidth="1"/>
    <col min="9739" max="9739" width="10.33203125" bestFit="1" customWidth="1"/>
    <col min="9740" max="9740" width="10.6640625" bestFit="1" customWidth="1"/>
    <col min="9741" max="9741" width="10.33203125" bestFit="1" customWidth="1"/>
    <col min="9742" max="9742" width="2" customWidth="1"/>
    <col min="9743" max="9744" width="12.83203125" customWidth="1"/>
    <col min="9745" max="9745" width="10.5" bestFit="1" customWidth="1"/>
    <col min="9746" max="9747" width="10.33203125" customWidth="1"/>
    <col min="9748" max="9750" width="14.1640625" customWidth="1"/>
    <col min="9752" max="9752" width="12.6640625" bestFit="1" customWidth="1"/>
    <col min="9986" max="9993" width="10.33203125" bestFit="1" customWidth="1"/>
    <col min="9994" max="9994" width="13.1640625" customWidth="1"/>
    <col min="9995" max="9995" width="10.33203125" bestFit="1" customWidth="1"/>
    <col min="9996" max="9996" width="10.6640625" bestFit="1" customWidth="1"/>
    <col min="9997" max="9997" width="10.33203125" bestFit="1" customWidth="1"/>
    <col min="9998" max="9998" width="2" customWidth="1"/>
    <col min="9999" max="10000" width="12.83203125" customWidth="1"/>
    <col min="10001" max="10001" width="10.5" bestFit="1" customWidth="1"/>
    <col min="10002" max="10003" width="10.33203125" customWidth="1"/>
    <col min="10004" max="10006" width="14.1640625" customWidth="1"/>
    <col min="10008" max="10008" width="12.6640625" bestFit="1" customWidth="1"/>
    <col min="10242" max="10249" width="10.33203125" bestFit="1" customWidth="1"/>
    <col min="10250" max="10250" width="13.1640625" customWidth="1"/>
    <col min="10251" max="10251" width="10.33203125" bestFit="1" customWidth="1"/>
    <col min="10252" max="10252" width="10.6640625" bestFit="1" customWidth="1"/>
    <col min="10253" max="10253" width="10.33203125" bestFit="1" customWidth="1"/>
    <col min="10254" max="10254" width="2" customWidth="1"/>
    <col min="10255" max="10256" width="12.83203125" customWidth="1"/>
    <col min="10257" max="10257" width="10.5" bestFit="1" customWidth="1"/>
    <col min="10258" max="10259" width="10.33203125" customWidth="1"/>
    <col min="10260" max="10262" width="14.1640625" customWidth="1"/>
    <col min="10264" max="10264" width="12.6640625" bestFit="1" customWidth="1"/>
    <col min="10498" max="10505" width="10.33203125" bestFit="1" customWidth="1"/>
    <col min="10506" max="10506" width="13.1640625" customWidth="1"/>
    <col min="10507" max="10507" width="10.33203125" bestFit="1" customWidth="1"/>
    <col min="10508" max="10508" width="10.6640625" bestFit="1" customWidth="1"/>
    <col min="10509" max="10509" width="10.33203125" bestFit="1" customWidth="1"/>
    <col min="10510" max="10510" width="2" customWidth="1"/>
    <col min="10511" max="10512" width="12.83203125" customWidth="1"/>
    <col min="10513" max="10513" width="10.5" bestFit="1" customWidth="1"/>
    <col min="10514" max="10515" width="10.33203125" customWidth="1"/>
    <col min="10516" max="10518" width="14.1640625" customWidth="1"/>
    <col min="10520" max="10520" width="12.6640625" bestFit="1" customWidth="1"/>
    <col min="10754" max="10761" width="10.33203125" bestFit="1" customWidth="1"/>
    <col min="10762" max="10762" width="13.1640625" customWidth="1"/>
    <col min="10763" max="10763" width="10.33203125" bestFit="1" customWidth="1"/>
    <col min="10764" max="10764" width="10.6640625" bestFit="1" customWidth="1"/>
    <col min="10765" max="10765" width="10.33203125" bestFit="1" customWidth="1"/>
    <col min="10766" max="10766" width="2" customWidth="1"/>
    <col min="10767" max="10768" width="12.83203125" customWidth="1"/>
    <col min="10769" max="10769" width="10.5" bestFit="1" customWidth="1"/>
    <col min="10770" max="10771" width="10.33203125" customWidth="1"/>
    <col min="10772" max="10774" width="14.1640625" customWidth="1"/>
    <col min="10776" max="10776" width="12.6640625" bestFit="1" customWidth="1"/>
    <col min="11010" max="11017" width="10.33203125" bestFit="1" customWidth="1"/>
    <col min="11018" max="11018" width="13.1640625" customWidth="1"/>
    <col min="11019" max="11019" width="10.33203125" bestFit="1" customWidth="1"/>
    <col min="11020" max="11020" width="10.6640625" bestFit="1" customWidth="1"/>
    <col min="11021" max="11021" width="10.33203125" bestFit="1" customWidth="1"/>
    <col min="11022" max="11022" width="2" customWidth="1"/>
    <col min="11023" max="11024" width="12.83203125" customWidth="1"/>
    <col min="11025" max="11025" width="10.5" bestFit="1" customWidth="1"/>
    <col min="11026" max="11027" width="10.33203125" customWidth="1"/>
    <col min="11028" max="11030" width="14.1640625" customWidth="1"/>
    <col min="11032" max="11032" width="12.6640625" bestFit="1" customWidth="1"/>
    <col min="11266" max="11273" width="10.33203125" bestFit="1" customWidth="1"/>
    <col min="11274" max="11274" width="13.1640625" customWidth="1"/>
    <col min="11275" max="11275" width="10.33203125" bestFit="1" customWidth="1"/>
    <col min="11276" max="11276" width="10.6640625" bestFit="1" customWidth="1"/>
    <col min="11277" max="11277" width="10.33203125" bestFit="1" customWidth="1"/>
    <col min="11278" max="11278" width="2" customWidth="1"/>
    <col min="11279" max="11280" width="12.83203125" customWidth="1"/>
    <col min="11281" max="11281" width="10.5" bestFit="1" customWidth="1"/>
    <col min="11282" max="11283" width="10.33203125" customWidth="1"/>
    <col min="11284" max="11286" width="14.1640625" customWidth="1"/>
    <col min="11288" max="11288" width="12.6640625" bestFit="1" customWidth="1"/>
    <col min="11522" max="11529" width="10.33203125" bestFit="1" customWidth="1"/>
    <col min="11530" max="11530" width="13.1640625" customWidth="1"/>
    <col min="11531" max="11531" width="10.33203125" bestFit="1" customWidth="1"/>
    <col min="11532" max="11532" width="10.6640625" bestFit="1" customWidth="1"/>
    <col min="11533" max="11533" width="10.33203125" bestFit="1" customWidth="1"/>
    <col min="11534" max="11534" width="2" customWidth="1"/>
    <col min="11535" max="11536" width="12.83203125" customWidth="1"/>
    <col min="11537" max="11537" width="10.5" bestFit="1" customWidth="1"/>
    <col min="11538" max="11539" width="10.33203125" customWidth="1"/>
    <col min="11540" max="11542" width="14.1640625" customWidth="1"/>
    <col min="11544" max="11544" width="12.6640625" bestFit="1" customWidth="1"/>
    <col min="11778" max="11785" width="10.33203125" bestFit="1" customWidth="1"/>
    <col min="11786" max="11786" width="13.1640625" customWidth="1"/>
    <col min="11787" max="11787" width="10.33203125" bestFit="1" customWidth="1"/>
    <col min="11788" max="11788" width="10.6640625" bestFit="1" customWidth="1"/>
    <col min="11789" max="11789" width="10.33203125" bestFit="1" customWidth="1"/>
    <col min="11790" max="11790" width="2" customWidth="1"/>
    <col min="11791" max="11792" width="12.83203125" customWidth="1"/>
    <col min="11793" max="11793" width="10.5" bestFit="1" customWidth="1"/>
    <col min="11794" max="11795" width="10.33203125" customWidth="1"/>
    <col min="11796" max="11798" width="14.1640625" customWidth="1"/>
    <col min="11800" max="11800" width="12.6640625" bestFit="1" customWidth="1"/>
    <col min="12034" max="12041" width="10.33203125" bestFit="1" customWidth="1"/>
    <col min="12042" max="12042" width="13.1640625" customWidth="1"/>
    <col min="12043" max="12043" width="10.33203125" bestFit="1" customWidth="1"/>
    <col min="12044" max="12044" width="10.6640625" bestFit="1" customWidth="1"/>
    <col min="12045" max="12045" width="10.33203125" bestFit="1" customWidth="1"/>
    <col min="12046" max="12046" width="2" customWidth="1"/>
    <col min="12047" max="12048" width="12.83203125" customWidth="1"/>
    <col min="12049" max="12049" width="10.5" bestFit="1" customWidth="1"/>
    <col min="12050" max="12051" width="10.33203125" customWidth="1"/>
    <col min="12052" max="12054" width="14.1640625" customWidth="1"/>
    <col min="12056" max="12056" width="12.6640625" bestFit="1" customWidth="1"/>
    <col min="12290" max="12297" width="10.33203125" bestFit="1" customWidth="1"/>
    <col min="12298" max="12298" width="13.1640625" customWidth="1"/>
    <col min="12299" max="12299" width="10.33203125" bestFit="1" customWidth="1"/>
    <col min="12300" max="12300" width="10.6640625" bestFit="1" customWidth="1"/>
    <col min="12301" max="12301" width="10.33203125" bestFit="1" customWidth="1"/>
    <col min="12302" max="12302" width="2" customWidth="1"/>
    <col min="12303" max="12304" width="12.83203125" customWidth="1"/>
    <col min="12305" max="12305" width="10.5" bestFit="1" customWidth="1"/>
    <col min="12306" max="12307" width="10.33203125" customWidth="1"/>
    <col min="12308" max="12310" width="14.1640625" customWidth="1"/>
    <col min="12312" max="12312" width="12.6640625" bestFit="1" customWidth="1"/>
    <col min="12546" max="12553" width="10.33203125" bestFit="1" customWidth="1"/>
    <col min="12554" max="12554" width="13.1640625" customWidth="1"/>
    <col min="12555" max="12555" width="10.33203125" bestFit="1" customWidth="1"/>
    <col min="12556" max="12556" width="10.6640625" bestFit="1" customWidth="1"/>
    <col min="12557" max="12557" width="10.33203125" bestFit="1" customWidth="1"/>
    <col min="12558" max="12558" width="2" customWidth="1"/>
    <col min="12559" max="12560" width="12.83203125" customWidth="1"/>
    <col min="12561" max="12561" width="10.5" bestFit="1" customWidth="1"/>
    <col min="12562" max="12563" width="10.33203125" customWidth="1"/>
    <col min="12564" max="12566" width="14.1640625" customWidth="1"/>
    <col min="12568" max="12568" width="12.6640625" bestFit="1" customWidth="1"/>
    <col min="12802" max="12809" width="10.33203125" bestFit="1" customWidth="1"/>
    <col min="12810" max="12810" width="13.1640625" customWidth="1"/>
    <col min="12811" max="12811" width="10.33203125" bestFit="1" customWidth="1"/>
    <col min="12812" max="12812" width="10.6640625" bestFit="1" customWidth="1"/>
    <col min="12813" max="12813" width="10.33203125" bestFit="1" customWidth="1"/>
    <col min="12814" max="12814" width="2" customWidth="1"/>
    <col min="12815" max="12816" width="12.83203125" customWidth="1"/>
    <col min="12817" max="12817" width="10.5" bestFit="1" customWidth="1"/>
    <col min="12818" max="12819" width="10.33203125" customWidth="1"/>
    <col min="12820" max="12822" width="14.1640625" customWidth="1"/>
    <col min="12824" max="12824" width="12.6640625" bestFit="1" customWidth="1"/>
    <col min="13058" max="13065" width="10.33203125" bestFit="1" customWidth="1"/>
    <col min="13066" max="13066" width="13.1640625" customWidth="1"/>
    <col min="13067" max="13067" width="10.33203125" bestFit="1" customWidth="1"/>
    <col min="13068" max="13068" width="10.6640625" bestFit="1" customWidth="1"/>
    <col min="13069" max="13069" width="10.33203125" bestFit="1" customWidth="1"/>
    <col min="13070" max="13070" width="2" customWidth="1"/>
    <col min="13071" max="13072" width="12.83203125" customWidth="1"/>
    <col min="13073" max="13073" width="10.5" bestFit="1" customWidth="1"/>
    <col min="13074" max="13075" width="10.33203125" customWidth="1"/>
    <col min="13076" max="13078" width="14.1640625" customWidth="1"/>
    <col min="13080" max="13080" width="12.6640625" bestFit="1" customWidth="1"/>
    <col min="13314" max="13321" width="10.33203125" bestFit="1" customWidth="1"/>
    <col min="13322" max="13322" width="13.1640625" customWidth="1"/>
    <col min="13323" max="13323" width="10.33203125" bestFit="1" customWidth="1"/>
    <col min="13324" max="13324" width="10.6640625" bestFit="1" customWidth="1"/>
    <col min="13325" max="13325" width="10.33203125" bestFit="1" customWidth="1"/>
    <col min="13326" max="13326" width="2" customWidth="1"/>
    <col min="13327" max="13328" width="12.83203125" customWidth="1"/>
    <col min="13329" max="13329" width="10.5" bestFit="1" customWidth="1"/>
    <col min="13330" max="13331" width="10.33203125" customWidth="1"/>
    <col min="13332" max="13334" width="14.1640625" customWidth="1"/>
    <col min="13336" max="13336" width="12.6640625" bestFit="1" customWidth="1"/>
    <col min="13570" max="13577" width="10.33203125" bestFit="1" customWidth="1"/>
    <col min="13578" max="13578" width="13.1640625" customWidth="1"/>
    <col min="13579" max="13579" width="10.33203125" bestFit="1" customWidth="1"/>
    <col min="13580" max="13580" width="10.6640625" bestFit="1" customWidth="1"/>
    <col min="13581" max="13581" width="10.33203125" bestFit="1" customWidth="1"/>
    <col min="13582" max="13582" width="2" customWidth="1"/>
    <col min="13583" max="13584" width="12.83203125" customWidth="1"/>
    <col min="13585" max="13585" width="10.5" bestFit="1" customWidth="1"/>
    <col min="13586" max="13587" width="10.33203125" customWidth="1"/>
    <col min="13588" max="13590" width="14.1640625" customWidth="1"/>
    <col min="13592" max="13592" width="12.6640625" bestFit="1" customWidth="1"/>
    <col min="13826" max="13833" width="10.33203125" bestFit="1" customWidth="1"/>
    <col min="13834" max="13834" width="13.1640625" customWidth="1"/>
    <col min="13835" max="13835" width="10.33203125" bestFit="1" customWidth="1"/>
    <col min="13836" max="13836" width="10.6640625" bestFit="1" customWidth="1"/>
    <col min="13837" max="13837" width="10.33203125" bestFit="1" customWidth="1"/>
    <col min="13838" max="13838" width="2" customWidth="1"/>
    <col min="13839" max="13840" width="12.83203125" customWidth="1"/>
    <col min="13841" max="13841" width="10.5" bestFit="1" customWidth="1"/>
    <col min="13842" max="13843" width="10.33203125" customWidth="1"/>
    <col min="13844" max="13846" width="14.1640625" customWidth="1"/>
    <col min="13848" max="13848" width="12.6640625" bestFit="1" customWidth="1"/>
    <col min="14082" max="14089" width="10.33203125" bestFit="1" customWidth="1"/>
    <col min="14090" max="14090" width="13.1640625" customWidth="1"/>
    <col min="14091" max="14091" width="10.33203125" bestFit="1" customWidth="1"/>
    <col min="14092" max="14092" width="10.6640625" bestFit="1" customWidth="1"/>
    <col min="14093" max="14093" width="10.33203125" bestFit="1" customWidth="1"/>
    <col min="14094" max="14094" width="2" customWidth="1"/>
    <col min="14095" max="14096" width="12.83203125" customWidth="1"/>
    <col min="14097" max="14097" width="10.5" bestFit="1" customWidth="1"/>
    <col min="14098" max="14099" width="10.33203125" customWidth="1"/>
    <col min="14100" max="14102" width="14.1640625" customWidth="1"/>
    <col min="14104" max="14104" width="12.6640625" bestFit="1" customWidth="1"/>
    <col min="14338" max="14345" width="10.33203125" bestFit="1" customWidth="1"/>
    <col min="14346" max="14346" width="13.1640625" customWidth="1"/>
    <col min="14347" max="14347" width="10.33203125" bestFit="1" customWidth="1"/>
    <col min="14348" max="14348" width="10.6640625" bestFit="1" customWidth="1"/>
    <col min="14349" max="14349" width="10.33203125" bestFit="1" customWidth="1"/>
    <col min="14350" max="14350" width="2" customWidth="1"/>
    <col min="14351" max="14352" width="12.83203125" customWidth="1"/>
    <col min="14353" max="14353" width="10.5" bestFit="1" customWidth="1"/>
    <col min="14354" max="14355" width="10.33203125" customWidth="1"/>
    <col min="14356" max="14358" width="14.1640625" customWidth="1"/>
    <col min="14360" max="14360" width="12.6640625" bestFit="1" customWidth="1"/>
    <col min="14594" max="14601" width="10.33203125" bestFit="1" customWidth="1"/>
    <col min="14602" max="14602" width="13.1640625" customWidth="1"/>
    <col min="14603" max="14603" width="10.33203125" bestFit="1" customWidth="1"/>
    <col min="14604" max="14604" width="10.6640625" bestFit="1" customWidth="1"/>
    <col min="14605" max="14605" width="10.33203125" bestFit="1" customWidth="1"/>
    <col min="14606" max="14606" width="2" customWidth="1"/>
    <col min="14607" max="14608" width="12.83203125" customWidth="1"/>
    <col min="14609" max="14609" width="10.5" bestFit="1" customWidth="1"/>
    <col min="14610" max="14611" width="10.33203125" customWidth="1"/>
    <col min="14612" max="14614" width="14.1640625" customWidth="1"/>
    <col min="14616" max="14616" width="12.6640625" bestFit="1" customWidth="1"/>
    <col min="14850" max="14857" width="10.33203125" bestFit="1" customWidth="1"/>
    <col min="14858" max="14858" width="13.1640625" customWidth="1"/>
    <col min="14859" max="14859" width="10.33203125" bestFit="1" customWidth="1"/>
    <col min="14860" max="14860" width="10.6640625" bestFit="1" customWidth="1"/>
    <col min="14861" max="14861" width="10.33203125" bestFit="1" customWidth="1"/>
    <col min="14862" max="14862" width="2" customWidth="1"/>
    <col min="14863" max="14864" width="12.83203125" customWidth="1"/>
    <col min="14865" max="14865" width="10.5" bestFit="1" customWidth="1"/>
    <col min="14866" max="14867" width="10.33203125" customWidth="1"/>
    <col min="14868" max="14870" width="14.1640625" customWidth="1"/>
    <col min="14872" max="14872" width="12.6640625" bestFit="1" customWidth="1"/>
    <col min="15106" max="15113" width="10.33203125" bestFit="1" customWidth="1"/>
    <col min="15114" max="15114" width="13.1640625" customWidth="1"/>
    <col min="15115" max="15115" width="10.33203125" bestFit="1" customWidth="1"/>
    <col min="15116" max="15116" width="10.6640625" bestFit="1" customWidth="1"/>
    <col min="15117" max="15117" width="10.33203125" bestFit="1" customWidth="1"/>
    <col min="15118" max="15118" width="2" customWidth="1"/>
    <col min="15119" max="15120" width="12.83203125" customWidth="1"/>
    <col min="15121" max="15121" width="10.5" bestFit="1" customWidth="1"/>
    <col min="15122" max="15123" width="10.33203125" customWidth="1"/>
    <col min="15124" max="15126" width="14.1640625" customWidth="1"/>
    <col min="15128" max="15128" width="12.6640625" bestFit="1" customWidth="1"/>
    <col min="15362" max="15369" width="10.33203125" bestFit="1" customWidth="1"/>
    <col min="15370" max="15370" width="13.1640625" customWidth="1"/>
    <col min="15371" max="15371" width="10.33203125" bestFit="1" customWidth="1"/>
    <col min="15372" max="15372" width="10.6640625" bestFit="1" customWidth="1"/>
    <col min="15373" max="15373" width="10.33203125" bestFit="1" customWidth="1"/>
    <col min="15374" max="15374" width="2" customWidth="1"/>
    <col min="15375" max="15376" width="12.83203125" customWidth="1"/>
    <col min="15377" max="15377" width="10.5" bestFit="1" customWidth="1"/>
    <col min="15378" max="15379" width="10.33203125" customWidth="1"/>
    <col min="15380" max="15382" width="14.1640625" customWidth="1"/>
    <col min="15384" max="15384" width="12.6640625" bestFit="1" customWidth="1"/>
    <col min="15618" max="15625" width="10.33203125" bestFit="1" customWidth="1"/>
    <col min="15626" max="15626" width="13.1640625" customWidth="1"/>
    <col min="15627" max="15627" width="10.33203125" bestFit="1" customWidth="1"/>
    <col min="15628" max="15628" width="10.6640625" bestFit="1" customWidth="1"/>
    <col min="15629" max="15629" width="10.33203125" bestFit="1" customWidth="1"/>
    <col min="15630" max="15630" width="2" customWidth="1"/>
    <col min="15631" max="15632" width="12.83203125" customWidth="1"/>
    <col min="15633" max="15633" width="10.5" bestFit="1" customWidth="1"/>
    <col min="15634" max="15635" width="10.33203125" customWidth="1"/>
    <col min="15636" max="15638" width="14.1640625" customWidth="1"/>
    <col min="15640" max="15640" width="12.6640625" bestFit="1" customWidth="1"/>
    <col min="15874" max="15881" width="10.33203125" bestFit="1" customWidth="1"/>
    <col min="15882" max="15882" width="13.1640625" customWidth="1"/>
    <col min="15883" max="15883" width="10.33203125" bestFit="1" customWidth="1"/>
    <col min="15884" max="15884" width="10.6640625" bestFit="1" customWidth="1"/>
    <col min="15885" max="15885" width="10.33203125" bestFit="1" customWidth="1"/>
    <col min="15886" max="15886" width="2" customWidth="1"/>
    <col min="15887" max="15888" width="12.83203125" customWidth="1"/>
    <col min="15889" max="15889" width="10.5" bestFit="1" customWidth="1"/>
    <col min="15890" max="15891" width="10.33203125" customWidth="1"/>
    <col min="15892" max="15894" width="14.1640625" customWidth="1"/>
    <col min="15896" max="15896" width="12.6640625" bestFit="1" customWidth="1"/>
    <col min="16130" max="16137" width="10.33203125" bestFit="1" customWidth="1"/>
    <col min="16138" max="16138" width="13.1640625" customWidth="1"/>
    <col min="16139" max="16139" width="10.33203125" bestFit="1" customWidth="1"/>
    <col min="16140" max="16140" width="10.6640625" bestFit="1" customWidth="1"/>
    <col min="16141" max="16141" width="10.33203125" bestFit="1" customWidth="1"/>
    <col min="16142" max="16142" width="2" customWidth="1"/>
    <col min="16143" max="16144" width="12.83203125" customWidth="1"/>
    <col min="16145" max="16145" width="10.5" bestFit="1" customWidth="1"/>
    <col min="16146" max="16147" width="10.33203125" customWidth="1"/>
    <col min="16148" max="16150" width="14.1640625" customWidth="1"/>
    <col min="16152" max="16152" width="12.6640625" bestFit="1" customWidth="1"/>
  </cols>
  <sheetData>
    <row r="1" spans="1:25" thickBot="1">
      <c r="A1" s="74"/>
      <c r="B1" s="95"/>
      <c r="C1" s="96"/>
      <c r="D1" s="95"/>
      <c r="E1" s="95"/>
      <c r="F1" s="96"/>
      <c r="G1" s="97"/>
      <c r="H1" s="96"/>
      <c r="I1" s="96"/>
      <c r="J1" s="98"/>
      <c r="K1" s="96"/>
      <c r="L1" s="98"/>
      <c r="M1" s="87"/>
      <c r="N1" s="87"/>
      <c r="O1" s="99"/>
      <c r="P1" s="99"/>
    </row>
    <row r="2" spans="1:25" ht="13">
      <c r="A2" s="79" t="s">
        <v>3017</v>
      </c>
      <c r="B2" s="95"/>
      <c r="C2" s="96"/>
      <c r="D2" s="95"/>
      <c r="E2" s="95"/>
      <c r="F2" s="96"/>
      <c r="G2" s="97"/>
      <c r="H2" s="96"/>
      <c r="I2" s="96"/>
      <c r="J2" s="98"/>
      <c r="K2" s="96"/>
      <c r="L2" s="98"/>
      <c r="M2" s="88" t="s">
        <v>3011</v>
      </c>
      <c r="N2" s="87"/>
      <c r="O2" s="102" t="s">
        <v>3020</v>
      </c>
      <c r="P2" s="102"/>
    </row>
    <row r="3" spans="1:25" ht="13">
      <c r="A3" s="79" t="s">
        <v>3018</v>
      </c>
      <c r="B3" s="95"/>
      <c r="C3" s="96"/>
      <c r="D3" s="95"/>
      <c r="E3" s="95"/>
      <c r="F3" s="96"/>
      <c r="H3" s="96"/>
      <c r="I3" s="96"/>
      <c r="J3" s="98"/>
      <c r="K3" s="96"/>
      <c r="L3" s="98"/>
      <c r="M3" s="89" t="s">
        <v>3012</v>
      </c>
      <c r="N3" s="87"/>
      <c r="O3" s="102" t="s">
        <v>3012</v>
      </c>
      <c r="P3" s="102"/>
    </row>
    <row r="4" spans="1:25" ht="13">
      <c r="A4" s="80"/>
      <c r="B4" s="95"/>
      <c r="C4" s="95"/>
      <c r="D4" s="95"/>
      <c r="E4" s="95"/>
      <c r="F4" s="95"/>
      <c r="G4" s="97"/>
      <c r="H4" s="95"/>
      <c r="I4" s="104"/>
      <c r="J4" s="105"/>
      <c r="K4" s="95"/>
      <c r="L4" s="105"/>
      <c r="M4" s="89" t="s">
        <v>3013</v>
      </c>
      <c r="N4" s="87"/>
      <c r="O4" s="102" t="s">
        <v>3021</v>
      </c>
      <c r="P4" s="102"/>
    </row>
    <row r="5" spans="1:25" ht="13">
      <c r="A5" s="80"/>
      <c r="B5" s="95"/>
      <c r="C5" s="95"/>
      <c r="D5" s="95"/>
      <c r="E5" s="95" t="s">
        <v>3022</v>
      </c>
      <c r="F5" s="95"/>
      <c r="G5" s="97"/>
      <c r="H5" s="95"/>
      <c r="I5" s="95"/>
      <c r="J5" s="105" t="s">
        <v>3024</v>
      </c>
      <c r="K5" s="95"/>
      <c r="L5" s="105" t="s">
        <v>3024</v>
      </c>
      <c r="M5" s="89" t="s">
        <v>3014</v>
      </c>
      <c r="N5" s="87"/>
      <c r="O5" s="102" t="s">
        <v>3014</v>
      </c>
      <c r="P5" s="102"/>
      <c r="Q5" s="69"/>
      <c r="R5" s="106" t="s">
        <v>3023</v>
      </c>
      <c r="S5" s="106" t="s">
        <v>3024</v>
      </c>
      <c r="T5" s="106"/>
      <c r="U5" s="106"/>
      <c r="V5" s="106"/>
      <c r="W5" s="106"/>
    </row>
    <row r="6" spans="1:25" ht="13">
      <c r="A6" s="80"/>
      <c r="B6" s="95" t="s">
        <v>3025</v>
      </c>
      <c r="C6" s="95"/>
      <c r="D6" s="95"/>
      <c r="E6" s="95" t="s">
        <v>3013</v>
      </c>
      <c r="F6" s="95"/>
      <c r="G6" s="97" t="s">
        <v>3026</v>
      </c>
      <c r="H6" s="95"/>
      <c r="I6" s="95"/>
      <c r="J6" s="105" t="s">
        <v>3028</v>
      </c>
      <c r="K6" s="95"/>
      <c r="L6" s="105" t="s">
        <v>3056</v>
      </c>
      <c r="M6" s="89" t="s">
        <v>3015</v>
      </c>
      <c r="N6" s="87"/>
      <c r="O6" s="102" t="s">
        <v>3015</v>
      </c>
      <c r="P6" s="102"/>
      <c r="Q6" s="69" t="s">
        <v>3027</v>
      </c>
      <c r="R6" s="106" t="s">
        <v>3028</v>
      </c>
      <c r="S6" s="106" t="s">
        <v>3028</v>
      </c>
      <c r="T6" s="106" t="s">
        <v>3029</v>
      </c>
      <c r="U6" s="106" t="s">
        <v>3029</v>
      </c>
      <c r="V6" s="106" t="s">
        <v>3030</v>
      </c>
      <c r="W6" s="69"/>
    </row>
    <row r="7" spans="1:25" ht="13">
      <c r="A7" s="80"/>
      <c r="B7" s="95" t="s">
        <v>3031</v>
      </c>
      <c r="C7" s="95" t="s">
        <v>3032</v>
      </c>
      <c r="D7" s="95" t="s">
        <v>3014</v>
      </c>
      <c r="E7" s="95" t="s">
        <v>3033</v>
      </c>
      <c r="F7" s="95" t="s">
        <v>3034</v>
      </c>
      <c r="G7" s="97" t="s">
        <v>3035</v>
      </c>
      <c r="H7" s="95" t="s">
        <v>3024</v>
      </c>
      <c r="I7" s="95" t="s">
        <v>3024</v>
      </c>
      <c r="J7" s="105" t="s">
        <v>3057</v>
      </c>
      <c r="K7" s="95" t="s">
        <v>3024</v>
      </c>
      <c r="L7" s="105" t="s">
        <v>3058</v>
      </c>
      <c r="M7" s="89" t="s">
        <v>3016</v>
      </c>
      <c r="N7" s="87"/>
      <c r="O7" s="102" t="s">
        <v>3036</v>
      </c>
      <c r="P7" s="102"/>
      <c r="Q7" s="69" t="s">
        <v>13</v>
      </c>
      <c r="R7" s="106" t="s">
        <v>3037</v>
      </c>
      <c r="S7" s="106" t="s">
        <v>3037</v>
      </c>
      <c r="T7" s="106" t="s">
        <v>3038</v>
      </c>
      <c r="U7" s="106" t="s">
        <v>3039</v>
      </c>
      <c r="V7" s="106" t="s">
        <v>3040</v>
      </c>
      <c r="W7" s="69"/>
    </row>
    <row r="8" spans="1:25" thickBot="1">
      <c r="A8" s="80" t="s">
        <v>0</v>
      </c>
      <c r="B8" s="95" t="s">
        <v>3041</v>
      </c>
      <c r="C8" s="95" t="s">
        <v>3042</v>
      </c>
      <c r="D8" s="95" t="s">
        <v>3043</v>
      </c>
      <c r="E8" s="95" t="s">
        <v>3044</v>
      </c>
      <c r="F8" s="95" t="s">
        <v>3045</v>
      </c>
      <c r="G8" s="97" t="s">
        <v>3046</v>
      </c>
      <c r="H8" s="95" t="s">
        <v>3013</v>
      </c>
      <c r="I8" s="95" t="s">
        <v>3032</v>
      </c>
      <c r="J8" s="105" t="s">
        <v>3013</v>
      </c>
      <c r="K8" s="95" t="s">
        <v>3014</v>
      </c>
      <c r="L8" s="105" t="s">
        <v>3014</v>
      </c>
      <c r="M8" s="90" t="s">
        <v>13</v>
      </c>
      <c r="N8" s="87"/>
      <c r="O8" s="102" t="s">
        <v>3047</v>
      </c>
      <c r="P8" s="102"/>
      <c r="Q8" s="69" t="s">
        <v>3048</v>
      </c>
      <c r="R8" s="106" t="s">
        <v>3049</v>
      </c>
      <c r="S8" s="106" t="s">
        <v>3049</v>
      </c>
      <c r="T8" s="106" t="s">
        <v>3050</v>
      </c>
      <c r="U8" s="106" t="s">
        <v>3050</v>
      </c>
      <c r="V8" s="106" t="s">
        <v>3049</v>
      </c>
      <c r="W8" s="69"/>
    </row>
    <row r="9" spans="1:25" ht="13">
      <c r="A9" s="74">
        <v>1871.01</v>
      </c>
      <c r="B9" s="95">
        <v>4.4400000000000004</v>
      </c>
      <c r="C9" s="96">
        <v>0.26</v>
      </c>
      <c r="D9" s="95">
        <v>0.4</v>
      </c>
      <c r="E9" s="95">
        <v>12.46406116</v>
      </c>
      <c r="F9" s="96">
        <f>1871+1/24</f>
        <v>1871.0416666666667</v>
      </c>
      <c r="G9" s="97">
        <v>5.32</v>
      </c>
      <c r="H9" s="96">
        <f>B9*$E$1859/E9</f>
        <v>113.71406171758545</v>
      </c>
      <c r="I9" s="96">
        <f t="shared" ref="I9:I72" si="0">C9*$E$1859/E9</f>
        <v>6.6589315420207695</v>
      </c>
      <c r="J9" s="98">
        <f>H9</f>
        <v>113.71406171758545</v>
      </c>
      <c r="K9" s="96">
        <f t="shared" ref="K9:K72" si="1">D9*$E$1859/E9</f>
        <v>10.244510064647338</v>
      </c>
      <c r="L9" s="98">
        <f t="shared" ref="L9:L72" si="2">K9*(J9/H9)</f>
        <v>10.244510064647338</v>
      </c>
      <c r="M9" s="91" t="s">
        <v>15</v>
      </c>
      <c r="N9" s="87"/>
      <c r="O9" s="99" t="s">
        <v>15</v>
      </c>
      <c r="P9" s="99"/>
      <c r="R9" s="97">
        <f t="shared" ref="R9:R72" si="3">((G9/G10+G9/1200+((1+G10/1200)^(-119))*(1-G9/G10)))</f>
        <v>1.0041769357097787</v>
      </c>
      <c r="S9" s="97">
        <v>1</v>
      </c>
      <c r="T9" s="100">
        <f>(($J129/$J9)^(1/10)-1)</f>
        <v>0.13060944596425683</v>
      </c>
      <c r="U9" s="100">
        <f t="shared" ref="U9:U72" si="4">(($S129/$S9)^(1/10)-1)</f>
        <v>9.2503676352099218E-2</v>
      </c>
      <c r="V9" s="100">
        <f t="shared" ref="V9:V72" si="5">T9-U9</f>
        <v>3.8105769612157614E-2</v>
      </c>
      <c r="Y9" s="81"/>
    </row>
    <row r="10" spans="1:25" ht="13">
      <c r="A10" s="74">
        <v>1871.02</v>
      </c>
      <c r="B10" s="95">
        <v>4.5</v>
      </c>
      <c r="C10" s="96">
        <v>0.26</v>
      </c>
      <c r="D10" s="95">
        <v>0.4</v>
      </c>
      <c r="E10" s="95">
        <v>12.844641319999999</v>
      </c>
      <c r="F10" s="96">
        <f>F9+1/12</f>
        <v>1871.125</v>
      </c>
      <c r="G10" s="97">
        <f>G9*11/12+G21*1/12</f>
        <v>5.3233333333333333</v>
      </c>
      <c r="H10" s="96">
        <f>B10*$E$1859/E10</f>
        <v>111.8359177350699</v>
      </c>
      <c r="I10" s="96">
        <f t="shared" si="0"/>
        <v>6.4616308024707054</v>
      </c>
      <c r="J10" s="98">
        <f t="shared" ref="J10:J73" si="6">J9*((H10+(I10/12))/H9)</f>
        <v>112.37438696860913</v>
      </c>
      <c r="K10" s="96">
        <f t="shared" si="1"/>
        <v>9.9409704653395465</v>
      </c>
      <c r="L10" s="98">
        <f t="shared" si="2"/>
        <v>9.9888343972097005</v>
      </c>
      <c r="M10" s="91" t="s">
        <v>15</v>
      </c>
      <c r="N10" s="87"/>
      <c r="O10" s="99" t="s">
        <v>15</v>
      </c>
      <c r="P10" s="99"/>
      <c r="R10" s="97">
        <f t="shared" si="3"/>
        <v>1.0041797523411402</v>
      </c>
      <c r="S10" s="97">
        <f t="shared" ref="S10:S73" si="7">S9*R9*E9/E10</f>
        <v>0.97442368613747099</v>
      </c>
      <c r="T10" s="100">
        <f t="shared" ref="T10:T73" si="8">(($J130/$J10)^(1/10)-1)</f>
        <v>0.13085848171395131</v>
      </c>
      <c r="U10" s="100">
        <f t="shared" si="4"/>
        <v>9.4634634344509472E-2</v>
      </c>
      <c r="V10" s="100">
        <f t="shared" si="5"/>
        <v>3.6223847369441842E-2</v>
      </c>
      <c r="Y10" s="81"/>
    </row>
    <row r="11" spans="1:25" ht="13">
      <c r="A11" s="74">
        <v>1871.03</v>
      </c>
      <c r="B11" s="95">
        <v>4.6100000000000003</v>
      </c>
      <c r="C11" s="96">
        <v>0.26</v>
      </c>
      <c r="D11" s="95">
        <v>0.4</v>
      </c>
      <c r="E11" s="95">
        <v>13.0349719</v>
      </c>
      <c r="F11" s="96">
        <f t="shared" ref="F11:F74" si="9">F10+1/12</f>
        <v>1871.2083333333333</v>
      </c>
      <c r="G11" s="97">
        <f>G9*10/12+G21*2/12</f>
        <v>5.3266666666666671</v>
      </c>
      <c r="H11" s="96">
        <f t="shared" ref="H11:H73" si="10">B11*$E$1859/E11</f>
        <v>112.89679151513934</v>
      </c>
      <c r="I11" s="96">
        <f t="shared" si="0"/>
        <v>6.3672810832833457</v>
      </c>
      <c r="J11" s="98">
        <f t="shared" si="6"/>
        <v>113.97353018968595</v>
      </c>
      <c r="K11" s="96">
        <f t="shared" si="1"/>
        <v>9.7958170512051481</v>
      </c>
      <c r="L11" s="98">
        <f t="shared" si="2"/>
        <v>9.8892434004065883</v>
      </c>
      <c r="M11" s="91" t="s">
        <v>15</v>
      </c>
      <c r="N11" s="87"/>
      <c r="O11" s="99" t="s">
        <v>15</v>
      </c>
      <c r="P11" s="99"/>
      <c r="R11" s="97">
        <f t="shared" si="3"/>
        <v>1.0041825689642252</v>
      </c>
      <c r="S11" s="97">
        <f t="shared" si="7"/>
        <v>0.96420898578857406</v>
      </c>
      <c r="T11" s="100">
        <f t="shared" si="8"/>
        <v>0.13095087292935159</v>
      </c>
      <c r="U11" s="100">
        <f t="shared" si="4"/>
        <v>9.6185995634464394E-2</v>
      </c>
      <c r="V11" s="100">
        <f t="shared" si="5"/>
        <v>3.4764877294887198E-2</v>
      </c>
      <c r="Y11" s="81"/>
    </row>
    <row r="12" spans="1:25" ht="13">
      <c r="A12" s="74">
        <v>1871.04</v>
      </c>
      <c r="B12" s="95">
        <v>4.74</v>
      </c>
      <c r="C12" s="96">
        <v>0.26</v>
      </c>
      <c r="D12" s="95">
        <v>0.4</v>
      </c>
      <c r="E12" s="95">
        <v>12.559226450000001</v>
      </c>
      <c r="F12" s="96">
        <f t="shared" si="9"/>
        <v>1871.2916666666665</v>
      </c>
      <c r="G12" s="97">
        <f>G9*9/12+G21*3/12</f>
        <v>5.33</v>
      </c>
      <c r="H12" s="96">
        <f t="shared" si="10"/>
        <v>120.47757686541271</v>
      </c>
      <c r="I12" s="96">
        <f t="shared" si="0"/>
        <v>6.6084746803812884</v>
      </c>
      <c r="J12" s="98">
        <f t="shared" si="6"/>
        <v>122.18257482166722</v>
      </c>
      <c r="K12" s="96">
        <f t="shared" si="1"/>
        <v>10.16688412366352</v>
      </c>
      <c r="L12" s="98">
        <f t="shared" si="2"/>
        <v>10.310765807735629</v>
      </c>
      <c r="M12" s="91" t="s">
        <v>15</v>
      </c>
      <c r="N12" s="87"/>
      <c r="O12" s="99" t="s">
        <v>15</v>
      </c>
      <c r="P12" s="99"/>
      <c r="R12" s="97">
        <f t="shared" si="3"/>
        <v>1.0041853855790357</v>
      </c>
      <c r="S12" s="97">
        <f t="shared" si="7"/>
        <v>1.004919008380089</v>
      </c>
      <c r="T12" s="100">
        <f t="shared" si="8"/>
        <v>0.12205603761969885</v>
      </c>
      <c r="U12" s="100">
        <f t="shared" si="4"/>
        <v>9.0971906239022626E-2</v>
      </c>
      <c r="V12" s="100">
        <f t="shared" si="5"/>
        <v>3.1084131380676228E-2</v>
      </c>
      <c r="Y12" s="81"/>
    </row>
    <row r="13" spans="1:25" ht="13">
      <c r="A13" s="74">
        <v>1871.05</v>
      </c>
      <c r="B13" s="95">
        <v>4.8600000000000003</v>
      </c>
      <c r="C13" s="96">
        <v>0.26</v>
      </c>
      <c r="D13" s="95">
        <v>0.4</v>
      </c>
      <c r="E13" s="95">
        <v>12.273811569999999</v>
      </c>
      <c r="F13" s="96">
        <f t="shared" si="9"/>
        <v>1871.3749999999998</v>
      </c>
      <c r="G13" s="97">
        <f>G9*8/12+G21*4/12</f>
        <v>5.3333333333333339</v>
      </c>
      <c r="H13" s="96">
        <f t="shared" si="10"/>
        <v>126.40015052797487</v>
      </c>
      <c r="I13" s="96">
        <f t="shared" si="0"/>
        <v>6.7621479706324008</v>
      </c>
      <c r="J13" s="98">
        <f t="shared" si="6"/>
        <v>128.76045186578764</v>
      </c>
      <c r="K13" s="96">
        <f t="shared" si="1"/>
        <v>10.403304570203694</v>
      </c>
      <c r="L13" s="98">
        <f t="shared" si="2"/>
        <v>10.597568054797339</v>
      </c>
      <c r="M13" s="91" t="s">
        <v>15</v>
      </c>
      <c r="N13" s="87"/>
      <c r="O13" s="99" t="s">
        <v>15</v>
      </c>
      <c r="P13" s="99"/>
      <c r="R13" s="97">
        <f t="shared" si="3"/>
        <v>1.0041882021855737</v>
      </c>
      <c r="S13" s="97">
        <f t="shared" si="7"/>
        <v>1.0325911467539233</v>
      </c>
      <c r="T13" s="100">
        <f t="shared" si="8"/>
        <v>0.12263809890224731</v>
      </c>
      <c r="U13" s="100">
        <f t="shared" si="4"/>
        <v>8.9488437190410108E-2</v>
      </c>
      <c r="V13" s="100">
        <f t="shared" si="5"/>
        <v>3.3149661711837197E-2</v>
      </c>
      <c r="Y13" s="81"/>
    </row>
    <row r="14" spans="1:25" ht="13">
      <c r="A14" s="74">
        <v>1871.06</v>
      </c>
      <c r="B14" s="95">
        <v>4.82</v>
      </c>
      <c r="C14" s="96">
        <v>0.26</v>
      </c>
      <c r="D14" s="95">
        <v>0.4</v>
      </c>
      <c r="E14" s="95">
        <v>12.08348099</v>
      </c>
      <c r="F14" s="96">
        <f t="shared" si="9"/>
        <v>1871.458333333333</v>
      </c>
      <c r="G14" s="97">
        <f>G9*7/12+G21*5/12</f>
        <v>5.3366666666666669</v>
      </c>
      <c r="H14" s="96">
        <f t="shared" si="10"/>
        <v>127.33440068084218</v>
      </c>
      <c r="I14" s="96">
        <f t="shared" si="0"/>
        <v>6.8686606176387901</v>
      </c>
      <c r="J14" s="98">
        <f t="shared" si="6"/>
        <v>130.29522423827729</v>
      </c>
      <c r="K14" s="96">
        <f t="shared" si="1"/>
        <v>10.567170180982753</v>
      </c>
      <c r="L14" s="98">
        <f t="shared" si="2"/>
        <v>10.812881679525086</v>
      </c>
      <c r="M14" s="91" t="s">
        <v>15</v>
      </c>
      <c r="N14" s="87"/>
      <c r="O14" s="99" t="s">
        <v>15</v>
      </c>
      <c r="P14" s="99"/>
      <c r="R14" s="97">
        <f t="shared" si="3"/>
        <v>1.0041910187838414</v>
      </c>
      <c r="S14" s="97">
        <f t="shared" si="7"/>
        <v>1.0532486237736511</v>
      </c>
      <c r="T14" s="100">
        <f t="shared" si="8"/>
        <v>0.12309279994112066</v>
      </c>
      <c r="U14" s="100">
        <f t="shared" si="4"/>
        <v>8.7724911019543717E-2</v>
      </c>
      <c r="V14" s="100">
        <f t="shared" si="5"/>
        <v>3.536788892157694E-2</v>
      </c>
      <c r="Y14" s="81"/>
    </row>
    <row r="15" spans="1:25" ht="13">
      <c r="A15" s="74">
        <v>1871.07</v>
      </c>
      <c r="B15" s="95">
        <v>4.7300000000000004</v>
      </c>
      <c r="C15" s="96">
        <v>0.26</v>
      </c>
      <c r="D15" s="95">
        <v>0.4</v>
      </c>
      <c r="E15" s="95">
        <v>12.08348099</v>
      </c>
      <c r="F15" s="96">
        <f t="shared" si="9"/>
        <v>1871.5416666666663</v>
      </c>
      <c r="G15" s="97">
        <f>G9*6/12+G21*6/12</f>
        <v>5.34</v>
      </c>
      <c r="H15" s="96">
        <f t="shared" si="10"/>
        <v>124.95678739012108</v>
      </c>
      <c r="I15" s="96">
        <f t="shared" si="0"/>
        <v>6.8686606176387901</v>
      </c>
      <c r="J15" s="98">
        <f t="shared" si="6"/>
        <v>128.4480236180251</v>
      </c>
      <c r="K15" s="96">
        <f t="shared" si="1"/>
        <v>10.567170180982753</v>
      </c>
      <c r="L15" s="98">
        <f t="shared" si="2"/>
        <v>10.862412145287534</v>
      </c>
      <c r="M15" s="91" t="s">
        <v>15</v>
      </c>
      <c r="N15" s="87"/>
      <c r="O15" s="99" t="s">
        <v>15</v>
      </c>
      <c r="P15" s="99"/>
      <c r="R15" s="97">
        <f t="shared" si="3"/>
        <v>1.0041938353738404</v>
      </c>
      <c r="S15" s="97">
        <f t="shared" si="7"/>
        <v>1.0576628085399415</v>
      </c>
      <c r="T15" s="100">
        <f t="shared" si="8"/>
        <v>0.12002181566560743</v>
      </c>
      <c r="U15" s="100">
        <f t="shared" si="4"/>
        <v>8.6580856149985452E-2</v>
      </c>
      <c r="V15" s="100">
        <f t="shared" si="5"/>
        <v>3.3440959515621982E-2</v>
      </c>
      <c r="Y15" s="81"/>
    </row>
    <row r="16" spans="1:25" ht="13">
      <c r="A16" s="74">
        <v>1871.08</v>
      </c>
      <c r="B16" s="95">
        <v>4.79</v>
      </c>
      <c r="C16" s="96">
        <v>0.26</v>
      </c>
      <c r="D16" s="95">
        <v>0.4</v>
      </c>
      <c r="E16" s="95">
        <v>11.893231399999999</v>
      </c>
      <c r="F16" s="96">
        <f t="shared" si="9"/>
        <v>1871.6249999999995</v>
      </c>
      <c r="G16" s="97">
        <f>G9*5/12+G21*7/12</f>
        <v>5.3433333333333337</v>
      </c>
      <c r="H16" s="96">
        <f t="shared" si="10"/>
        <v>128.56608465551253</v>
      </c>
      <c r="I16" s="96">
        <f t="shared" si="0"/>
        <v>6.9785348664787588</v>
      </c>
      <c r="J16" s="98">
        <f t="shared" si="6"/>
        <v>132.75595568460889</v>
      </c>
      <c r="K16" s="96">
        <f t="shared" si="1"/>
        <v>10.736207486890398</v>
      </c>
      <c r="L16" s="98">
        <f t="shared" si="2"/>
        <v>11.086092332743958</v>
      </c>
      <c r="M16" s="91" t="s">
        <v>15</v>
      </c>
      <c r="N16" s="87"/>
      <c r="O16" s="99" t="s">
        <v>15</v>
      </c>
      <c r="P16" s="99"/>
      <c r="R16" s="97">
        <f t="shared" si="3"/>
        <v>1.0041966519555729</v>
      </c>
      <c r="S16" s="97">
        <f t="shared" si="7"/>
        <v>1.0790882870419878</v>
      </c>
      <c r="T16" s="100">
        <f t="shared" si="8"/>
        <v>0.11193301028006641</v>
      </c>
      <c r="U16" s="100">
        <f t="shared" si="4"/>
        <v>8.2668610945189291E-2</v>
      </c>
      <c r="V16" s="100">
        <f t="shared" si="5"/>
        <v>2.9264399334877123E-2</v>
      </c>
      <c r="Y16" s="81"/>
    </row>
    <row r="17" spans="1:25" ht="13">
      <c r="A17" s="74">
        <v>1871.09</v>
      </c>
      <c r="B17" s="95">
        <v>4.84</v>
      </c>
      <c r="C17" s="96">
        <v>0.26</v>
      </c>
      <c r="D17" s="95">
        <v>0.4</v>
      </c>
      <c r="E17" s="95">
        <v>12.178646280000001</v>
      </c>
      <c r="F17" s="96">
        <f t="shared" si="9"/>
        <v>1871.7083333333328</v>
      </c>
      <c r="G17" s="97">
        <f>G9*4/12+G21*8/12</f>
        <v>5.3466666666666676</v>
      </c>
      <c r="H17" s="96">
        <f>B17*$E$1859/E17</f>
        <v>126.86362543735849</v>
      </c>
      <c r="I17" s="96">
        <f t="shared" si="0"/>
        <v>6.8149881433291757</v>
      </c>
      <c r="J17" s="98">
        <f t="shared" si="6"/>
        <v>131.58443823300851</v>
      </c>
      <c r="K17" s="96">
        <f t="shared" si="1"/>
        <v>10.484597143583347</v>
      </c>
      <c r="L17" s="98">
        <f t="shared" si="2"/>
        <v>10.874746961405663</v>
      </c>
      <c r="M17" s="91" t="s">
        <v>15</v>
      </c>
      <c r="N17" s="87"/>
      <c r="O17" s="99" t="s">
        <v>15</v>
      </c>
      <c r="P17" s="99"/>
      <c r="R17" s="97">
        <f t="shared" si="3"/>
        <v>1.0041994685290414</v>
      </c>
      <c r="S17" s="97">
        <f t="shared" si="7"/>
        <v>1.0582215453478223</v>
      </c>
      <c r="T17" s="100">
        <f t="shared" si="8"/>
        <v>0.11002820544053615</v>
      </c>
      <c r="U17" s="100">
        <f t="shared" si="4"/>
        <v>8.1047904784233182E-2</v>
      </c>
      <c r="V17" s="100">
        <f t="shared" si="5"/>
        <v>2.8980300656302971E-2</v>
      </c>
      <c r="Y17" s="81"/>
    </row>
    <row r="18" spans="1:25" ht="13">
      <c r="A18" s="74">
        <v>1871.1</v>
      </c>
      <c r="B18" s="95">
        <v>4.59</v>
      </c>
      <c r="C18" s="96">
        <v>0.26</v>
      </c>
      <c r="D18" s="95">
        <v>0.4</v>
      </c>
      <c r="E18" s="95">
        <v>12.368895869999999</v>
      </c>
      <c r="F18" s="96">
        <f t="shared" si="9"/>
        <v>1871.7916666666661</v>
      </c>
      <c r="G18" s="97">
        <f>G9*3/12+G21*9/12</f>
        <v>5.3500000000000005</v>
      </c>
      <c r="H18" s="96">
        <f t="shared" si="10"/>
        <v>118.46021750040002</v>
      </c>
      <c r="I18" s="96">
        <f t="shared" si="0"/>
        <v>6.7101648257307209</v>
      </c>
      <c r="J18" s="98">
        <f t="shared" si="6"/>
        <v>123.44831355596237</v>
      </c>
      <c r="K18" s="96">
        <f t="shared" si="1"/>
        <v>10.323330501124186</v>
      </c>
      <c r="L18" s="98">
        <f t="shared" si="2"/>
        <v>10.758022967839858</v>
      </c>
      <c r="M18" s="91" t="s">
        <v>15</v>
      </c>
      <c r="N18" s="87"/>
      <c r="O18" s="99" t="s">
        <v>15</v>
      </c>
      <c r="P18" s="99"/>
      <c r="R18" s="97">
        <f t="shared" si="3"/>
        <v>1.0042022850942474</v>
      </c>
      <c r="S18" s="97">
        <f t="shared" si="7"/>
        <v>1.0463203456452661</v>
      </c>
      <c r="T18" s="100">
        <f t="shared" si="8"/>
        <v>0.11476525767910162</v>
      </c>
      <c r="U18" s="100">
        <f t="shared" si="4"/>
        <v>8.1652652124726721E-2</v>
      </c>
      <c r="V18" s="100">
        <f t="shared" si="5"/>
        <v>3.3112605554374896E-2</v>
      </c>
      <c r="Y18" s="81"/>
    </row>
    <row r="19" spans="1:25" ht="13">
      <c r="A19" s="74">
        <v>1871.11</v>
      </c>
      <c r="B19" s="95">
        <v>4.6399999999999997</v>
      </c>
      <c r="C19" s="96">
        <v>0.26</v>
      </c>
      <c r="D19" s="95">
        <v>0.4</v>
      </c>
      <c r="E19" s="95">
        <v>12.368895869999999</v>
      </c>
      <c r="F19" s="96">
        <f t="shared" si="9"/>
        <v>1871.8749999999993</v>
      </c>
      <c r="G19" s="97">
        <f>G9*2/12+G21*10/12</f>
        <v>5.3533333333333335</v>
      </c>
      <c r="H19" s="96">
        <f t="shared" si="10"/>
        <v>119.75063381304055</v>
      </c>
      <c r="I19" s="96">
        <f t="shared" si="0"/>
        <v>6.7101648257307209</v>
      </c>
      <c r="J19" s="98">
        <f t="shared" si="6"/>
        <v>125.37579267103368</v>
      </c>
      <c r="K19" s="96">
        <f t="shared" si="1"/>
        <v>10.323330501124186</v>
      </c>
      <c r="L19" s="98">
        <f t="shared" si="2"/>
        <v>10.808257988882215</v>
      </c>
      <c r="M19" s="91" t="s">
        <v>15</v>
      </c>
      <c r="N19" s="87"/>
      <c r="O19" s="99" t="s">
        <v>15</v>
      </c>
      <c r="P19" s="99"/>
      <c r="R19" s="97">
        <f t="shared" si="3"/>
        <v>1.004205101651193</v>
      </c>
      <c r="S19" s="97">
        <f t="shared" si="7"/>
        <v>1.050717282037579</v>
      </c>
      <c r="T19" s="100">
        <f t="shared" si="8"/>
        <v>0.11526991934606379</v>
      </c>
      <c r="U19" s="100">
        <f t="shared" si="4"/>
        <v>8.2593250229019644E-2</v>
      </c>
      <c r="V19" s="100">
        <f t="shared" si="5"/>
        <v>3.2676669117044144E-2</v>
      </c>
      <c r="Y19" s="81"/>
    </row>
    <row r="20" spans="1:25" ht="13">
      <c r="A20" s="74">
        <v>1871.12</v>
      </c>
      <c r="B20" s="95">
        <v>4.74</v>
      </c>
      <c r="C20" s="96">
        <v>0.26</v>
      </c>
      <c r="D20" s="95">
        <v>0.4</v>
      </c>
      <c r="E20" s="95">
        <v>12.654391739999999</v>
      </c>
      <c r="F20" s="96">
        <f t="shared" si="9"/>
        <v>1871.9583333333326</v>
      </c>
      <c r="G20" s="97">
        <f>G9*1/12+G21*11/12</f>
        <v>5.3566666666666665</v>
      </c>
      <c r="H20" s="96">
        <f t="shared" si="10"/>
        <v>119.57154489039073</v>
      </c>
      <c r="I20" s="96">
        <f t="shared" si="0"/>
        <v>6.5587767239454831</v>
      </c>
      <c r="J20" s="98">
        <f t="shared" si="6"/>
        <v>125.76053026105922</v>
      </c>
      <c r="K20" s="96">
        <f t="shared" si="1"/>
        <v>10.090425729146897</v>
      </c>
      <c r="L20" s="98">
        <f t="shared" si="2"/>
        <v>10.612702975616813</v>
      </c>
      <c r="M20" s="91" t="s">
        <v>15</v>
      </c>
      <c r="N20" s="87"/>
      <c r="O20" s="99" t="s">
        <v>15</v>
      </c>
      <c r="P20" s="99"/>
      <c r="R20" s="97">
        <f t="shared" si="3"/>
        <v>1.0042079181998806</v>
      </c>
      <c r="S20" s="97">
        <f t="shared" si="7"/>
        <v>1.0313307279996851</v>
      </c>
      <c r="T20" s="100">
        <f t="shared" si="8"/>
        <v>0.11213517395572414</v>
      </c>
      <c r="U20" s="100">
        <f t="shared" si="4"/>
        <v>8.4999177747215882E-2</v>
      </c>
      <c r="V20" s="100">
        <f t="shared" si="5"/>
        <v>2.7135996208508262E-2</v>
      </c>
      <c r="Y20" s="81"/>
    </row>
    <row r="21" spans="1:25" ht="13">
      <c r="A21" s="74">
        <v>1872.01</v>
      </c>
      <c r="B21" s="95">
        <v>4.8600000000000003</v>
      </c>
      <c r="C21" s="96">
        <v>0.26329999999999998</v>
      </c>
      <c r="D21" s="95">
        <v>0.40250000000000002</v>
      </c>
      <c r="E21" s="95">
        <v>12.654391739999999</v>
      </c>
      <c r="F21" s="96">
        <f t="shared" si="9"/>
        <v>1872.0416666666658</v>
      </c>
      <c r="G21" s="97">
        <v>5.36</v>
      </c>
      <c r="H21" s="96">
        <f t="shared" si="10"/>
        <v>122.59867260913479</v>
      </c>
      <c r="I21" s="96">
        <f t="shared" si="0"/>
        <v>6.6420227362109436</v>
      </c>
      <c r="J21" s="98">
        <f t="shared" si="6"/>
        <v>129.52649213155257</v>
      </c>
      <c r="K21" s="96">
        <f t="shared" si="1"/>
        <v>10.153490889954066</v>
      </c>
      <c r="L21" s="98">
        <f t="shared" si="2"/>
        <v>10.727245490318911</v>
      </c>
      <c r="M21" s="91" t="s">
        <v>15</v>
      </c>
      <c r="N21" s="87"/>
      <c r="O21" s="99" t="s">
        <v>15</v>
      </c>
      <c r="P21" s="99"/>
      <c r="R21" s="97">
        <f t="shared" si="3"/>
        <v>1.0030599998857486</v>
      </c>
      <c r="S21" s="97">
        <f t="shared" si="7"/>
        <v>1.0356704833401311</v>
      </c>
      <c r="T21" s="100">
        <f t="shared" si="8"/>
        <v>0.10768446401001142</v>
      </c>
      <c r="U21" s="100">
        <f t="shared" si="4"/>
        <v>8.4930989181411398E-2</v>
      </c>
      <c r="V21" s="100">
        <f t="shared" si="5"/>
        <v>2.2753474828600018E-2</v>
      </c>
      <c r="Y21" s="81"/>
    </row>
    <row r="22" spans="1:25" ht="13">
      <c r="A22" s="74">
        <v>1872.02</v>
      </c>
      <c r="B22" s="95">
        <v>4.88</v>
      </c>
      <c r="C22" s="96">
        <v>0.26669999999999999</v>
      </c>
      <c r="D22" s="95">
        <v>0.40500000000000003</v>
      </c>
      <c r="E22" s="95">
        <v>12.654391739999999</v>
      </c>
      <c r="F22" s="96">
        <f t="shared" si="9"/>
        <v>1872.1249999999991</v>
      </c>
      <c r="G22" s="97">
        <f>G21*11/12+G33*1/12</f>
        <v>5.378333333333333</v>
      </c>
      <c r="H22" s="96">
        <f>B22*$E$1859/E22</f>
        <v>123.10319389559214</v>
      </c>
      <c r="I22" s="96">
        <f t="shared" si="0"/>
        <v>6.7277913549086934</v>
      </c>
      <c r="J22" s="98">
        <f t="shared" si="6"/>
        <v>130.6518534752264</v>
      </c>
      <c r="K22" s="96">
        <f t="shared" si="1"/>
        <v>10.216556050761234</v>
      </c>
      <c r="L22" s="98">
        <f t="shared" si="2"/>
        <v>10.843032921612028</v>
      </c>
      <c r="M22" s="91" t="s">
        <v>15</v>
      </c>
      <c r="N22" s="87"/>
      <c r="O22" s="99" t="s">
        <v>15</v>
      </c>
      <c r="P22" s="99"/>
      <c r="R22" s="97">
        <f t="shared" si="3"/>
        <v>1.0030764483003818</v>
      </c>
      <c r="S22" s="97">
        <f t="shared" si="7"/>
        <v>1.0388396349008251</v>
      </c>
      <c r="T22" s="100">
        <f t="shared" si="8"/>
        <v>0.10375207603565961</v>
      </c>
      <c r="U22" s="100">
        <f t="shared" si="4"/>
        <v>8.3909829002996705E-2</v>
      </c>
      <c r="V22" s="100">
        <f t="shared" si="5"/>
        <v>1.9842247032662907E-2</v>
      </c>
      <c r="Y22" s="81"/>
    </row>
    <row r="23" spans="1:25" ht="13">
      <c r="A23" s="74">
        <v>1872.03</v>
      </c>
      <c r="B23" s="95">
        <v>5.04</v>
      </c>
      <c r="C23" s="96">
        <v>0.27</v>
      </c>
      <c r="D23" s="95">
        <v>0.40749999999999997</v>
      </c>
      <c r="E23" s="95">
        <v>12.844641319999999</v>
      </c>
      <c r="F23" s="96">
        <f t="shared" si="9"/>
        <v>1872.2083333333323</v>
      </c>
      <c r="G23" s="97">
        <f>G21*10/12+G33*2/12</f>
        <v>5.3966666666666665</v>
      </c>
      <c r="H23" s="96">
        <f t="shared" si="10"/>
        <v>125.25622786327828</v>
      </c>
      <c r="I23" s="96">
        <f t="shared" si="0"/>
        <v>6.7101550641041943</v>
      </c>
      <c r="J23" s="98">
        <f t="shared" si="6"/>
        <v>133.53037934401746</v>
      </c>
      <c r="K23" s="96">
        <f t="shared" si="1"/>
        <v>10.127363661564663</v>
      </c>
      <c r="L23" s="98">
        <f t="shared" si="2"/>
        <v>10.796355075929984</v>
      </c>
      <c r="M23" s="91" t="s">
        <v>15</v>
      </c>
      <c r="N23" s="87"/>
      <c r="O23" s="99" t="s">
        <v>15</v>
      </c>
      <c r="P23" s="99"/>
      <c r="R23" s="97">
        <f t="shared" si="3"/>
        <v>1.0030928953450977</v>
      </c>
      <c r="S23" s="97">
        <f t="shared" si="7"/>
        <v>1.0266013661348654</v>
      </c>
      <c r="T23" s="100">
        <f t="shared" si="8"/>
        <v>0.10166592292535204</v>
      </c>
      <c r="U23" s="100">
        <f t="shared" si="4"/>
        <v>8.5514588498155408E-2</v>
      </c>
      <c r="V23" s="100">
        <f t="shared" si="5"/>
        <v>1.6151334427196629E-2</v>
      </c>
      <c r="Y23" s="81"/>
    </row>
    <row r="24" spans="1:25" ht="13">
      <c r="A24" s="74">
        <v>1872.04</v>
      </c>
      <c r="B24" s="95">
        <v>5.18</v>
      </c>
      <c r="C24" s="96">
        <v>0.27329999999999999</v>
      </c>
      <c r="D24" s="95">
        <v>0.41</v>
      </c>
      <c r="E24" s="95">
        <v>13.130137189999999</v>
      </c>
      <c r="F24" s="96">
        <f t="shared" si="9"/>
        <v>1872.2916666666656</v>
      </c>
      <c r="G24" s="97">
        <f>G21*9/12+G33*3/12</f>
        <v>5.4150000000000009</v>
      </c>
      <c r="H24" s="96">
        <f t="shared" si="10"/>
        <v>125.93639853659438</v>
      </c>
      <c r="I24" s="96">
        <f t="shared" si="0"/>
        <v>6.6444821853380782</v>
      </c>
      <c r="J24" s="98">
        <f t="shared" si="6"/>
        <v>134.8457641069144</v>
      </c>
      <c r="K24" s="96">
        <f t="shared" si="1"/>
        <v>9.9679388803095925</v>
      </c>
      <c r="L24" s="98">
        <f t="shared" si="2"/>
        <v>10.673120325064652</v>
      </c>
      <c r="M24" s="91" t="s">
        <v>15</v>
      </c>
      <c r="N24" s="87"/>
      <c r="O24" s="99" t="s">
        <v>15</v>
      </c>
      <c r="P24" s="99"/>
      <c r="R24" s="97">
        <f t="shared" si="3"/>
        <v>1.0031093410217495</v>
      </c>
      <c r="S24" s="97">
        <f t="shared" si="7"/>
        <v>1.0073855331848895</v>
      </c>
      <c r="T24" s="100">
        <f t="shared" si="8"/>
        <v>0.10007866793276299</v>
      </c>
      <c r="U24" s="100">
        <f t="shared" si="4"/>
        <v>8.6885497930643041E-2</v>
      </c>
      <c r="V24" s="100">
        <f t="shared" si="5"/>
        <v>1.3193170002119947E-2</v>
      </c>
      <c r="Y24" s="81"/>
    </row>
    <row r="25" spans="1:25" ht="13">
      <c r="A25" s="74">
        <v>1872.05</v>
      </c>
      <c r="B25" s="95">
        <v>5.18</v>
      </c>
      <c r="C25" s="96">
        <v>0.2767</v>
      </c>
      <c r="D25" s="95">
        <v>0.41249999999999998</v>
      </c>
      <c r="E25" s="95">
        <v>13.130137189999999</v>
      </c>
      <c r="F25" s="96">
        <f t="shared" si="9"/>
        <v>1872.3749999999989</v>
      </c>
      <c r="G25" s="97">
        <f>G21*8/12+G33*4/12</f>
        <v>5.4333333333333336</v>
      </c>
      <c r="H25" s="96">
        <f t="shared" si="10"/>
        <v>125.93639853659438</v>
      </c>
      <c r="I25" s="96">
        <f t="shared" si="0"/>
        <v>6.7271431419064998</v>
      </c>
      <c r="J25" s="98">
        <f t="shared" si="6"/>
        <v>135.44601865852931</v>
      </c>
      <c r="K25" s="96">
        <f t="shared" si="1"/>
        <v>10.028718995433433</v>
      </c>
      <c r="L25" s="98">
        <f t="shared" si="2"/>
        <v>10.786000520587518</v>
      </c>
      <c r="M25" s="91" t="s">
        <v>15</v>
      </c>
      <c r="N25" s="87"/>
      <c r="O25" s="99" t="s">
        <v>15</v>
      </c>
      <c r="P25" s="99"/>
      <c r="R25" s="97">
        <f t="shared" si="3"/>
        <v>1.0031257853321864</v>
      </c>
      <c r="S25" s="97">
        <f t="shared" si="7"/>
        <v>1.0105178383479383</v>
      </c>
      <c r="T25" s="100">
        <f t="shared" si="8"/>
        <v>9.7760663722721519E-2</v>
      </c>
      <c r="U25" s="100">
        <f t="shared" si="4"/>
        <v>8.587668085729061E-2</v>
      </c>
      <c r="V25" s="100">
        <f t="shared" si="5"/>
        <v>1.1883982865430909E-2</v>
      </c>
      <c r="Y25" s="81"/>
    </row>
    <row r="26" spans="1:25" ht="13">
      <c r="A26" s="74">
        <v>1872.06</v>
      </c>
      <c r="B26" s="95">
        <v>5.13</v>
      </c>
      <c r="C26" s="96">
        <v>0.28000000000000003</v>
      </c>
      <c r="D26" s="95">
        <v>0.41499999999999998</v>
      </c>
      <c r="E26" s="95">
        <v>13.0349719</v>
      </c>
      <c r="F26" s="96">
        <f t="shared" si="9"/>
        <v>1872.4583333333321</v>
      </c>
      <c r="G26" s="97">
        <f>G21*7/12+G33*5/12</f>
        <v>5.4516666666666662</v>
      </c>
      <c r="H26" s="96">
        <f t="shared" si="10"/>
        <v>125.631353681706</v>
      </c>
      <c r="I26" s="96">
        <f t="shared" si="0"/>
        <v>6.8570719358436039</v>
      </c>
      <c r="J26" s="98">
        <f t="shared" si="6"/>
        <v>135.73251099719747</v>
      </c>
      <c r="K26" s="96">
        <f t="shared" si="1"/>
        <v>10.163160190625339</v>
      </c>
      <c r="L26" s="98">
        <f t="shared" si="2"/>
        <v>10.980310343827865</v>
      </c>
      <c r="M26" s="91" t="s">
        <v>15</v>
      </c>
      <c r="N26" s="87"/>
      <c r="O26" s="99" t="s">
        <v>15</v>
      </c>
      <c r="P26" s="99"/>
      <c r="R26" s="97">
        <f t="shared" si="3"/>
        <v>1.0031422282782549</v>
      </c>
      <c r="S26" s="97">
        <f t="shared" si="7"/>
        <v>1.0210771159167262</v>
      </c>
      <c r="T26" s="100">
        <f t="shared" si="8"/>
        <v>9.6471705622548587E-2</v>
      </c>
      <c r="U26" s="100">
        <f t="shared" si="4"/>
        <v>8.4086342005472936E-2</v>
      </c>
      <c r="V26" s="100">
        <f t="shared" si="5"/>
        <v>1.2385363617075651E-2</v>
      </c>
      <c r="Y26" s="81"/>
    </row>
    <row r="27" spans="1:25" ht="13">
      <c r="A27" s="74">
        <v>1872.07</v>
      </c>
      <c r="B27" s="95">
        <v>5.0999999999999996</v>
      </c>
      <c r="C27" s="96">
        <v>0.2833</v>
      </c>
      <c r="D27" s="95">
        <v>0.41749999999999998</v>
      </c>
      <c r="E27" s="95">
        <v>12.844641319999999</v>
      </c>
      <c r="F27" s="96">
        <f t="shared" si="9"/>
        <v>1872.5416666666654</v>
      </c>
      <c r="G27" s="97">
        <f>G21*6/12+G33*6/12</f>
        <v>5.4700000000000006</v>
      </c>
      <c r="H27" s="96">
        <f t="shared" si="10"/>
        <v>126.74737343307922</v>
      </c>
      <c r="I27" s="96">
        <f t="shared" si="0"/>
        <v>7.0406923320767341</v>
      </c>
      <c r="J27" s="98">
        <f t="shared" si="6"/>
        <v>137.57216110989566</v>
      </c>
      <c r="K27" s="96">
        <f t="shared" si="1"/>
        <v>10.375887923198151</v>
      </c>
      <c r="L27" s="98">
        <f t="shared" si="2"/>
        <v>11.262034757525772</v>
      </c>
      <c r="M27" s="91" t="s">
        <v>15</v>
      </c>
      <c r="N27" s="87"/>
      <c r="O27" s="99" t="s">
        <v>15</v>
      </c>
      <c r="P27" s="99"/>
      <c r="R27" s="97">
        <f t="shared" si="3"/>
        <v>1.0031586698618002</v>
      </c>
      <c r="S27" s="97">
        <f t="shared" si="7"/>
        <v>1.0394633320598912</v>
      </c>
      <c r="T27" s="100">
        <f t="shared" si="8"/>
        <v>0.10250040147031392</v>
      </c>
      <c r="U27" s="100">
        <f t="shared" si="4"/>
        <v>8.3452520669814678E-2</v>
      </c>
      <c r="V27" s="100">
        <f t="shared" si="5"/>
        <v>1.9047880800499239E-2</v>
      </c>
      <c r="Y27" s="81"/>
    </row>
    <row r="28" spans="1:25" ht="13">
      <c r="A28" s="74">
        <v>1872.08</v>
      </c>
      <c r="B28" s="95">
        <v>5.04</v>
      </c>
      <c r="C28" s="96">
        <v>0.28670000000000001</v>
      </c>
      <c r="D28" s="95">
        <v>0.42</v>
      </c>
      <c r="E28" s="95">
        <v>12.93980661</v>
      </c>
      <c r="F28" s="96">
        <f t="shared" si="9"/>
        <v>1872.6249999999986</v>
      </c>
      <c r="G28" s="97">
        <f>G21*5/12+G33*7/12</f>
        <v>5.4883333333333333</v>
      </c>
      <c r="H28" s="96">
        <f t="shared" si="10"/>
        <v>124.33503594687799</v>
      </c>
      <c r="I28" s="96">
        <f t="shared" si="0"/>
        <v>7.0727886519781595</v>
      </c>
      <c r="J28" s="98">
        <f t="shared" si="6"/>
        <v>135.59353565321103</v>
      </c>
      <c r="K28" s="96">
        <f t="shared" si="1"/>
        <v>10.361252995573166</v>
      </c>
      <c r="L28" s="98">
        <f t="shared" si="2"/>
        <v>11.299461304434251</v>
      </c>
      <c r="M28" s="91" t="s">
        <v>15</v>
      </c>
      <c r="N28" s="87"/>
      <c r="O28" s="99" t="s">
        <v>15</v>
      </c>
      <c r="P28" s="99"/>
      <c r="R28" s="97">
        <f t="shared" si="3"/>
        <v>1.0031751100846626</v>
      </c>
      <c r="S28" s="97">
        <f t="shared" si="7"/>
        <v>1.0350778150153286</v>
      </c>
      <c r="T28" s="100">
        <f t="shared" si="8"/>
        <v>0.10684171794485064</v>
      </c>
      <c r="U28" s="100">
        <f t="shared" si="4"/>
        <v>8.3249217682672683E-2</v>
      </c>
      <c r="V28" s="100">
        <f t="shared" si="5"/>
        <v>2.3592500262177962E-2</v>
      </c>
      <c r="Y28" s="81"/>
    </row>
    <row r="29" spans="1:25" ht="13">
      <c r="A29" s="74">
        <v>1872.09</v>
      </c>
      <c r="B29" s="95">
        <v>4.95</v>
      </c>
      <c r="C29" s="96">
        <v>0.28999999999999998</v>
      </c>
      <c r="D29" s="95">
        <v>0.42249999999999999</v>
      </c>
      <c r="E29" s="95">
        <v>13.0349719</v>
      </c>
      <c r="F29" s="96">
        <f t="shared" si="9"/>
        <v>1872.7083333333319</v>
      </c>
      <c r="G29" s="97">
        <f>G21*4/12+G33*8/12</f>
        <v>5.5066666666666668</v>
      </c>
      <c r="H29" s="96">
        <f t="shared" si="10"/>
        <v>121.2232360086637</v>
      </c>
      <c r="I29" s="96">
        <f t="shared" si="0"/>
        <v>7.1019673621237311</v>
      </c>
      <c r="J29" s="98">
        <f t="shared" si="6"/>
        <v>132.84538387224211</v>
      </c>
      <c r="K29" s="96">
        <f t="shared" si="1"/>
        <v>10.346831760335437</v>
      </c>
      <c r="L29" s="98">
        <f t="shared" si="2"/>
        <v>11.338823168893393</v>
      </c>
      <c r="M29" s="91" t="s">
        <v>15</v>
      </c>
      <c r="N29" s="87"/>
      <c r="O29" s="99" t="s">
        <v>15</v>
      </c>
      <c r="P29" s="99"/>
      <c r="R29" s="97">
        <f t="shared" si="3"/>
        <v>1.0031915489486818</v>
      </c>
      <c r="S29" s="97">
        <f t="shared" si="7"/>
        <v>1.0307834454158584</v>
      </c>
      <c r="T29" s="100">
        <f t="shared" si="8"/>
        <v>0.11370306084803916</v>
      </c>
      <c r="U29" s="100">
        <f t="shared" si="4"/>
        <v>8.6993117135232945E-2</v>
      </c>
      <c r="V29" s="100">
        <f t="shared" si="5"/>
        <v>2.6709943712806217E-2</v>
      </c>
      <c r="Y29" s="81"/>
    </row>
    <row r="30" spans="1:25" ht="13">
      <c r="A30" s="74">
        <v>1872.1</v>
      </c>
      <c r="B30" s="95">
        <v>4.97</v>
      </c>
      <c r="C30" s="96">
        <v>0.29330000000000001</v>
      </c>
      <c r="D30" s="95">
        <v>0.42499999999999999</v>
      </c>
      <c r="E30" s="95">
        <v>12.74947603</v>
      </c>
      <c r="F30" s="96">
        <f t="shared" si="9"/>
        <v>1872.7916666666652</v>
      </c>
      <c r="G30" s="97">
        <f>G21*3/12+G33*9/12</f>
        <v>5.5249999999999995</v>
      </c>
      <c r="H30" s="96">
        <f t="shared" si="10"/>
        <v>124.43851663133793</v>
      </c>
      <c r="I30" s="96">
        <f t="shared" si="0"/>
        <v>7.3436251364127605</v>
      </c>
      <c r="J30" s="98">
        <f t="shared" si="6"/>
        <v>137.03956669014281</v>
      </c>
      <c r="K30" s="96">
        <f t="shared" si="1"/>
        <v>10.641120637488656</v>
      </c>
      <c r="L30" s="98">
        <f t="shared" si="2"/>
        <v>11.71867521998203</v>
      </c>
      <c r="M30" s="91" t="s">
        <v>15</v>
      </c>
      <c r="N30" s="87"/>
      <c r="O30" s="99" t="s">
        <v>15</v>
      </c>
      <c r="P30" s="99"/>
      <c r="R30" s="97">
        <f t="shared" si="3"/>
        <v>1.0032079864556935</v>
      </c>
      <c r="S30" s="97">
        <f t="shared" si="7"/>
        <v>1.0572289881054313</v>
      </c>
      <c r="T30" s="100">
        <f t="shared" si="8"/>
        <v>0.1087007196228198</v>
      </c>
      <c r="U30" s="100">
        <f t="shared" si="4"/>
        <v>8.5572332702204434E-2</v>
      </c>
      <c r="V30" s="100">
        <f t="shared" si="5"/>
        <v>2.3128386920615362E-2</v>
      </c>
      <c r="Y30" s="81"/>
    </row>
    <row r="31" spans="1:25" ht="13">
      <c r="A31" s="74">
        <v>1872.11</v>
      </c>
      <c r="B31" s="95">
        <v>4.95</v>
      </c>
      <c r="C31" s="96">
        <v>0.29670000000000002</v>
      </c>
      <c r="D31" s="95">
        <v>0.42749999999999999</v>
      </c>
      <c r="E31" s="95">
        <v>13.130137189999999</v>
      </c>
      <c r="F31" s="96">
        <f t="shared" si="9"/>
        <v>1872.8749999999984</v>
      </c>
      <c r="G31" s="97">
        <f>G21*2/12+G33*10/12</f>
        <v>5.543333333333333</v>
      </c>
      <c r="H31" s="96">
        <f t="shared" si="10"/>
        <v>120.34462794520121</v>
      </c>
      <c r="I31" s="96">
        <f t="shared" si="0"/>
        <v>7.2133840628972123</v>
      </c>
      <c r="J31" s="98">
        <f t="shared" si="6"/>
        <v>133.19310372148806</v>
      </c>
      <c r="K31" s="96">
        <f t="shared" si="1"/>
        <v>10.393399686176467</v>
      </c>
      <c r="L31" s="98">
        <f t="shared" si="2"/>
        <v>11.503040775946694</v>
      </c>
      <c r="M31" s="91" t="s">
        <v>15</v>
      </c>
      <c r="N31" s="87"/>
      <c r="O31" s="99" t="s">
        <v>15</v>
      </c>
      <c r="P31" s="99"/>
      <c r="R31" s="97">
        <f t="shared" si="3"/>
        <v>1.0032244226075313</v>
      </c>
      <c r="S31" s="97">
        <f t="shared" si="7"/>
        <v>1.0298716812178139</v>
      </c>
      <c r="T31" s="100">
        <f t="shared" si="8"/>
        <v>0.10855245783606438</v>
      </c>
      <c r="U31" s="100">
        <f t="shared" si="4"/>
        <v>8.9766167685533693E-2</v>
      </c>
      <c r="V31" s="100">
        <f t="shared" si="5"/>
        <v>1.8786290150530682E-2</v>
      </c>
      <c r="Y31" s="81"/>
    </row>
    <row r="32" spans="1:25" ht="13">
      <c r="A32" s="74">
        <v>1872.12</v>
      </c>
      <c r="B32" s="95">
        <v>5.07</v>
      </c>
      <c r="C32" s="96">
        <v>0.3</v>
      </c>
      <c r="D32" s="95">
        <v>0.43</v>
      </c>
      <c r="E32" s="95">
        <v>12.93980661</v>
      </c>
      <c r="F32" s="96">
        <f t="shared" si="9"/>
        <v>1872.9583333333317</v>
      </c>
      <c r="G32" s="97">
        <f>G21*1/12+G33*11/12</f>
        <v>5.5616666666666665</v>
      </c>
      <c r="H32" s="96">
        <f t="shared" si="10"/>
        <v>125.07512544656181</v>
      </c>
      <c r="I32" s="96">
        <f t="shared" si="0"/>
        <v>7.4008949968379758</v>
      </c>
      <c r="J32" s="98">
        <f t="shared" si="6"/>
        <v>139.11123515584455</v>
      </c>
      <c r="K32" s="96">
        <f t="shared" si="1"/>
        <v>10.607949495467764</v>
      </c>
      <c r="L32" s="98">
        <f t="shared" si="2"/>
        <v>11.798388780475966</v>
      </c>
      <c r="M32" s="91" t="s">
        <v>15</v>
      </c>
      <c r="N32" s="87"/>
      <c r="O32" s="99" t="s">
        <v>15</v>
      </c>
      <c r="P32" s="99"/>
      <c r="R32" s="97">
        <f t="shared" si="3"/>
        <v>1.0032408574060259</v>
      </c>
      <c r="S32" s="97">
        <f t="shared" si="7"/>
        <v>1.0483895674210992</v>
      </c>
      <c r="T32" s="100">
        <f t="shared" si="8"/>
        <v>0.10586247483438727</v>
      </c>
      <c r="U32" s="100">
        <f t="shared" si="4"/>
        <v>8.9178020285641146E-2</v>
      </c>
      <c r="V32" s="100">
        <f t="shared" si="5"/>
        <v>1.6684454548746119E-2</v>
      </c>
      <c r="Y32" s="81"/>
    </row>
    <row r="33" spans="1:25" ht="13">
      <c r="A33" s="74">
        <v>1873.01</v>
      </c>
      <c r="B33" s="95">
        <v>5.1100000000000003</v>
      </c>
      <c r="C33" s="96">
        <v>0.30249999999999999</v>
      </c>
      <c r="D33" s="95">
        <v>0.4325</v>
      </c>
      <c r="E33" s="95">
        <v>12.93980661</v>
      </c>
      <c r="F33" s="96">
        <f t="shared" si="9"/>
        <v>1873.0416666666649</v>
      </c>
      <c r="G33" s="97">
        <v>5.58</v>
      </c>
      <c r="H33" s="96">
        <f t="shared" si="10"/>
        <v>126.06191144614021</v>
      </c>
      <c r="I33" s="96">
        <f t="shared" si="0"/>
        <v>7.4625691218116259</v>
      </c>
      <c r="J33" s="98">
        <f t="shared" si="6"/>
        <v>140.90042880327138</v>
      </c>
      <c r="K33" s="96">
        <f t="shared" si="1"/>
        <v>10.669623620441415</v>
      </c>
      <c r="L33" s="98">
        <f t="shared" si="2"/>
        <v>11.925525529826784</v>
      </c>
      <c r="M33" s="91" t="s">
        <v>15</v>
      </c>
      <c r="N33" s="87"/>
      <c r="O33" s="99" t="s">
        <v>15</v>
      </c>
      <c r="P33" s="99"/>
      <c r="R33" s="97">
        <f t="shared" si="3"/>
        <v>1.0053472215787504</v>
      </c>
      <c r="S33" s="97">
        <f t="shared" si="7"/>
        <v>1.0517872485150761</v>
      </c>
      <c r="T33" s="100">
        <f t="shared" si="8"/>
        <v>0.1043883357395603</v>
      </c>
      <c r="U33" s="100">
        <f t="shared" si="4"/>
        <v>8.9146981124955227E-2</v>
      </c>
      <c r="V33" s="100">
        <f t="shared" si="5"/>
        <v>1.5241354614605074E-2</v>
      </c>
      <c r="Y33" s="81"/>
    </row>
    <row r="34" spans="1:25" ht="13">
      <c r="A34" s="74">
        <v>1873.02</v>
      </c>
      <c r="B34" s="95">
        <v>5.15</v>
      </c>
      <c r="C34" s="96">
        <v>0.30499999999999999</v>
      </c>
      <c r="D34" s="95">
        <v>0.435</v>
      </c>
      <c r="E34" s="95">
        <v>13.225221489999999</v>
      </c>
      <c r="F34" s="96">
        <f t="shared" si="9"/>
        <v>1873.1249999999982</v>
      </c>
      <c r="G34" s="97">
        <f>G33*11/12+G45*1/12</f>
        <v>5.5708333333333337</v>
      </c>
      <c r="H34" s="96">
        <f t="shared" si="10"/>
        <v>124.30684629690839</v>
      </c>
      <c r="I34" s="96">
        <f t="shared" si="0"/>
        <v>7.3618617709819523</v>
      </c>
      <c r="J34" s="98">
        <f t="shared" si="6"/>
        <v>139.62447923030024</v>
      </c>
      <c r="K34" s="96">
        <f t="shared" si="1"/>
        <v>10.499704493039832</v>
      </c>
      <c r="L34" s="98">
        <f t="shared" si="2"/>
        <v>11.793523973821475</v>
      </c>
      <c r="M34" s="91" t="s">
        <v>15</v>
      </c>
      <c r="N34" s="87"/>
      <c r="O34" s="99" t="s">
        <v>15</v>
      </c>
      <c r="P34" s="99"/>
      <c r="R34" s="97">
        <f t="shared" si="3"/>
        <v>1.0053398720295676</v>
      </c>
      <c r="S34" s="97">
        <f t="shared" si="7"/>
        <v>1.0345912828835473</v>
      </c>
      <c r="T34" s="100">
        <f t="shared" si="8"/>
        <v>0.10236955495561739</v>
      </c>
      <c r="U34" s="100">
        <f t="shared" si="4"/>
        <v>9.0247718971019575E-2</v>
      </c>
      <c r="V34" s="100">
        <f t="shared" si="5"/>
        <v>1.2121835984597817E-2</v>
      </c>
      <c r="Y34" s="81"/>
    </row>
    <row r="35" spans="1:25" ht="13">
      <c r="A35" s="74">
        <v>1873.03</v>
      </c>
      <c r="B35" s="95">
        <v>5.1100000000000003</v>
      </c>
      <c r="C35" s="96">
        <v>0.3075</v>
      </c>
      <c r="D35" s="95">
        <v>0.4375</v>
      </c>
      <c r="E35" s="95">
        <v>13.225221489999999</v>
      </c>
      <c r="F35" s="96">
        <f t="shared" si="9"/>
        <v>1873.2083333333314</v>
      </c>
      <c r="G35" s="97">
        <f>G33*10/12+G45*2/12</f>
        <v>5.5616666666666656</v>
      </c>
      <c r="H35" s="96">
        <f t="shared" si="10"/>
        <v>123.3413562285829</v>
      </c>
      <c r="I35" s="96">
        <f t="shared" si="0"/>
        <v>7.4222049002522965</v>
      </c>
      <c r="J35" s="98">
        <f t="shared" si="6"/>
        <v>139.23475070817685</v>
      </c>
      <c r="K35" s="96">
        <f t="shared" si="1"/>
        <v>10.560047622310178</v>
      </c>
      <c r="L35" s="98">
        <f t="shared" si="2"/>
        <v>11.920783451042535</v>
      </c>
      <c r="M35" s="91" t="s">
        <v>15</v>
      </c>
      <c r="N35" s="87"/>
      <c r="O35" s="99" t="s">
        <v>15</v>
      </c>
      <c r="P35" s="99"/>
      <c r="R35" s="97">
        <f t="shared" si="3"/>
        <v>1.0053325226495526</v>
      </c>
      <c r="S35" s="97">
        <f t="shared" si="7"/>
        <v>1.0401158679370517</v>
      </c>
      <c r="T35" s="100">
        <f t="shared" si="8"/>
        <v>0.10559090483294353</v>
      </c>
      <c r="U35" s="100">
        <f t="shared" si="4"/>
        <v>9.1036886852623455E-2</v>
      </c>
      <c r="V35" s="100">
        <f t="shared" si="5"/>
        <v>1.4554017980320078E-2</v>
      </c>
      <c r="Y35" s="81"/>
    </row>
    <row r="36" spans="1:25" ht="13">
      <c r="A36" s="74">
        <v>1873.04</v>
      </c>
      <c r="B36" s="95">
        <v>5.04</v>
      </c>
      <c r="C36" s="96">
        <v>0.31</v>
      </c>
      <c r="D36" s="95">
        <v>0.44</v>
      </c>
      <c r="E36" s="95">
        <v>13.225221489999999</v>
      </c>
      <c r="F36" s="96">
        <f t="shared" si="9"/>
        <v>1873.2916666666647</v>
      </c>
      <c r="G36" s="97">
        <f>G33*9/12+G45*3/12</f>
        <v>5.5524999999999993</v>
      </c>
      <c r="H36" s="96">
        <f t="shared" si="10"/>
        <v>121.65174860901325</v>
      </c>
      <c r="I36" s="96">
        <f t="shared" si="0"/>
        <v>7.4825480295226399</v>
      </c>
      <c r="J36" s="98">
        <f t="shared" si="6"/>
        <v>138.03131923597635</v>
      </c>
      <c r="K36" s="96">
        <f t="shared" si="1"/>
        <v>10.620390751580523</v>
      </c>
      <c r="L36" s="98">
        <f t="shared" si="2"/>
        <v>12.050353266632857</v>
      </c>
      <c r="M36" s="91" t="s">
        <v>15</v>
      </c>
      <c r="N36" s="87"/>
      <c r="O36" s="99" t="s">
        <v>15</v>
      </c>
      <c r="P36" s="99"/>
      <c r="R36" s="97">
        <f t="shared" si="3"/>
        <v>1.0053251734388198</v>
      </c>
      <c r="S36" s="97">
        <f t="shared" si="7"/>
        <v>1.0456623093609851</v>
      </c>
      <c r="T36" s="100">
        <f t="shared" si="8"/>
        <v>0.11040916305818316</v>
      </c>
      <c r="U36" s="100">
        <f t="shared" si="4"/>
        <v>9.1838133322106108E-2</v>
      </c>
      <c r="V36" s="100">
        <f t="shared" si="5"/>
        <v>1.8571029736077049E-2</v>
      </c>
      <c r="Y36" s="81"/>
    </row>
    <row r="37" spans="1:25" ht="13">
      <c r="A37" s="74">
        <v>1873.05</v>
      </c>
      <c r="B37" s="95">
        <v>5.05</v>
      </c>
      <c r="C37" s="96">
        <v>0.3125</v>
      </c>
      <c r="D37" s="95">
        <v>0.4425</v>
      </c>
      <c r="E37" s="95">
        <v>12.93980661</v>
      </c>
      <c r="F37" s="96">
        <f t="shared" si="9"/>
        <v>1873.374999999998</v>
      </c>
      <c r="G37" s="97">
        <f>G33*8/12+G45*4/12</f>
        <v>5.543333333333333</v>
      </c>
      <c r="H37" s="96">
        <f t="shared" si="10"/>
        <v>124.58173244677259</v>
      </c>
      <c r="I37" s="96">
        <f t="shared" si="0"/>
        <v>7.7092656217062254</v>
      </c>
      <c r="J37" s="98">
        <f t="shared" si="6"/>
        <v>142.08474399514608</v>
      </c>
      <c r="K37" s="96">
        <f t="shared" si="1"/>
        <v>10.916320120336016</v>
      </c>
      <c r="L37" s="98">
        <f t="shared" si="2"/>
        <v>12.449999845119237</v>
      </c>
      <c r="M37" s="91" t="s">
        <v>15</v>
      </c>
      <c r="N37" s="87"/>
      <c r="O37" s="99" t="s">
        <v>15</v>
      </c>
      <c r="P37" s="99"/>
      <c r="R37" s="97">
        <f t="shared" si="3"/>
        <v>1.0053178243974839</v>
      </c>
      <c r="S37" s="97">
        <f t="shared" si="7"/>
        <v>1.0744177639884591</v>
      </c>
      <c r="T37" s="100">
        <f t="shared" si="8"/>
        <v>0.10688473560051936</v>
      </c>
      <c r="U37" s="100">
        <f t="shared" si="4"/>
        <v>9.0269518999617882E-2</v>
      </c>
      <c r="V37" s="100">
        <f t="shared" si="5"/>
        <v>1.6615216600901483E-2</v>
      </c>
      <c r="Y37" s="81"/>
    </row>
    <row r="38" spans="1:25" ht="13">
      <c r="A38" s="74">
        <v>1873.06</v>
      </c>
      <c r="B38" s="95">
        <v>4.9800000000000004</v>
      </c>
      <c r="C38" s="96">
        <v>0.315</v>
      </c>
      <c r="D38" s="95">
        <v>0.44500000000000001</v>
      </c>
      <c r="E38" s="95">
        <v>12.559226450000001</v>
      </c>
      <c r="F38" s="96">
        <f t="shared" si="9"/>
        <v>1873.4583333333312</v>
      </c>
      <c r="G38" s="97">
        <f>G33*7/12+G45*5/12</f>
        <v>5.5341666666666667</v>
      </c>
      <c r="H38" s="96">
        <f t="shared" si="10"/>
        <v>126.57770733961084</v>
      </c>
      <c r="I38" s="96">
        <f t="shared" si="0"/>
        <v>8.0064212473850223</v>
      </c>
      <c r="J38" s="98">
        <f t="shared" si="6"/>
        <v>145.12208154864601</v>
      </c>
      <c r="K38" s="96">
        <f t="shared" si="1"/>
        <v>11.310658587575668</v>
      </c>
      <c r="L38" s="98">
        <f t="shared" si="2"/>
        <v>12.967736202640056</v>
      </c>
      <c r="M38" s="91" t="s">
        <v>15</v>
      </c>
      <c r="N38" s="87"/>
      <c r="O38" s="99" t="s">
        <v>3062</v>
      </c>
      <c r="P38" s="99"/>
      <c r="R38" s="97">
        <f t="shared" si="3"/>
        <v>1.005310475525659</v>
      </c>
      <c r="S38" s="97">
        <f t="shared" si="7"/>
        <v>1.1128623698390758</v>
      </c>
      <c r="T38" s="100">
        <f t="shared" si="8"/>
        <v>0.10928658872736285</v>
      </c>
      <c r="U38" s="100">
        <f t="shared" si="4"/>
        <v>8.9995542543321427E-2</v>
      </c>
      <c r="V38" s="100">
        <f t="shared" si="5"/>
        <v>1.9291046184041427E-2</v>
      </c>
      <c r="Y38" s="81"/>
    </row>
    <row r="39" spans="1:25" ht="13">
      <c r="A39" s="74">
        <v>1873.07</v>
      </c>
      <c r="B39" s="95">
        <v>4.97</v>
      </c>
      <c r="C39" s="96">
        <v>0.3175</v>
      </c>
      <c r="D39" s="95">
        <v>0.44750000000000001</v>
      </c>
      <c r="E39" s="95">
        <v>12.559226450000001</v>
      </c>
      <c r="F39" s="96">
        <f t="shared" si="9"/>
        <v>1873.5416666666645</v>
      </c>
      <c r="G39" s="97">
        <f>G33*6/12+G45*6/12</f>
        <v>5.5250000000000004</v>
      </c>
      <c r="H39" s="96">
        <f t="shared" si="10"/>
        <v>126.32353523651922</v>
      </c>
      <c r="I39" s="96">
        <f t="shared" si="0"/>
        <v>8.06996427315792</v>
      </c>
      <c r="J39" s="98">
        <f t="shared" si="6"/>
        <v>145.6016935149421</v>
      </c>
      <c r="K39" s="96">
        <f t="shared" si="1"/>
        <v>11.374201613348564</v>
      </c>
      <c r="L39" s="98">
        <f t="shared" si="2"/>
        <v>13.110011639423863</v>
      </c>
      <c r="M39" s="91" t="s">
        <v>15</v>
      </c>
      <c r="N39" s="87"/>
      <c r="O39" s="99" t="s">
        <v>15</v>
      </c>
      <c r="P39" s="99"/>
      <c r="R39" s="97">
        <f t="shared" si="3"/>
        <v>1.0053031268234605</v>
      </c>
      <c r="S39" s="97">
        <f t="shared" si="7"/>
        <v>1.1187721982175332</v>
      </c>
      <c r="T39" s="100">
        <f t="shared" si="8"/>
        <v>0.10995788113977434</v>
      </c>
      <c r="U39" s="100">
        <f t="shared" si="4"/>
        <v>9.1958923783486357E-2</v>
      </c>
      <c r="V39" s="100">
        <f t="shared" si="5"/>
        <v>1.7998957356287981E-2</v>
      </c>
      <c r="Y39" s="81"/>
    </row>
    <row r="40" spans="1:25" ht="13">
      <c r="A40" s="74">
        <v>1873.08</v>
      </c>
      <c r="B40" s="95">
        <v>4.97</v>
      </c>
      <c r="C40" s="96">
        <v>0.32</v>
      </c>
      <c r="D40" s="95">
        <v>0.45</v>
      </c>
      <c r="E40" s="95">
        <v>12.559226450000001</v>
      </c>
      <c r="F40" s="96">
        <f t="shared" si="9"/>
        <v>1873.6249999999977</v>
      </c>
      <c r="G40" s="97">
        <f>G33*5/12+G45*7/12</f>
        <v>5.5158333333333331</v>
      </c>
      <c r="H40" s="96">
        <f t="shared" si="10"/>
        <v>126.32353523651922</v>
      </c>
      <c r="I40" s="96">
        <f t="shared" si="0"/>
        <v>8.1335072989308159</v>
      </c>
      <c r="J40" s="98">
        <f t="shared" si="6"/>
        <v>146.38292325881835</v>
      </c>
      <c r="K40" s="96">
        <f t="shared" si="1"/>
        <v>11.437744639121462</v>
      </c>
      <c r="L40" s="98">
        <f t="shared" si="2"/>
        <v>13.25398701538597</v>
      </c>
      <c r="M40" s="91" t="s">
        <v>15</v>
      </c>
      <c r="N40" s="87"/>
      <c r="O40" s="99" t="s">
        <v>15</v>
      </c>
      <c r="P40" s="99"/>
      <c r="R40" s="97">
        <f t="shared" si="3"/>
        <v>1.0052957782910019</v>
      </c>
      <c r="S40" s="97">
        <f t="shared" si="7"/>
        <v>1.1247051890712423</v>
      </c>
      <c r="T40" s="100">
        <f t="shared" si="8"/>
        <v>0.10477284115871521</v>
      </c>
      <c r="U40" s="100">
        <f t="shared" si="4"/>
        <v>9.1718313746155467E-2</v>
      </c>
      <c r="V40" s="100">
        <f t="shared" si="5"/>
        <v>1.3054527412559747E-2</v>
      </c>
      <c r="Y40" s="81"/>
    </row>
    <row r="41" spans="1:25" ht="13">
      <c r="A41" s="74">
        <v>1873.09</v>
      </c>
      <c r="B41" s="95">
        <v>4.59</v>
      </c>
      <c r="C41" s="96">
        <v>0.32250000000000001</v>
      </c>
      <c r="D41" s="95">
        <v>0.45250000000000001</v>
      </c>
      <c r="E41" s="95">
        <v>12.559226450000001</v>
      </c>
      <c r="F41" s="96">
        <f t="shared" si="9"/>
        <v>1873.708333333331</v>
      </c>
      <c r="G41" s="97">
        <f>G33*4/12+G45*8/12</f>
        <v>5.5066666666666668</v>
      </c>
      <c r="H41" s="96">
        <f t="shared" si="10"/>
        <v>116.66499531903888</v>
      </c>
      <c r="I41" s="96">
        <f t="shared" si="0"/>
        <v>8.1970503247037136</v>
      </c>
      <c r="J41" s="98">
        <f t="shared" si="6"/>
        <v>135.9822251148002</v>
      </c>
      <c r="K41" s="96">
        <f t="shared" si="1"/>
        <v>11.501287664894358</v>
      </c>
      <c r="L41" s="98">
        <f t="shared" si="2"/>
        <v>13.405655090293486</v>
      </c>
      <c r="M41" s="91" t="s">
        <v>15</v>
      </c>
      <c r="N41" s="87"/>
      <c r="O41" s="99" t="s">
        <v>15</v>
      </c>
      <c r="P41" s="99"/>
      <c r="R41" s="97">
        <f t="shared" si="3"/>
        <v>1.0052884299283993</v>
      </c>
      <c r="S41" s="97">
        <f t="shared" si="7"/>
        <v>1.130661378395303</v>
      </c>
      <c r="T41" s="100">
        <f t="shared" si="8"/>
        <v>0.11585285902884657</v>
      </c>
      <c r="U41" s="100">
        <f t="shared" si="4"/>
        <v>9.2598763330255851E-2</v>
      </c>
      <c r="V41" s="100">
        <f t="shared" si="5"/>
        <v>2.3254095698590715E-2</v>
      </c>
      <c r="Y41" s="81"/>
    </row>
    <row r="42" spans="1:25" ht="13">
      <c r="A42" s="74">
        <v>1873.1</v>
      </c>
      <c r="B42" s="95">
        <v>4.1900000000000004</v>
      </c>
      <c r="C42" s="96">
        <v>0.32500000000000001</v>
      </c>
      <c r="D42" s="95">
        <v>0.45500000000000002</v>
      </c>
      <c r="E42" s="95">
        <v>12.273811569999999</v>
      </c>
      <c r="F42" s="96">
        <f t="shared" si="9"/>
        <v>1873.7916666666642</v>
      </c>
      <c r="G42" s="97">
        <f>G33*3/12+G45*9/12</f>
        <v>5.4975000000000005</v>
      </c>
      <c r="H42" s="96">
        <f t="shared" si="10"/>
        <v>108.9746153728837</v>
      </c>
      <c r="I42" s="96">
        <f t="shared" si="0"/>
        <v>8.4526849632905012</v>
      </c>
      <c r="J42" s="98">
        <f t="shared" si="6"/>
        <v>127.83950502411074</v>
      </c>
      <c r="K42" s="96">
        <f t="shared" si="1"/>
        <v>11.833758948606702</v>
      </c>
      <c r="L42" s="98">
        <f t="shared" si="2"/>
        <v>13.882332884479803</v>
      </c>
      <c r="M42" s="91" t="s">
        <v>15</v>
      </c>
      <c r="N42" s="87"/>
      <c r="O42" s="99" t="s">
        <v>15</v>
      </c>
      <c r="P42" s="99"/>
      <c r="R42" s="97">
        <f t="shared" si="3"/>
        <v>1.0052810817357669</v>
      </c>
      <c r="S42" s="97">
        <f t="shared" si="7"/>
        <v>1.1630722161205505</v>
      </c>
      <c r="T42" s="100">
        <f t="shared" si="8"/>
        <v>0.12024919033565862</v>
      </c>
      <c r="U42" s="100">
        <f t="shared" si="4"/>
        <v>8.9851257398516404E-2</v>
      </c>
      <c r="V42" s="100">
        <f t="shared" si="5"/>
        <v>3.0397932937142214E-2</v>
      </c>
      <c r="Y42" s="81"/>
    </row>
    <row r="43" spans="1:25" ht="13">
      <c r="A43" s="74">
        <v>1873.11</v>
      </c>
      <c r="B43" s="95">
        <v>4.04</v>
      </c>
      <c r="C43" s="96">
        <v>0.32750000000000001</v>
      </c>
      <c r="D43" s="95">
        <v>0.45750000000000002</v>
      </c>
      <c r="E43" s="95">
        <v>11.893231399999999</v>
      </c>
      <c r="F43" s="96">
        <f t="shared" si="9"/>
        <v>1873.8749999999975</v>
      </c>
      <c r="G43" s="97">
        <f>G33*2/12+G45*10/12</f>
        <v>5.4883333333333324</v>
      </c>
      <c r="H43" s="96">
        <f t="shared" si="10"/>
        <v>108.43569561759301</v>
      </c>
      <c r="I43" s="96">
        <f t="shared" si="0"/>
        <v>8.7902698798915129</v>
      </c>
      <c r="J43" s="98">
        <f t="shared" si="6"/>
        <v>128.06662285050277</v>
      </c>
      <c r="K43" s="96">
        <f t="shared" si="1"/>
        <v>12.279537313130893</v>
      </c>
      <c r="L43" s="98">
        <f t="shared" si="2"/>
        <v>14.502594048045797</v>
      </c>
      <c r="M43" s="91" t="s">
        <v>15</v>
      </c>
      <c r="N43" s="87"/>
      <c r="O43" s="99" t="s">
        <v>15</v>
      </c>
      <c r="P43" s="99"/>
      <c r="R43" s="97">
        <f t="shared" si="3"/>
        <v>1.0052737337132196</v>
      </c>
      <c r="S43" s="97">
        <f t="shared" si="7"/>
        <v>1.2066290414056366</v>
      </c>
      <c r="T43" s="100">
        <f t="shared" si="8"/>
        <v>0.12342998034291397</v>
      </c>
      <c r="U43" s="100">
        <f t="shared" si="4"/>
        <v>8.7312017371285355E-2</v>
      </c>
      <c r="V43" s="100">
        <f t="shared" si="5"/>
        <v>3.6117962971628614E-2</v>
      </c>
      <c r="Y43" s="81"/>
    </row>
    <row r="44" spans="1:25" ht="13">
      <c r="A44" s="74">
        <v>1873.12</v>
      </c>
      <c r="B44" s="95">
        <v>4.42</v>
      </c>
      <c r="C44" s="96">
        <v>0.33</v>
      </c>
      <c r="D44" s="95">
        <v>0.46</v>
      </c>
      <c r="E44" s="95">
        <v>12.178646280000001</v>
      </c>
      <c r="F44" s="96">
        <f t="shared" si="9"/>
        <v>1873.9583333333308</v>
      </c>
      <c r="G44" s="97">
        <f>G33*1/12+G45*11/12</f>
        <v>5.4791666666666661</v>
      </c>
      <c r="H44" s="96">
        <f t="shared" si="10"/>
        <v>115.85479843659598</v>
      </c>
      <c r="I44" s="96">
        <f t="shared" si="0"/>
        <v>8.6497926434562622</v>
      </c>
      <c r="J44" s="98">
        <f t="shared" si="6"/>
        <v>137.68017228509447</v>
      </c>
      <c r="K44" s="96">
        <f t="shared" si="1"/>
        <v>12.057286715120851</v>
      </c>
      <c r="L44" s="98">
        <f t="shared" si="2"/>
        <v>14.328705712928386</v>
      </c>
      <c r="M44" s="91" t="s">
        <v>15</v>
      </c>
      <c r="N44" s="87"/>
      <c r="O44" s="99" t="s">
        <v>15</v>
      </c>
      <c r="P44" s="99"/>
      <c r="R44" s="97">
        <f t="shared" si="3"/>
        <v>1.0052663858608724</v>
      </c>
      <c r="S44" s="97">
        <f t="shared" si="7"/>
        <v>1.1845651757323503</v>
      </c>
      <c r="T44" s="100">
        <f t="shared" si="8"/>
        <v>0.11227108128967789</v>
      </c>
      <c r="U44" s="100">
        <f t="shared" si="4"/>
        <v>8.8528455328220845E-2</v>
      </c>
      <c r="V44" s="100">
        <f t="shared" si="5"/>
        <v>2.3742625961457042E-2</v>
      </c>
      <c r="Y44" s="81"/>
    </row>
    <row r="45" spans="1:25" ht="13">
      <c r="A45" s="74">
        <v>1874.01</v>
      </c>
      <c r="B45" s="95">
        <v>4.66</v>
      </c>
      <c r="C45" s="96">
        <v>0.33</v>
      </c>
      <c r="D45" s="95">
        <v>0.46</v>
      </c>
      <c r="E45" s="95">
        <v>12.368895869999999</v>
      </c>
      <c r="F45" s="96">
        <f t="shared" si="9"/>
        <v>1874.041666666664</v>
      </c>
      <c r="G45" s="97">
        <v>5.47</v>
      </c>
      <c r="H45" s="96">
        <f t="shared" si="10"/>
        <v>120.26680033809676</v>
      </c>
      <c r="I45" s="96">
        <f t="shared" si="0"/>
        <v>8.5167476634274539</v>
      </c>
      <c r="J45" s="98">
        <f t="shared" si="6"/>
        <v>143.76676341960686</v>
      </c>
      <c r="K45" s="96">
        <f t="shared" si="1"/>
        <v>11.871830076292815</v>
      </c>
      <c r="L45" s="98">
        <f t="shared" si="2"/>
        <v>14.191568921248749</v>
      </c>
      <c r="M45" s="91" t="s">
        <v>15</v>
      </c>
      <c r="N45" s="87"/>
      <c r="O45" s="99" t="s">
        <v>15</v>
      </c>
      <c r="P45" s="99"/>
      <c r="R45" s="97">
        <f t="shared" si="3"/>
        <v>1.0071091456603121</v>
      </c>
      <c r="S45" s="97">
        <f t="shared" si="7"/>
        <v>1.1724874567369146</v>
      </c>
      <c r="T45" s="100">
        <f t="shared" si="8"/>
        <v>0.10468779814198337</v>
      </c>
      <c r="U45" s="100">
        <f t="shared" si="4"/>
        <v>8.9980452646566844E-2</v>
      </c>
      <c r="V45" s="100">
        <f t="shared" si="5"/>
        <v>1.4707345495416524E-2</v>
      </c>
      <c r="Y45" s="81"/>
    </row>
    <row r="46" spans="1:25" ht="13">
      <c r="A46" s="74">
        <v>1874.02</v>
      </c>
      <c r="B46" s="95">
        <v>4.8</v>
      </c>
      <c r="C46" s="96">
        <v>0.33</v>
      </c>
      <c r="D46" s="95">
        <v>0.46</v>
      </c>
      <c r="E46" s="95">
        <v>12.368895869999999</v>
      </c>
      <c r="F46" s="96">
        <f t="shared" si="9"/>
        <v>1874.1249999999973</v>
      </c>
      <c r="G46" s="97">
        <f>G45*11/12+G57*1/12</f>
        <v>5.4366666666666665</v>
      </c>
      <c r="H46" s="96">
        <f t="shared" si="10"/>
        <v>123.87996601349022</v>
      </c>
      <c r="I46" s="96">
        <f t="shared" si="0"/>
        <v>8.5167476634274539</v>
      </c>
      <c r="J46" s="98">
        <f t="shared" si="6"/>
        <v>148.93434558114853</v>
      </c>
      <c r="K46" s="96">
        <f t="shared" si="1"/>
        <v>11.871830076292815</v>
      </c>
      <c r="L46" s="98">
        <f t="shared" si="2"/>
        <v>14.272874784860072</v>
      </c>
      <c r="M46" s="91" t="s">
        <v>15</v>
      </c>
      <c r="N46" s="87"/>
      <c r="O46" s="99" t="s">
        <v>15</v>
      </c>
      <c r="P46" s="99"/>
      <c r="R46" s="97">
        <f t="shared" si="3"/>
        <v>1.0070852297331554</v>
      </c>
      <c r="S46" s="97">
        <f t="shared" si="7"/>
        <v>1.180822840851746</v>
      </c>
      <c r="T46" s="100">
        <f t="shared" si="8"/>
        <v>0.10429674065200834</v>
      </c>
      <c r="U46" s="100">
        <f t="shared" si="4"/>
        <v>8.9612050368849561E-2</v>
      </c>
      <c r="V46" s="100">
        <f t="shared" si="5"/>
        <v>1.4684690283158774E-2</v>
      </c>
      <c r="Y46" s="81"/>
    </row>
    <row r="47" spans="1:25" ht="13">
      <c r="A47" s="74">
        <v>1874.03</v>
      </c>
      <c r="B47" s="95">
        <v>4.7300000000000004</v>
      </c>
      <c r="C47" s="96">
        <v>0.33</v>
      </c>
      <c r="D47" s="95">
        <v>0.46</v>
      </c>
      <c r="E47" s="95">
        <v>12.368895869999999</v>
      </c>
      <c r="F47" s="96">
        <f t="shared" si="9"/>
        <v>1874.2083333333305</v>
      </c>
      <c r="G47" s="97">
        <f>G45*10/12+G57*2/12</f>
        <v>5.4033333333333324</v>
      </c>
      <c r="H47" s="96">
        <f t="shared" si="10"/>
        <v>122.07338317579351</v>
      </c>
      <c r="I47" s="96">
        <f t="shared" si="0"/>
        <v>8.5167476634274539</v>
      </c>
      <c r="J47" s="98">
        <f t="shared" si="6"/>
        <v>147.61565606298214</v>
      </c>
      <c r="K47" s="96">
        <f t="shared" si="1"/>
        <v>11.871830076292815</v>
      </c>
      <c r="L47" s="98">
        <f t="shared" si="2"/>
        <v>14.355856615004605</v>
      </c>
      <c r="M47" s="91" t="s">
        <v>15</v>
      </c>
      <c r="N47" s="87"/>
      <c r="O47" s="99" t="s">
        <v>15</v>
      </c>
      <c r="P47" s="99"/>
      <c r="R47" s="97">
        <f t="shared" si="3"/>
        <v>1.0070613220358624</v>
      </c>
      <c r="S47" s="97">
        <f t="shared" si="7"/>
        <v>1.1891892419533379</v>
      </c>
      <c r="T47" s="100">
        <f t="shared" si="8"/>
        <v>0.10542636932176053</v>
      </c>
      <c r="U47" s="100">
        <f t="shared" si="4"/>
        <v>8.9245635090707376E-2</v>
      </c>
      <c r="V47" s="100">
        <f t="shared" si="5"/>
        <v>1.6180734231053151E-2</v>
      </c>
      <c r="Y47" s="81"/>
    </row>
    <row r="48" spans="1:25" ht="13">
      <c r="A48" s="74">
        <v>1874.04</v>
      </c>
      <c r="B48" s="95">
        <v>4.5999999999999996</v>
      </c>
      <c r="C48" s="96">
        <v>0.33</v>
      </c>
      <c r="D48" s="95">
        <v>0.46</v>
      </c>
      <c r="E48" s="95">
        <v>12.178646280000001</v>
      </c>
      <c r="F48" s="96">
        <f t="shared" si="9"/>
        <v>1874.2916666666638</v>
      </c>
      <c r="G48" s="97">
        <f>G45*9/12+G57*3/12</f>
        <v>5.37</v>
      </c>
      <c r="H48" s="96">
        <f t="shared" si="10"/>
        <v>120.57286715120848</v>
      </c>
      <c r="I48" s="96">
        <f t="shared" si="0"/>
        <v>8.6497926434562622</v>
      </c>
      <c r="J48" s="98">
        <f t="shared" si="6"/>
        <v>146.67281398101619</v>
      </c>
      <c r="K48" s="96">
        <f t="shared" si="1"/>
        <v>12.057286715120851</v>
      </c>
      <c r="L48" s="98">
        <f t="shared" si="2"/>
        <v>14.667281398101622</v>
      </c>
      <c r="M48" s="91" t="s">
        <v>15</v>
      </c>
      <c r="N48" s="87"/>
      <c r="O48" s="99" t="s">
        <v>15</v>
      </c>
      <c r="P48" s="99"/>
      <c r="R48" s="97">
        <f t="shared" si="3"/>
        <v>1.0070374225887071</v>
      </c>
      <c r="S48" s="97">
        <f t="shared" si="7"/>
        <v>1.2162946727781339</v>
      </c>
      <c r="T48" s="100">
        <f t="shared" si="8"/>
        <v>0.10390272399850331</v>
      </c>
      <c r="U48" s="100">
        <f t="shared" si="4"/>
        <v>8.9461596274408972E-2</v>
      </c>
      <c r="V48" s="100">
        <f t="shared" si="5"/>
        <v>1.4441127724094338E-2</v>
      </c>
      <c r="Y48" s="81"/>
    </row>
    <row r="49" spans="1:25" ht="13">
      <c r="A49" s="74">
        <v>1874.05</v>
      </c>
      <c r="B49" s="95">
        <v>4.4800000000000004</v>
      </c>
      <c r="C49" s="96">
        <v>0.33</v>
      </c>
      <c r="D49" s="95">
        <v>0.46</v>
      </c>
      <c r="E49" s="95">
        <v>12.08348099</v>
      </c>
      <c r="F49" s="96">
        <f t="shared" si="9"/>
        <v>1874.374999999997</v>
      </c>
      <c r="G49" s="97">
        <f>G45*8/12+G57*4/12</f>
        <v>5.3366666666666669</v>
      </c>
      <c r="H49" s="96">
        <f t="shared" si="10"/>
        <v>118.35230602700685</v>
      </c>
      <c r="I49" s="96">
        <f t="shared" si="0"/>
        <v>8.7179153993107725</v>
      </c>
      <c r="J49" s="98">
        <f t="shared" si="6"/>
        <v>144.85533059046833</v>
      </c>
      <c r="K49" s="96">
        <f t="shared" si="1"/>
        <v>12.152245708130168</v>
      </c>
      <c r="L49" s="98">
        <f t="shared" si="2"/>
        <v>14.873538408842732</v>
      </c>
      <c r="M49" s="91" t="s">
        <v>15</v>
      </c>
      <c r="N49" s="87"/>
      <c r="O49" s="99" t="s">
        <v>15</v>
      </c>
      <c r="P49" s="99"/>
      <c r="R49" s="97">
        <f t="shared" si="3"/>
        <v>1.0070135314120179</v>
      </c>
      <c r="S49" s="97">
        <f t="shared" si="7"/>
        <v>1.2345007781010944</v>
      </c>
      <c r="T49" s="100">
        <f t="shared" si="8"/>
        <v>9.8946329803003996E-2</v>
      </c>
      <c r="U49" s="100">
        <f t="shared" si="4"/>
        <v>9.0563362731595376E-2</v>
      </c>
      <c r="V49" s="100">
        <f t="shared" si="5"/>
        <v>8.3829670714086202E-3</v>
      </c>
      <c r="Y49" s="81"/>
    </row>
    <row r="50" spans="1:25" ht="13">
      <c r="A50" s="74">
        <v>1874.06</v>
      </c>
      <c r="B50" s="95">
        <v>4.46</v>
      </c>
      <c r="C50" s="96">
        <v>0.33</v>
      </c>
      <c r="D50" s="95">
        <v>0.46</v>
      </c>
      <c r="E50" s="95">
        <v>11.79806612</v>
      </c>
      <c r="F50" s="96">
        <f t="shared" si="9"/>
        <v>1874.4583333333303</v>
      </c>
      <c r="G50" s="97">
        <f>G45*7/12+G57*5/12</f>
        <v>5.3033333333333337</v>
      </c>
      <c r="H50" s="96">
        <f t="shared" si="10"/>
        <v>120.67430505297079</v>
      </c>
      <c r="I50" s="96">
        <f t="shared" si="0"/>
        <v>8.9288162931570323</v>
      </c>
      <c r="J50" s="98">
        <f t="shared" si="6"/>
        <v>148.6079922081978</v>
      </c>
      <c r="K50" s="96">
        <f t="shared" si="1"/>
        <v>12.4462287722795</v>
      </c>
      <c r="L50" s="98">
        <f t="shared" si="2"/>
        <v>15.327281707571972</v>
      </c>
      <c r="M50" s="91" t="s">
        <v>15</v>
      </c>
      <c r="N50" s="87"/>
      <c r="O50" s="99" t="s">
        <v>15</v>
      </c>
      <c r="P50" s="99"/>
      <c r="R50" s="97">
        <f t="shared" si="3"/>
        <v>1.0069896485261771</v>
      </c>
      <c r="S50" s="97">
        <f t="shared" si="7"/>
        <v>1.2732330745820959</v>
      </c>
      <c r="T50" s="100">
        <f t="shared" si="8"/>
        <v>9.2226727131259567E-2</v>
      </c>
      <c r="U50" s="100">
        <f t="shared" si="4"/>
        <v>8.7599342363323007E-2</v>
      </c>
      <c r="V50" s="100">
        <f t="shared" si="5"/>
        <v>4.6273847679365598E-3</v>
      </c>
      <c r="Y50" s="81"/>
    </row>
    <row r="51" spans="1:25" ht="13">
      <c r="A51" s="74">
        <v>1874.07</v>
      </c>
      <c r="B51" s="95">
        <v>4.46</v>
      </c>
      <c r="C51" s="96">
        <v>0.33</v>
      </c>
      <c r="D51" s="95">
        <v>0.46</v>
      </c>
      <c r="E51" s="95">
        <v>11.893231399999999</v>
      </c>
      <c r="F51" s="96">
        <f t="shared" si="9"/>
        <v>1874.5416666666636</v>
      </c>
      <c r="G51" s="97">
        <f>G45*6/12+G57*6/12</f>
        <v>5.27</v>
      </c>
      <c r="H51" s="96">
        <f t="shared" si="10"/>
        <v>119.70871347882793</v>
      </c>
      <c r="I51" s="96">
        <f t="shared" si="0"/>
        <v>8.8573711766845786</v>
      </c>
      <c r="J51" s="98">
        <f t="shared" si="6"/>
        <v>148.32785845303871</v>
      </c>
      <c r="K51" s="96">
        <f t="shared" si="1"/>
        <v>12.346638609923959</v>
      </c>
      <c r="L51" s="98">
        <f t="shared" si="2"/>
        <v>15.298388988430004</v>
      </c>
      <c r="M51" s="91" t="s">
        <v>15</v>
      </c>
      <c r="N51" s="87"/>
      <c r="O51" s="99" t="s">
        <v>15</v>
      </c>
      <c r="P51" s="99"/>
      <c r="R51" s="97">
        <f t="shared" si="3"/>
        <v>1.006965773951622</v>
      </c>
      <c r="S51" s="97">
        <f t="shared" si="7"/>
        <v>1.2718733715616586</v>
      </c>
      <c r="T51" s="100">
        <f t="shared" si="8"/>
        <v>9.4262400013793712E-2</v>
      </c>
      <c r="U51" s="100">
        <f t="shared" si="4"/>
        <v>8.9291081935029215E-2</v>
      </c>
      <c r="V51" s="100">
        <f t="shared" si="5"/>
        <v>4.9713180787644973E-3</v>
      </c>
      <c r="Y51" s="81"/>
    </row>
    <row r="52" spans="1:25" ht="13">
      <c r="A52" s="74">
        <v>1874.08</v>
      </c>
      <c r="B52" s="95">
        <v>4.47</v>
      </c>
      <c r="C52" s="96">
        <v>0.33</v>
      </c>
      <c r="D52" s="95">
        <v>0.46</v>
      </c>
      <c r="E52" s="95">
        <v>11.79806612</v>
      </c>
      <c r="F52" s="96">
        <f t="shared" si="9"/>
        <v>1874.6249999999968</v>
      </c>
      <c r="G52" s="97">
        <f>G45*5/12+G57*7/12</f>
        <v>5.2366666666666664</v>
      </c>
      <c r="H52" s="96">
        <f t="shared" si="10"/>
        <v>120.94487524367251</v>
      </c>
      <c r="I52" s="96">
        <f t="shared" si="0"/>
        <v>8.9288162931570323</v>
      </c>
      <c r="J52" s="98">
        <f t="shared" si="6"/>
        <v>150.78150811104729</v>
      </c>
      <c r="K52" s="96">
        <f t="shared" si="1"/>
        <v>12.4462287722795</v>
      </c>
      <c r="L52" s="98">
        <f t="shared" si="2"/>
        <v>15.516665264224109</v>
      </c>
      <c r="M52" s="91" t="s">
        <v>15</v>
      </c>
      <c r="N52" s="87"/>
      <c r="O52" s="99" t="s">
        <v>15</v>
      </c>
      <c r="P52" s="99"/>
      <c r="R52" s="97">
        <f t="shared" si="3"/>
        <v>1.0069419077088448</v>
      </c>
      <c r="S52" s="97">
        <f t="shared" si="7"/>
        <v>1.2910635716193151</v>
      </c>
      <c r="T52" s="100">
        <f t="shared" si="8"/>
        <v>9.9751157689842218E-2</v>
      </c>
      <c r="U52" s="100">
        <f t="shared" si="4"/>
        <v>8.8059593459123064E-2</v>
      </c>
      <c r="V52" s="100">
        <f t="shared" si="5"/>
        <v>1.1691564230719154E-2</v>
      </c>
      <c r="Y52" s="81"/>
    </row>
    <row r="53" spans="1:25" ht="13">
      <c r="A53" s="74">
        <v>1874.09</v>
      </c>
      <c r="B53" s="95">
        <v>4.54</v>
      </c>
      <c r="C53" s="96">
        <v>0.33</v>
      </c>
      <c r="D53" s="95">
        <v>0.46</v>
      </c>
      <c r="E53" s="95">
        <v>11.79806612</v>
      </c>
      <c r="F53" s="96">
        <f t="shared" si="9"/>
        <v>1874.7083333333301</v>
      </c>
      <c r="G53" s="97">
        <f>G45*4/12+G57*8/12</f>
        <v>5.2033333333333331</v>
      </c>
      <c r="H53" s="96">
        <f t="shared" si="10"/>
        <v>122.83886657858463</v>
      </c>
      <c r="I53" s="96">
        <f t="shared" si="0"/>
        <v>8.9288162931570323</v>
      </c>
      <c r="J53" s="98">
        <f t="shared" si="6"/>
        <v>154.07036650944264</v>
      </c>
      <c r="K53" s="96">
        <f t="shared" si="1"/>
        <v>12.4462287722795</v>
      </c>
      <c r="L53" s="98">
        <f t="shared" si="2"/>
        <v>15.610653875406083</v>
      </c>
      <c r="M53" s="91" t="s">
        <v>15</v>
      </c>
      <c r="N53" s="87"/>
      <c r="O53" s="99" t="s">
        <v>15</v>
      </c>
      <c r="P53" s="99"/>
      <c r="R53" s="97">
        <f t="shared" si="3"/>
        <v>1.0069180498183923</v>
      </c>
      <c r="S53" s="97">
        <f t="shared" si="7"/>
        <v>1.3000260157797479</v>
      </c>
      <c r="T53" s="100">
        <f t="shared" si="8"/>
        <v>9.5678558811523207E-2</v>
      </c>
      <c r="U53" s="100">
        <f t="shared" si="4"/>
        <v>8.8894495766643322E-2</v>
      </c>
      <c r="V53" s="100">
        <f t="shared" si="5"/>
        <v>6.7840630448798844E-3</v>
      </c>
      <c r="Y53" s="81"/>
    </row>
    <row r="54" spans="1:25" ht="13">
      <c r="A54" s="74">
        <v>1874.1</v>
      </c>
      <c r="B54" s="95">
        <v>4.53</v>
      </c>
      <c r="C54" s="96">
        <v>0.33</v>
      </c>
      <c r="D54" s="95">
        <v>0.46</v>
      </c>
      <c r="E54" s="95">
        <v>11.60773554</v>
      </c>
      <c r="F54" s="96">
        <f t="shared" si="9"/>
        <v>1874.7916666666633</v>
      </c>
      <c r="G54" s="97">
        <f>G45*3/12+G57*9/12</f>
        <v>5.17</v>
      </c>
      <c r="H54" s="96">
        <f t="shared" si="10"/>
        <v>124.57803333103845</v>
      </c>
      <c r="I54" s="96">
        <f t="shared" si="0"/>
        <v>9.0752209711352521</v>
      </c>
      <c r="J54" s="98">
        <f t="shared" si="6"/>
        <v>157.20026034064617</v>
      </c>
      <c r="K54" s="96">
        <f t="shared" si="1"/>
        <v>12.650308020370352</v>
      </c>
      <c r="L54" s="98">
        <f t="shared" si="2"/>
        <v>15.962940343641774</v>
      </c>
      <c r="M54" s="91" t="s">
        <v>15</v>
      </c>
      <c r="N54" s="87"/>
      <c r="O54" s="99" t="s">
        <v>15</v>
      </c>
      <c r="P54" s="99"/>
      <c r="R54" s="97">
        <f t="shared" si="3"/>
        <v>1.0068942003008658</v>
      </c>
      <c r="S54" s="97">
        <f t="shared" si="7"/>
        <v>1.3304834912891119</v>
      </c>
      <c r="T54" s="100">
        <f t="shared" si="8"/>
        <v>9.1695180263305032E-2</v>
      </c>
      <c r="U54" s="100">
        <f t="shared" si="4"/>
        <v>8.7974152302882525E-2</v>
      </c>
      <c r="V54" s="100">
        <f t="shared" si="5"/>
        <v>3.7210279604225072E-3</v>
      </c>
      <c r="Y54" s="81"/>
    </row>
    <row r="55" spans="1:25" ht="13">
      <c r="A55" s="74">
        <v>1874.11</v>
      </c>
      <c r="B55" s="95">
        <v>4.57</v>
      </c>
      <c r="C55" s="96">
        <v>0.33</v>
      </c>
      <c r="D55" s="95">
        <v>0.46</v>
      </c>
      <c r="E55" s="95">
        <v>11.51265124</v>
      </c>
      <c r="F55" s="96">
        <f t="shared" si="9"/>
        <v>1874.8749999999966</v>
      </c>
      <c r="G55" s="97">
        <f>G45*2/12+G57*10/12</f>
        <v>5.1366666666666667</v>
      </c>
      <c r="H55" s="96">
        <f t="shared" si="10"/>
        <v>126.71604955176248</v>
      </c>
      <c r="I55" s="96">
        <f t="shared" si="0"/>
        <v>9.1501742564730009</v>
      </c>
      <c r="J55" s="98">
        <f t="shared" si="6"/>
        <v>160.86032925963477</v>
      </c>
      <c r="K55" s="96">
        <f t="shared" si="1"/>
        <v>12.75478835750782</v>
      </c>
      <c r="L55" s="98">
        <f t="shared" si="2"/>
        <v>16.191630516287088</v>
      </c>
      <c r="M55" s="91" t="s">
        <v>15</v>
      </c>
      <c r="N55" s="87"/>
      <c r="O55" s="99" t="s">
        <v>15</v>
      </c>
      <c r="P55" s="99"/>
      <c r="R55" s="97">
        <f t="shared" si="3"/>
        <v>1.0068703591769228</v>
      </c>
      <c r="S55" s="97">
        <f t="shared" si="7"/>
        <v>1.3507204836288711</v>
      </c>
      <c r="T55" s="100">
        <f t="shared" si="8"/>
        <v>9.0050902757926155E-2</v>
      </c>
      <c r="U55" s="100">
        <f t="shared" si="4"/>
        <v>8.9173310411911455E-2</v>
      </c>
      <c r="V55" s="100">
        <f t="shared" si="5"/>
        <v>8.7759234601469949E-4</v>
      </c>
      <c r="Y55" s="81"/>
    </row>
    <row r="56" spans="1:25" ht="13">
      <c r="A56" s="74">
        <v>1874.12</v>
      </c>
      <c r="B56" s="95">
        <v>4.54</v>
      </c>
      <c r="C56" s="96">
        <v>0.33</v>
      </c>
      <c r="D56" s="95">
        <v>0.46</v>
      </c>
      <c r="E56" s="95">
        <v>11.51265124</v>
      </c>
      <c r="F56" s="96">
        <f t="shared" si="9"/>
        <v>1874.9583333333298</v>
      </c>
      <c r="G56" s="97">
        <f>G45*1/12+G57*11/12</f>
        <v>5.1033333333333335</v>
      </c>
      <c r="H56" s="96">
        <f t="shared" si="10"/>
        <v>125.88421552844673</v>
      </c>
      <c r="I56" s="96">
        <f t="shared" si="0"/>
        <v>9.1501742564730009</v>
      </c>
      <c r="J56" s="98">
        <f t="shared" si="6"/>
        <v>160.77233126769838</v>
      </c>
      <c r="K56" s="96">
        <f t="shared" si="1"/>
        <v>12.75478835750782</v>
      </c>
      <c r="L56" s="98">
        <f t="shared" si="2"/>
        <v>16.289707573379133</v>
      </c>
      <c r="M56" s="91" t="s">
        <v>15</v>
      </c>
      <c r="N56" s="87"/>
      <c r="O56" s="99" t="s">
        <v>15</v>
      </c>
      <c r="P56" s="99"/>
      <c r="R56" s="97">
        <f t="shared" si="3"/>
        <v>1.0068465264672748</v>
      </c>
      <c r="S56" s="97">
        <f t="shared" si="7"/>
        <v>1.3600004184990284</v>
      </c>
      <c r="T56" s="100">
        <f t="shared" si="8"/>
        <v>9.1753960910075039E-2</v>
      </c>
      <c r="U56" s="100">
        <f t="shared" si="4"/>
        <v>9.0069110799300578E-2</v>
      </c>
      <c r="V56" s="100">
        <f t="shared" si="5"/>
        <v>1.6848501107744607E-3</v>
      </c>
      <c r="Y56" s="81"/>
    </row>
    <row r="57" spans="1:25" ht="13">
      <c r="A57" s="74">
        <v>1875.01</v>
      </c>
      <c r="B57" s="95">
        <v>4.54</v>
      </c>
      <c r="C57" s="96">
        <v>0.32750000000000001</v>
      </c>
      <c r="D57" s="95">
        <v>0.45169999999999999</v>
      </c>
      <c r="E57" s="95">
        <v>11.51265124</v>
      </c>
      <c r="F57" s="96">
        <f t="shared" si="9"/>
        <v>1875.0416666666631</v>
      </c>
      <c r="G57" s="97">
        <v>5.07</v>
      </c>
      <c r="H57" s="96">
        <f t="shared" si="10"/>
        <v>125.88421552844673</v>
      </c>
      <c r="I57" s="96">
        <f t="shared" si="0"/>
        <v>9.0808547545300229</v>
      </c>
      <c r="J57" s="98">
        <f t="shared" si="6"/>
        <v>161.73879489637261</v>
      </c>
      <c r="K57" s="96">
        <f t="shared" si="1"/>
        <v>12.524647611057134</v>
      </c>
      <c r="L57" s="98">
        <f t="shared" si="2"/>
        <v>16.091941333632491</v>
      </c>
      <c r="M57" s="91" t="s">
        <v>15</v>
      </c>
      <c r="N57" s="87"/>
      <c r="O57" s="99" t="s">
        <v>15</v>
      </c>
      <c r="P57" s="99"/>
      <c r="R57" s="97">
        <f t="shared" si="3"/>
        <v>1.0073431926888408</v>
      </c>
      <c r="S57" s="97">
        <f t="shared" si="7"/>
        <v>1.3693116973597868</v>
      </c>
      <c r="T57" s="100">
        <f t="shared" si="8"/>
        <v>8.9208398274062795E-2</v>
      </c>
      <c r="U57" s="100">
        <f t="shared" si="4"/>
        <v>8.972112928294762E-2</v>
      </c>
      <c r="V57" s="100">
        <f t="shared" si="5"/>
        <v>-5.1273100888482581E-4</v>
      </c>
      <c r="Y57" s="81"/>
    </row>
    <row r="58" spans="1:25" ht="13">
      <c r="A58" s="74">
        <v>1875.02</v>
      </c>
      <c r="B58" s="95">
        <v>4.53</v>
      </c>
      <c r="C58" s="96">
        <v>0.32500000000000001</v>
      </c>
      <c r="D58" s="95">
        <v>0.44330000000000003</v>
      </c>
      <c r="E58" s="95">
        <v>11.51265124</v>
      </c>
      <c r="F58" s="96">
        <f t="shared" si="9"/>
        <v>1875.1249999999964</v>
      </c>
      <c r="G58" s="97">
        <f>G57*11/12+G69*1/12</f>
        <v>5.03</v>
      </c>
      <c r="H58" s="96">
        <f t="shared" si="10"/>
        <v>125.60693752067483</v>
      </c>
      <c r="I58" s="96">
        <f t="shared" si="0"/>
        <v>9.0115352525870467</v>
      </c>
      <c r="J58" s="98">
        <f t="shared" si="6"/>
        <v>162.34739351887185</v>
      </c>
      <c r="K58" s="96">
        <f t="shared" si="1"/>
        <v>12.291734084528732</v>
      </c>
      <c r="L58" s="98">
        <f t="shared" si="2"/>
        <v>15.887108067751853</v>
      </c>
      <c r="M58" s="91" t="s">
        <v>15</v>
      </c>
      <c r="N58" s="87"/>
      <c r="O58" s="99" t="s">
        <v>15</v>
      </c>
      <c r="P58" s="99"/>
      <c r="R58" s="97">
        <f t="shared" si="3"/>
        <v>1.0073155682359349</v>
      </c>
      <c r="S58" s="97">
        <f t="shared" si="7"/>
        <v>1.3793668170045832</v>
      </c>
      <c r="T58" s="100">
        <f t="shared" si="8"/>
        <v>9.1463780582804022E-2</v>
      </c>
      <c r="U58" s="100">
        <f t="shared" si="4"/>
        <v>8.811211747288672E-2</v>
      </c>
      <c r="V58" s="100">
        <f t="shared" si="5"/>
        <v>3.3516631099173022E-3</v>
      </c>
      <c r="Y58" s="81"/>
    </row>
    <row r="59" spans="1:25" ht="13">
      <c r="A59" s="74">
        <v>1875.03</v>
      </c>
      <c r="B59" s="95">
        <v>4.59</v>
      </c>
      <c r="C59" s="96">
        <v>0.32250000000000001</v>
      </c>
      <c r="D59" s="95">
        <v>0.435</v>
      </c>
      <c r="E59" s="95">
        <v>11.51265124</v>
      </c>
      <c r="F59" s="96">
        <f t="shared" si="9"/>
        <v>1875.2083333333296</v>
      </c>
      <c r="G59" s="97">
        <f>G57*10/12+G69*2/12</f>
        <v>4.99</v>
      </c>
      <c r="H59" s="96">
        <f t="shared" si="10"/>
        <v>127.27060556730626</v>
      </c>
      <c r="I59" s="96">
        <f t="shared" si="0"/>
        <v>8.9422157506440687</v>
      </c>
      <c r="J59" s="98">
        <f t="shared" si="6"/>
        <v>165.46084380848595</v>
      </c>
      <c r="K59" s="96">
        <f t="shared" si="1"/>
        <v>12.061593338078044</v>
      </c>
      <c r="L59" s="98">
        <f t="shared" si="2"/>
        <v>15.680929641980693</v>
      </c>
      <c r="M59" s="91" t="s">
        <v>15</v>
      </c>
      <c r="N59" s="87"/>
      <c r="O59" s="99" t="s">
        <v>15</v>
      </c>
      <c r="P59" s="99"/>
      <c r="R59" s="97">
        <f t="shared" si="3"/>
        <v>1.0072879584453418</v>
      </c>
      <c r="S59" s="97">
        <f t="shared" si="7"/>
        <v>1.3894576690767646</v>
      </c>
      <c r="T59" s="100">
        <f t="shared" si="8"/>
        <v>9.2756125299535253E-2</v>
      </c>
      <c r="U59" s="100">
        <f t="shared" si="4"/>
        <v>9.0254177086700693E-2</v>
      </c>
      <c r="V59" s="100">
        <f t="shared" si="5"/>
        <v>2.5019482128345594E-3</v>
      </c>
      <c r="Y59" s="81"/>
    </row>
    <row r="60" spans="1:25" ht="13">
      <c r="A60" s="74">
        <v>1875.04</v>
      </c>
      <c r="B60" s="95">
        <v>4.6500000000000004</v>
      </c>
      <c r="C60" s="96">
        <v>0.32</v>
      </c>
      <c r="D60" s="95">
        <v>0.42670000000000002</v>
      </c>
      <c r="E60" s="95">
        <v>11.60773554</v>
      </c>
      <c r="F60" s="96">
        <f t="shared" si="9"/>
        <v>1875.2916666666629</v>
      </c>
      <c r="G60" s="97">
        <f>G57*9/12+G69*3/12</f>
        <v>4.95</v>
      </c>
      <c r="H60" s="96">
        <f t="shared" si="10"/>
        <v>127.87811368417856</v>
      </c>
      <c r="I60" s="96">
        <f t="shared" si="0"/>
        <v>8.8002142750402435</v>
      </c>
      <c r="J60" s="98">
        <f t="shared" si="6"/>
        <v>167.20405632237498</v>
      </c>
      <c r="K60" s="96">
        <f t="shared" si="1"/>
        <v>11.734535722373975</v>
      </c>
      <c r="L60" s="98">
        <f t="shared" si="2"/>
        <v>15.343219533926321</v>
      </c>
      <c r="M60" s="91" t="s">
        <v>15</v>
      </c>
      <c r="N60" s="87"/>
      <c r="O60" s="99" t="s">
        <v>15</v>
      </c>
      <c r="P60" s="99"/>
      <c r="R60" s="97">
        <f t="shared" si="3"/>
        <v>1.0072603633605304</v>
      </c>
      <c r="S60" s="97">
        <f t="shared" si="7"/>
        <v>1.3881193428160883</v>
      </c>
      <c r="T60" s="100">
        <f t="shared" si="8"/>
        <v>9.0695274841059215E-2</v>
      </c>
      <c r="U60" s="100">
        <f t="shared" si="4"/>
        <v>8.9529622959025668E-2</v>
      </c>
      <c r="V60" s="100">
        <f t="shared" si="5"/>
        <v>1.1656518820335471E-3</v>
      </c>
      <c r="Y60" s="81"/>
    </row>
    <row r="61" spans="1:25" ht="13">
      <c r="A61" s="74">
        <v>1875.05</v>
      </c>
      <c r="B61" s="95">
        <v>4.47</v>
      </c>
      <c r="C61" s="96">
        <v>0.3175</v>
      </c>
      <c r="D61" s="95">
        <v>0.41830000000000001</v>
      </c>
      <c r="E61" s="95">
        <v>11.322320660000001</v>
      </c>
      <c r="F61" s="96">
        <f t="shared" si="9"/>
        <v>1875.3749999999961</v>
      </c>
      <c r="G61" s="97">
        <f>G57*8/12+G69*4/12</f>
        <v>4.91</v>
      </c>
      <c r="H61" s="96">
        <f t="shared" si="10"/>
        <v>126.02678177461186</v>
      </c>
      <c r="I61" s="96">
        <f t="shared" si="0"/>
        <v>8.9515667144159448</v>
      </c>
      <c r="J61" s="98">
        <f t="shared" si="6"/>
        <v>165.75875805517111</v>
      </c>
      <c r="K61" s="96">
        <f t="shared" si="1"/>
        <v>11.793512934299811</v>
      </c>
      <c r="L61" s="98">
        <f t="shared" si="2"/>
        <v>15.511608164312772</v>
      </c>
      <c r="M61" s="91" t="s">
        <v>15</v>
      </c>
      <c r="N61" s="87"/>
      <c r="O61" s="99" t="s">
        <v>15</v>
      </c>
      <c r="P61" s="99"/>
      <c r="R61" s="97">
        <f t="shared" si="3"/>
        <v>1.0072327830251093</v>
      </c>
      <c r="S61" s="97">
        <f t="shared" si="7"/>
        <v>1.4334435834246131</v>
      </c>
      <c r="T61" s="100">
        <f t="shared" si="8"/>
        <v>9.3516579038204428E-2</v>
      </c>
      <c r="U61" s="100">
        <f t="shared" si="4"/>
        <v>8.8992586834211185E-2</v>
      </c>
      <c r="V61" s="100">
        <f t="shared" si="5"/>
        <v>4.5239922039932434E-3</v>
      </c>
      <c r="Y61" s="81"/>
    </row>
    <row r="62" spans="1:25" ht="13">
      <c r="A62" s="74">
        <v>1875.06</v>
      </c>
      <c r="B62" s="95">
        <v>4.38</v>
      </c>
      <c r="C62" s="96">
        <v>0.315</v>
      </c>
      <c r="D62" s="95">
        <v>0.41</v>
      </c>
      <c r="E62" s="95">
        <v>11.13207107</v>
      </c>
      <c r="F62" s="96">
        <f t="shared" si="9"/>
        <v>1875.4583333333294</v>
      </c>
      <c r="G62" s="97">
        <f>G57*7/12+G69*5/12</f>
        <v>4.87</v>
      </c>
      <c r="H62" s="96">
        <f>B62*$E$1859/E62</f>
        <v>125.59979012063562</v>
      </c>
      <c r="I62" s="96">
        <f t="shared" si="0"/>
        <v>9.0328616182648904</v>
      </c>
      <c r="J62" s="98">
        <f t="shared" si="6"/>
        <v>166.18720180818912</v>
      </c>
      <c r="K62" s="96">
        <f t="shared" si="1"/>
        <v>11.757057979328902</v>
      </c>
      <c r="L62" s="98">
        <f t="shared" si="2"/>
        <v>15.55633624231907</v>
      </c>
      <c r="M62" s="91" t="s">
        <v>15</v>
      </c>
      <c r="N62" s="87"/>
      <c r="O62" s="99" t="s">
        <v>15</v>
      </c>
      <c r="P62" s="99"/>
      <c r="R62" s="97">
        <f t="shared" si="3"/>
        <v>1.0072052174828279</v>
      </c>
      <c r="S62" s="97">
        <f t="shared" si="7"/>
        <v>1.4684864298039291</v>
      </c>
      <c r="T62" s="100">
        <f t="shared" si="8"/>
        <v>9.5914444065068771E-2</v>
      </c>
      <c r="U62" s="100">
        <f t="shared" si="4"/>
        <v>8.9383604061397115E-2</v>
      </c>
      <c r="V62" s="100">
        <f t="shared" si="5"/>
        <v>6.5308400036716563E-3</v>
      </c>
      <c r="Y62" s="81"/>
    </row>
    <row r="63" spans="1:25" ht="13">
      <c r="A63" s="74">
        <v>1875.07</v>
      </c>
      <c r="B63" s="95">
        <v>4.3899999999999997</v>
      </c>
      <c r="C63" s="96">
        <v>0.3125</v>
      </c>
      <c r="D63" s="95">
        <v>0.4017</v>
      </c>
      <c r="E63" s="95">
        <v>11.13207107</v>
      </c>
      <c r="F63" s="96">
        <f t="shared" si="9"/>
        <v>1875.5416666666626</v>
      </c>
      <c r="G63" s="97">
        <f>G57*6/12+G69*6/12</f>
        <v>4.83</v>
      </c>
      <c r="H63" s="96">
        <f t="shared" si="10"/>
        <v>125.88654763232654</v>
      </c>
      <c r="I63" s="96">
        <f t="shared" si="0"/>
        <v>8.9611722403421528</v>
      </c>
      <c r="J63" s="98">
        <f t="shared" si="6"/>
        <v>167.55470494331163</v>
      </c>
      <c r="K63" s="96">
        <f t="shared" si="1"/>
        <v>11.519049244625418</v>
      </c>
      <c r="L63" s="98">
        <f t="shared" si="2"/>
        <v>15.331828012694373</v>
      </c>
      <c r="M63" s="91" t="s">
        <v>15</v>
      </c>
      <c r="N63" s="87"/>
      <c r="O63" s="99" t="s">
        <v>15</v>
      </c>
      <c r="P63" s="99"/>
      <c r="R63" s="97">
        <f t="shared" si="3"/>
        <v>1.0071776667775758</v>
      </c>
      <c r="S63" s="97">
        <f t="shared" si="7"/>
        <v>1.4790671939012479</v>
      </c>
      <c r="T63" s="100">
        <f t="shared" si="8"/>
        <v>9.8260060266824878E-2</v>
      </c>
      <c r="U63" s="100">
        <f t="shared" si="4"/>
        <v>8.7725444828712584E-2</v>
      </c>
      <c r="V63" s="100">
        <f t="shared" si="5"/>
        <v>1.0534615438112294E-2</v>
      </c>
      <c r="Y63" s="81"/>
    </row>
    <row r="64" spans="1:25" ht="13">
      <c r="A64" s="74">
        <v>1875.08</v>
      </c>
      <c r="B64" s="95">
        <v>4.41</v>
      </c>
      <c r="C64" s="96">
        <v>0.31</v>
      </c>
      <c r="D64" s="95">
        <v>0.39329999999999998</v>
      </c>
      <c r="E64" s="95">
        <v>11.22715537</v>
      </c>
      <c r="F64" s="96">
        <f t="shared" si="9"/>
        <v>1875.6249999999959</v>
      </c>
      <c r="G64" s="97">
        <f>G57*5/12+G69*7/12</f>
        <v>4.79</v>
      </c>
      <c r="H64" s="96">
        <f t="shared" si="10"/>
        <v>125.3890552509562</v>
      </c>
      <c r="I64" s="96">
        <f t="shared" si="0"/>
        <v>8.8141966276182355</v>
      </c>
      <c r="J64" s="98">
        <f t="shared" si="6"/>
        <v>167.87018334704874</v>
      </c>
      <c r="K64" s="96">
        <f t="shared" si="1"/>
        <v>11.182656560136296</v>
      </c>
      <c r="L64" s="98">
        <f t="shared" si="2"/>
        <v>14.971279616869445</v>
      </c>
      <c r="M64" s="91" t="s">
        <v>15</v>
      </c>
      <c r="N64" s="87"/>
      <c r="O64" s="99" t="s">
        <v>15</v>
      </c>
      <c r="P64" s="99"/>
      <c r="R64" s="97">
        <f t="shared" si="3"/>
        <v>1.0071501309533841</v>
      </c>
      <c r="S64" s="97">
        <f t="shared" si="7"/>
        <v>1.4770671144241894</v>
      </c>
      <c r="T64" s="100">
        <f t="shared" si="8"/>
        <v>0.10457179338880329</v>
      </c>
      <c r="U64" s="100">
        <f t="shared" si="4"/>
        <v>8.8298362154796584E-2</v>
      </c>
      <c r="V64" s="100">
        <f t="shared" si="5"/>
        <v>1.6273431234006708E-2</v>
      </c>
      <c r="Y64" s="81"/>
    </row>
    <row r="65" spans="1:25" ht="13">
      <c r="A65" s="74">
        <v>1875.09</v>
      </c>
      <c r="B65" s="95">
        <v>4.37</v>
      </c>
      <c r="C65" s="96">
        <v>0.3075</v>
      </c>
      <c r="D65" s="95">
        <v>0.38500000000000001</v>
      </c>
      <c r="E65" s="95">
        <v>11.13207107</v>
      </c>
      <c r="F65" s="96">
        <f t="shared" si="9"/>
        <v>1875.7083333333292</v>
      </c>
      <c r="G65" s="97">
        <f>G57*4/12+G69*8/12</f>
        <v>4.75</v>
      </c>
      <c r="H65" s="96">
        <f t="shared" si="10"/>
        <v>125.31303260894468</v>
      </c>
      <c r="I65" s="96">
        <f t="shared" si="0"/>
        <v>8.8177934844966774</v>
      </c>
      <c r="J65" s="98">
        <f t="shared" si="6"/>
        <v>168.75217246754175</v>
      </c>
      <c r="K65" s="96">
        <f t="shared" si="1"/>
        <v>11.040164200101533</v>
      </c>
      <c r="L65" s="98">
        <f t="shared" si="2"/>
        <v>14.867182242563745</v>
      </c>
      <c r="M65" s="91" t="s">
        <v>15</v>
      </c>
      <c r="N65" s="87"/>
      <c r="O65" s="99" t="s">
        <v>15</v>
      </c>
      <c r="P65" s="99"/>
      <c r="R65" s="97">
        <f t="shared" si="3"/>
        <v>1.0071226100544257</v>
      </c>
      <c r="S65" s="97">
        <f t="shared" si="7"/>
        <v>1.5003348770741327</v>
      </c>
      <c r="T65" s="100">
        <f t="shared" si="8"/>
        <v>0.10440819145589164</v>
      </c>
      <c r="U65" s="100">
        <f t="shared" si="4"/>
        <v>8.8325407366840913E-2</v>
      </c>
      <c r="V65" s="100">
        <f t="shared" si="5"/>
        <v>1.6082784089050728E-2</v>
      </c>
      <c r="Y65" s="81"/>
    </row>
    <row r="66" spans="1:25" ht="13">
      <c r="A66" s="74">
        <v>1875.1</v>
      </c>
      <c r="B66" s="95">
        <v>4.3</v>
      </c>
      <c r="C66" s="96">
        <v>0.30499999999999999</v>
      </c>
      <c r="D66" s="95">
        <v>0.37669999999999998</v>
      </c>
      <c r="E66" s="95">
        <v>11.13207107</v>
      </c>
      <c r="F66" s="96">
        <f t="shared" si="9"/>
        <v>1875.7916666666624</v>
      </c>
      <c r="G66" s="97">
        <f>G57*3/12+G69*9/12</f>
        <v>4.7100000000000009</v>
      </c>
      <c r="H66" s="96">
        <f t="shared" si="10"/>
        <v>123.30573002710801</v>
      </c>
      <c r="I66" s="96">
        <f t="shared" si="0"/>
        <v>8.7461041065739416</v>
      </c>
      <c r="J66" s="98">
        <f t="shared" si="6"/>
        <v>167.03053989183357</v>
      </c>
      <c r="K66" s="96">
        <f t="shared" si="1"/>
        <v>10.802155465398044</v>
      </c>
      <c r="L66" s="98">
        <f t="shared" si="2"/>
        <v>14.632652180756676</v>
      </c>
      <c r="M66" s="91" t="s">
        <v>15</v>
      </c>
      <c r="N66" s="87"/>
      <c r="O66" s="99" t="s">
        <v>15</v>
      </c>
      <c r="P66" s="99"/>
      <c r="R66" s="97">
        <f t="shared" si="3"/>
        <v>1.0070951041250158</v>
      </c>
      <c r="S66" s="97">
        <f t="shared" si="7"/>
        <v>1.5110211773545867</v>
      </c>
      <c r="T66" s="100">
        <f t="shared" si="8"/>
        <v>0.1122718302690342</v>
      </c>
      <c r="U66" s="100">
        <f t="shared" si="4"/>
        <v>8.7976727736581273E-2</v>
      </c>
      <c r="V66" s="100">
        <f t="shared" si="5"/>
        <v>2.4295102532452928E-2</v>
      </c>
      <c r="Y66" s="81"/>
    </row>
    <row r="67" spans="1:25" ht="13">
      <c r="A67" s="74">
        <v>1875.11</v>
      </c>
      <c r="B67" s="95">
        <v>4.37</v>
      </c>
      <c r="C67" s="96">
        <v>0.30249999999999999</v>
      </c>
      <c r="D67" s="95">
        <v>0.36830000000000002</v>
      </c>
      <c r="E67" s="95">
        <v>11.03690579</v>
      </c>
      <c r="F67" s="96">
        <f t="shared" si="9"/>
        <v>1875.8749999999957</v>
      </c>
      <c r="G67" s="97">
        <f>G57*2/12+G69*10/12</f>
        <v>4.67</v>
      </c>
      <c r="H67" s="96">
        <f t="shared" si="10"/>
        <v>126.39353923487641</v>
      </c>
      <c r="I67" s="96">
        <f t="shared" si="0"/>
        <v>8.7492095236956775</v>
      </c>
      <c r="J67" s="98">
        <f t="shared" si="6"/>
        <v>172.20094469065228</v>
      </c>
      <c r="K67" s="96">
        <f t="shared" si="1"/>
        <v>10.652343363891299</v>
      </c>
      <c r="L67" s="98">
        <f t="shared" si="2"/>
        <v>14.512953759626367</v>
      </c>
      <c r="M67" s="91" t="s">
        <v>15</v>
      </c>
      <c r="N67" s="87"/>
      <c r="O67" s="99" t="s">
        <v>15</v>
      </c>
      <c r="P67" s="99"/>
      <c r="R67" s="97">
        <f t="shared" si="3"/>
        <v>1.0070676132096117</v>
      </c>
      <c r="S67" s="97">
        <f t="shared" si="7"/>
        <v>1.5348631899060345</v>
      </c>
      <c r="T67" s="100">
        <f t="shared" si="8"/>
        <v>0.11499503759337615</v>
      </c>
      <c r="U67" s="100">
        <f t="shared" si="4"/>
        <v>8.5396078743462667E-2</v>
      </c>
      <c r="V67" s="100">
        <f t="shared" si="5"/>
        <v>2.9598958849913481E-2</v>
      </c>
      <c r="Y67" s="81"/>
    </row>
    <row r="68" spans="1:25" ht="13">
      <c r="A68" s="74">
        <v>1875.12</v>
      </c>
      <c r="B68" s="95">
        <v>4.37</v>
      </c>
      <c r="C68" s="96">
        <v>0.3</v>
      </c>
      <c r="D68" s="95">
        <v>0.36</v>
      </c>
      <c r="E68" s="95">
        <v>10.9417405</v>
      </c>
      <c r="F68" s="96">
        <f t="shared" si="9"/>
        <v>1875.9583333333289</v>
      </c>
      <c r="G68" s="97">
        <f>G57*1/12+G69*11/12</f>
        <v>4.63</v>
      </c>
      <c r="H68" s="96">
        <f t="shared" si="10"/>
        <v>127.49284128973811</v>
      </c>
      <c r="I68" s="96">
        <f t="shared" si="0"/>
        <v>8.7523689672589082</v>
      </c>
      <c r="J68" s="98">
        <f t="shared" si="6"/>
        <v>174.69235396645379</v>
      </c>
      <c r="K68" s="96">
        <f t="shared" si="1"/>
        <v>10.50284276071069</v>
      </c>
      <c r="L68" s="98">
        <f t="shared" si="2"/>
        <v>14.391132134536239</v>
      </c>
      <c r="M68" s="91" t="s">
        <v>15</v>
      </c>
      <c r="N68" s="87"/>
      <c r="O68" s="99" t="s">
        <v>15</v>
      </c>
      <c r="P68" s="99"/>
      <c r="R68" s="97">
        <f t="shared" si="3"/>
        <v>1.0070401373528144</v>
      </c>
      <c r="S68" s="97">
        <f t="shared" si="7"/>
        <v>1.5591547604140388</v>
      </c>
      <c r="T68" s="100">
        <f t="shared" si="8"/>
        <v>0.11035320886148159</v>
      </c>
      <c r="U68" s="100">
        <f t="shared" si="4"/>
        <v>8.1565062593567994E-2</v>
      </c>
      <c r="V68" s="100">
        <f t="shared" si="5"/>
        <v>2.8788146267913595E-2</v>
      </c>
      <c r="Y68" s="81"/>
    </row>
    <row r="69" spans="1:25" ht="13">
      <c r="A69" s="74">
        <v>1876.01</v>
      </c>
      <c r="B69" s="95">
        <v>4.46</v>
      </c>
      <c r="C69" s="96">
        <v>0.3</v>
      </c>
      <c r="D69" s="95">
        <v>0.3533</v>
      </c>
      <c r="E69" s="95">
        <v>10.846575209999999</v>
      </c>
      <c r="F69" s="96">
        <f t="shared" si="9"/>
        <v>1876.0416666666622</v>
      </c>
      <c r="G69" s="97">
        <v>4.59</v>
      </c>
      <c r="H69" s="96">
        <f t="shared" si="10"/>
        <v>131.26018143380389</v>
      </c>
      <c r="I69" s="96">
        <f t="shared" si="0"/>
        <v>8.8291601861303075</v>
      </c>
      <c r="J69" s="98">
        <f t="shared" si="6"/>
        <v>180.86256510437374</v>
      </c>
      <c r="K69" s="96">
        <f t="shared" si="1"/>
        <v>10.397807645866125</v>
      </c>
      <c r="L69" s="98">
        <f t="shared" si="2"/>
        <v>14.327072702102074</v>
      </c>
      <c r="M69" s="91" t="s">
        <v>15</v>
      </c>
      <c r="N69" s="87"/>
      <c r="O69" s="99" t="s">
        <v>15</v>
      </c>
      <c r="P69" s="99"/>
      <c r="R69" s="97">
        <f t="shared" si="3"/>
        <v>1.0047535252938302</v>
      </c>
      <c r="S69" s="97">
        <f t="shared" si="7"/>
        <v>1.5839073864861757</v>
      </c>
      <c r="T69" s="100">
        <f t="shared" si="8"/>
        <v>0.10953518207915147</v>
      </c>
      <c r="U69" s="100">
        <f t="shared" si="4"/>
        <v>8.2824970216905935E-2</v>
      </c>
      <c r="V69" s="100">
        <f t="shared" si="5"/>
        <v>2.6710211862245536E-2</v>
      </c>
      <c r="Y69" s="81"/>
    </row>
    <row r="70" spans="1:25" ht="13">
      <c r="A70" s="74">
        <v>1876.02</v>
      </c>
      <c r="B70" s="95">
        <v>4.5199999999999996</v>
      </c>
      <c r="C70" s="96">
        <v>0.3</v>
      </c>
      <c r="D70" s="95">
        <v>0.34670000000000001</v>
      </c>
      <c r="E70" s="95">
        <v>10.846575209999999</v>
      </c>
      <c r="F70" s="96">
        <f t="shared" si="9"/>
        <v>1876.1249999999955</v>
      </c>
      <c r="G70" s="97">
        <f>G69*11/12+G81*1/12</f>
        <v>4.5783333333333331</v>
      </c>
      <c r="H70" s="96">
        <f t="shared" si="10"/>
        <v>133.02601347102996</v>
      </c>
      <c r="I70" s="96">
        <f t="shared" si="0"/>
        <v>8.8291601861303075</v>
      </c>
      <c r="J70" s="98">
        <f t="shared" si="6"/>
        <v>184.3094973989638</v>
      </c>
      <c r="K70" s="96">
        <f t="shared" si="1"/>
        <v>10.203566121771258</v>
      </c>
      <c r="L70" s="98">
        <f t="shared" si="2"/>
        <v>14.137190873500165</v>
      </c>
      <c r="M70" s="91" t="s">
        <v>15</v>
      </c>
      <c r="N70" s="87"/>
      <c r="O70" s="99" t="s">
        <v>15</v>
      </c>
      <c r="P70" s="99"/>
      <c r="R70" s="97">
        <f t="shared" si="3"/>
        <v>1.0047443025681573</v>
      </c>
      <c r="S70" s="97">
        <f t="shared" si="7"/>
        <v>1.5914365303109221</v>
      </c>
      <c r="T70" s="100">
        <f t="shared" si="8"/>
        <v>0.10996621180831778</v>
      </c>
      <c r="U70" s="100">
        <f t="shared" si="4"/>
        <v>8.2501543111416442E-2</v>
      </c>
      <c r="V70" s="100">
        <f t="shared" si="5"/>
        <v>2.746466869690134E-2</v>
      </c>
      <c r="Y70" s="81"/>
    </row>
    <row r="71" spans="1:25" ht="13">
      <c r="A71" s="74">
        <v>1876.03</v>
      </c>
      <c r="B71" s="95">
        <v>4.51</v>
      </c>
      <c r="C71" s="96">
        <v>0.3</v>
      </c>
      <c r="D71" s="95">
        <v>0.34</v>
      </c>
      <c r="E71" s="95">
        <v>10.846575209999999</v>
      </c>
      <c r="F71" s="96">
        <f t="shared" si="9"/>
        <v>1876.2083333333287</v>
      </c>
      <c r="G71" s="97">
        <f>G69*10/12+G81*2/12</f>
        <v>4.5666666666666664</v>
      </c>
      <c r="H71" s="96">
        <f t="shared" si="10"/>
        <v>132.73170813149227</v>
      </c>
      <c r="I71" s="96">
        <f t="shared" si="0"/>
        <v>8.8291601861303075</v>
      </c>
      <c r="J71" s="98">
        <f t="shared" si="6"/>
        <v>184.92114396112848</v>
      </c>
      <c r="K71" s="96">
        <f t="shared" si="1"/>
        <v>10.006381544281016</v>
      </c>
      <c r="L71" s="98">
        <f t="shared" si="2"/>
        <v>13.940840121238072</v>
      </c>
      <c r="M71" s="91" t="s">
        <v>15</v>
      </c>
      <c r="N71" s="87"/>
      <c r="O71" s="99" t="s">
        <v>15</v>
      </c>
      <c r="P71" s="99"/>
      <c r="R71" s="97">
        <f t="shared" si="3"/>
        <v>1.0047350802178763</v>
      </c>
      <c r="S71" s="97">
        <f t="shared" si="7"/>
        <v>1.5989867867287357</v>
      </c>
      <c r="T71" s="100">
        <f t="shared" si="8"/>
        <v>0.10901821433350989</v>
      </c>
      <c r="U71" s="100">
        <f t="shared" si="4"/>
        <v>8.3477150939624822E-2</v>
      </c>
      <c r="V71" s="100">
        <f t="shared" si="5"/>
        <v>2.5541063393885066E-2</v>
      </c>
      <c r="Y71" s="81"/>
    </row>
    <row r="72" spans="1:25" ht="13">
      <c r="A72" s="74">
        <v>1876.04</v>
      </c>
      <c r="B72" s="95">
        <v>4.34</v>
      </c>
      <c r="C72" s="96">
        <v>0.3</v>
      </c>
      <c r="D72" s="95">
        <v>0.33329999999999999</v>
      </c>
      <c r="E72" s="95">
        <v>10.751490909999999</v>
      </c>
      <c r="F72" s="96">
        <f t="shared" si="9"/>
        <v>1876.291666666662</v>
      </c>
      <c r="G72" s="97">
        <f>G69*9/12+G81*3/12</f>
        <v>4.5550000000000006</v>
      </c>
      <c r="H72" s="96">
        <f t="shared" si="10"/>
        <v>128.85812596571313</v>
      </c>
      <c r="I72" s="96">
        <f t="shared" si="0"/>
        <v>8.9072437303488332</v>
      </c>
      <c r="J72" s="98">
        <f t="shared" si="6"/>
        <v>180.55861613366613</v>
      </c>
      <c r="K72" s="96">
        <f t="shared" si="1"/>
        <v>9.8959477844175527</v>
      </c>
      <c r="L72" s="98">
        <f t="shared" si="2"/>
        <v>13.866402478652285</v>
      </c>
      <c r="M72" s="91" t="s">
        <v>15</v>
      </c>
      <c r="N72" s="87"/>
      <c r="O72" s="99" t="s">
        <v>15</v>
      </c>
      <c r="P72" s="99"/>
      <c r="R72" s="97">
        <f t="shared" si="3"/>
        <v>1.0047258582433127</v>
      </c>
      <c r="S72" s="97">
        <f t="shared" si="7"/>
        <v>1.6207662356618915</v>
      </c>
      <c r="T72" s="100">
        <f t="shared" si="8"/>
        <v>0.11192838192299126</v>
      </c>
      <c r="U72" s="100">
        <f t="shared" si="4"/>
        <v>8.3517230858883851E-2</v>
      </c>
      <c r="V72" s="100">
        <f t="shared" si="5"/>
        <v>2.8411151064107409E-2</v>
      </c>
      <c r="Y72" s="81"/>
    </row>
    <row r="73" spans="1:25" ht="13">
      <c r="A73" s="74">
        <v>1876.05</v>
      </c>
      <c r="B73" s="95">
        <v>4.18</v>
      </c>
      <c r="C73" s="96">
        <v>0.3</v>
      </c>
      <c r="D73" s="95">
        <v>0.32669999999999999</v>
      </c>
      <c r="E73" s="95">
        <v>10.370910739999999</v>
      </c>
      <c r="F73" s="96">
        <f t="shared" si="9"/>
        <v>1876.3749999999952</v>
      </c>
      <c r="G73" s="97">
        <f>G69*8/12+G81*4/12</f>
        <v>4.543333333333333</v>
      </c>
      <c r="H73" s="96">
        <f t="shared" si="10"/>
        <v>128.66195876641009</v>
      </c>
      <c r="I73" s="96">
        <f t="shared" ref="I73:I136" si="11">C73*$E$1859/E73</f>
        <v>9.2341118731873273</v>
      </c>
      <c r="J73" s="98">
        <f t="shared" si="6"/>
        <v>181.36199473014739</v>
      </c>
      <c r="K73" s="96">
        <f t="shared" ref="K73:K136" si="12">D73*$E$1859/E73</f>
        <v>10.055947829900999</v>
      </c>
      <c r="L73" s="98">
        <f t="shared" ref="L73:L136" si="13">K73*(J73/H73)</f>
        <v>14.174871693382572</v>
      </c>
      <c r="M73" s="91" t="s">
        <v>15</v>
      </c>
      <c r="N73" s="87"/>
      <c r="O73" s="99" t="s">
        <v>15</v>
      </c>
      <c r="P73" s="99"/>
      <c r="R73" s="97">
        <f t="shared" ref="R73:R136" si="14">((G73/G74+G73/1200+((1+G74/1200)^(-119))*(1-G73/G74)))</f>
        <v>1.0047166366447913</v>
      </c>
      <c r="S73" s="97">
        <f t="shared" si="7"/>
        <v>1.6881839075548075</v>
      </c>
      <c r="T73" s="100">
        <f t="shared" si="8"/>
        <v>0.11241410249312933</v>
      </c>
      <c r="U73" s="100">
        <f t="shared" ref="U73:U128" si="15">(($S193/$S73)^(1/10)-1)</f>
        <v>8.1971734677914743E-2</v>
      </c>
      <c r="V73" s="100">
        <f t="shared" ref="V73:V128" si="16">T73-U73</f>
        <v>3.0442367815214588E-2</v>
      </c>
      <c r="Y73" s="81"/>
    </row>
    <row r="74" spans="1:25" ht="13">
      <c r="A74" s="74">
        <v>1876.06</v>
      </c>
      <c r="B74" s="95">
        <v>4.1500000000000004</v>
      </c>
      <c r="C74" s="96">
        <v>0.3</v>
      </c>
      <c r="D74" s="95">
        <v>0.32</v>
      </c>
      <c r="E74" s="95">
        <v>10.08541488</v>
      </c>
      <c r="F74" s="96">
        <f t="shared" si="9"/>
        <v>1876.4583333333285</v>
      </c>
      <c r="G74" s="97">
        <f>G69*7/12+G81*5/12</f>
        <v>4.5316666666666663</v>
      </c>
      <c r="H74" s="96">
        <f t="shared" ref="H74:H137" si="17">B74*$E$1859/E74</f>
        <v>131.35454423665709</v>
      </c>
      <c r="I74" s="96">
        <f t="shared" si="11"/>
        <v>9.4955092219270174</v>
      </c>
      <c r="J74" s="98">
        <f t="shared" ref="J74:J137" si="18">J73*((H74+(I74/12))/H73)</f>
        <v>186.27287166983504</v>
      </c>
      <c r="K74" s="96">
        <f t="shared" si="12"/>
        <v>10.128543170055487</v>
      </c>
      <c r="L74" s="98">
        <f t="shared" si="13"/>
        <v>14.363209381770414</v>
      </c>
      <c r="M74" s="91" t="s">
        <v>15</v>
      </c>
      <c r="N74" s="87"/>
      <c r="O74" s="99" t="s">
        <v>15</v>
      </c>
      <c r="P74" s="99"/>
      <c r="R74" s="97">
        <f t="shared" si="14"/>
        <v>1.0047074154226387</v>
      </c>
      <c r="S74" s="97">
        <f t="shared" ref="S74:S137" si="19">S73*R73*E73/E74</f>
        <v>1.7441606243682406</v>
      </c>
      <c r="T74" s="100">
        <f t="shared" ref="T74:T128" si="20">(($J194/$J74)^(1/10)-1)</f>
        <v>0.11623666750572359</v>
      </c>
      <c r="U74" s="100">
        <f t="shared" si="15"/>
        <v>7.9999817603011891E-2</v>
      </c>
      <c r="V74" s="100">
        <f t="shared" si="16"/>
        <v>3.6236849902711699E-2</v>
      </c>
      <c r="Y74" s="81"/>
    </row>
    <row r="75" spans="1:25" ht="13">
      <c r="A75" s="74">
        <v>1876.07</v>
      </c>
      <c r="B75" s="95">
        <v>4.0999999999999996</v>
      </c>
      <c r="C75" s="96">
        <v>0.3</v>
      </c>
      <c r="D75" s="95">
        <v>0.31330000000000002</v>
      </c>
      <c r="E75" s="95">
        <v>10.08541488</v>
      </c>
      <c r="F75" s="96">
        <f t="shared" ref="F75:F138" si="21">F74+1/12</f>
        <v>1876.5416666666617</v>
      </c>
      <c r="G75" s="97">
        <f>G69*6/12+G81*6/12</f>
        <v>4.5199999999999996</v>
      </c>
      <c r="H75" s="96">
        <f t="shared" si="17"/>
        <v>129.77195936633589</v>
      </c>
      <c r="I75" s="96">
        <f t="shared" si="11"/>
        <v>9.4955092219270174</v>
      </c>
      <c r="J75" s="98">
        <f t="shared" si="18"/>
        <v>185.15074593688419</v>
      </c>
      <c r="K75" s="96">
        <f t="shared" si="12"/>
        <v>9.9164767974324501</v>
      </c>
      <c r="L75" s="98">
        <f t="shared" si="13"/>
        <v>14.148226512689227</v>
      </c>
      <c r="M75" s="91" t="s">
        <v>15</v>
      </c>
      <c r="N75" s="87"/>
      <c r="O75" s="99" t="s">
        <v>15</v>
      </c>
      <c r="P75" s="99"/>
      <c r="R75" s="97">
        <f t="shared" si="14"/>
        <v>1.0046981945771802</v>
      </c>
      <c r="S75" s="97">
        <f t="shared" si="19"/>
        <v>1.7523711129909509</v>
      </c>
      <c r="T75" s="100">
        <f t="shared" si="20"/>
        <v>0.11759364095515057</v>
      </c>
      <c r="U75" s="100">
        <f t="shared" si="15"/>
        <v>7.8330823946356265E-2</v>
      </c>
      <c r="V75" s="100">
        <f t="shared" si="16"/>
        <v>3.9262817008794304E-2</v>
      </c>
      <c r="Y75" s="81"/>
    </row>
    <row r="76" spans="1:25" ht="13">
      <c r="A76" s="74">
        <v>1876.08</v>
      </c>
      <c r="B76" s="95">
        <v>3.93</v>
      </c>
      <c r="C76" s="96">
        <v>0.3</v>
      </c>
      <c r="D76" s="95">
        <v>0.30669999999999997</v>
      </c>
      <c r="E76" s="95">
        <v>10.180580170000001</v>
      </c>
      <c r="F76" s="96">
        <f t="shared" si="21"/>
        <v>1876.624999999995</v>
      </c>
      <c r="G76" s="97">
        <f>G69*5/12+G81*7/12</f>
        <v>4.5083333333333337</v>
      </c>
      <c r="H76" s="96">
        <f t="shared" si="17"/>
        <v>123.22839602961444</v>
      </c>
      <c r="I76" s="96">
        <f t="shared" si="11"/>
        <v>9.4067477885201853</v>
      </c>
      <c r="J76" s="98">
        <f t="shared" si="18"/>
        <v>176.93320207047938</v>
      </c>
      <c r="K76" s="96">
        <f t="shared" si="12"/>
        <v>9.6168318224638032</v>
      </c>
      <c r="L76" s="98">
        <f t="shared" si="13"/>
        <v>13.807993148859039</v>
      </c>
      <c r="M76" s="91" t="s">
        <v>15</v>
      </c>
      <c r="N76" s="87"/>
      <c r="O76" s="99" t="s">
        <v>15</v>
      </c>
      <c r="P76" s="99"/>
      <c r="R76" s="97">
        <f t="shared" si="14"/>
        <v>1.0046889741087426</v>
      </c>
      <c r="S76" s="97">
        <f t="shared" si="19"/>
        <v>1.7441464460155387</v>
      </c>
      <c r="T76" s="100">
        <f t="shared" si="20"/>
        <v>0.12251791865412542</v>
      </c>
      <c r="U76" s="100">
        <f t="shared" si="15"/>
        <v>7.7695185070670192E-2</v>
      </c>
      <c r="V76" s="100">
        <f t="shared" si="16"/>
        <v>4.4822733583455232E-2</v>
      </c>
      <c r="Y76" s="81"/>
    </row>
    <row r="77" spans="1:25" ht="13">
      <c r="A77" s="74">
        <v>1876.09</v>
      </c>
      <c r="B77" s="95">
        <v>3.69</v>
      </c>
      <c r="C77" s="96">
        <v>0.3</v>
      </c>
      <c r="D77" s="95">
        <v>0.3</v>
      </c>
      <c r="E77" s="95">
        <v>10.275745450000001</v>
      </c>
      <c r="F77" s="96">
        <f t="shared" si="21"/>
        <v>1876.7083333333283</v>
      </c>
      <c r="G77" s="97">
        <f>G69*4/12+G81*8/12</f>
        <v>4.496666666666667</v>
      </c>
      <c r="H77" s="96">
        <f t="shared" si="17"/>
        <v>114.63145430485528</v>
      </c>
      <c r="I77" s="96">
        <f t="shared" si="11"/>
        <v>9.3196304312890472</v>
      </c>
      <c r="J77" s="98">
        <f t="shared" si="18"/>
        <v>165.70468818274716</v>
      </c>
      <c r="K77" s="96">
        <f t="shared" si="12"/>
        <v>9.3196304312890472</v>
      </c>
      <c r="L77" s="98">
        <f t="shared" si="13"/>
        <v>13.471925868516029</v>
      </c>
      <c r="M77" s="91" t="s">
        <v>15</v>
      </c>
      <c r="N77" s="87"/>
      <c r="O77" s="99" t="s">
        <v>15</v>
      </c>
      <c r="P77" s="99"/>
      <c r="R77" s="97">
        <f t="shared" si="14"/>
        <v>1.004679754017652</v>
      </c>
      <c r="S77" s="97">
        <f t="shared" si="19"/>
        <v>1.7360961513783471</v>
      </c>
      <c r="T77" s="100">
        <f t="shared" si="20"/>
        <v>0.13319853175354224</v>
      </c>
      <c r="U77" s="100">
        <f t="shared" si="15"/>
        <v>7.8391420705782089E-2</v>
      </c>
      <c r="V77" s="100">
        <f t="shared" si="16"/>
        <v>5.4807111047760149E-2</v>
      </c>
      <c r="Y77" s="81"/>
    </row>
    <row r="78" spans="1:25" ht="13">
      <c r="A78" s="74">
        <v>1876.1</v>
      </c>
      <c r="B78" s="95">
        <v>3.67</v>
      </c>
      <c r="C78" s="96">
        <v>0.3</v>
      </c>
      <c r="D78" s="95">
        <v>0.29330000000000001</v>
      </c>
      <c r="E78" s="95">
        <v>10.465995039999999</v>
      </c>
      <c r="F78" s="96">
        <f t="shared" si="21"/>
        <v>1876.7916666666615</v>
      </c>
      <c r="G78" s="97">
        <f>G69*3/12+G81*9/12</f>
        <v>4.4850000000000003</v>
      </c>
      <c r="H78" s="96">
        <f t="shared" si="17"/>
        <v>111.93768299358946</v>
      </c>
      <c r="I78" s="96">
        <f t="shared" si="11"/>
        <v>9.1502193182770686</v>
      </c>
      <c r="J78" s="98">
        <f t="shared" si="18"/>
        <v>162.91297901474726</v>
      </c>
      <c r="K78" s="96">
        <f t="shared" si="12"/>
        <v>8.9458644201688795</v>
      </c>
      <c r="L78" s="98">
        <f t="shared" si="13"/>
        <v>13.019721183930619</v>
      </c>
      <c r="M78" s="91" t="s">
        <v>15</v>
      </c>
      <c r="N78" s="87"/>
      <c r="O78" s="99" t="s">
        <v>15</v>
      </c>
      <c r="P78" s="99"/>
      <c r="R78" s="97">
        <f t="shared" si="14"/>
        <v>1.0046705343042359</v>
      </c>
      <c r="S78" s="97">
        <f t="shared" si="19"/>
        <v>1.7125144225562385</v>
      </c>
      <c r="T78" s="100">
        <f t="shared" si="20"/>
        <v>0.13835154000468108</v>
      </c>
      <c r="U78" s="100">
        <f t="shared" si="15"/>
        <v>8.0066311899993803E-2</v>
      </c>
      <c r="V78" s="100">
        <f t="shared" si="16"/>
        <v>5.8285228104687281E-2</v>
      </c>
      <c r="Y78" s="81"/>
    </row>
    <row r="79" spans="1:25" ht="13">
      <c r="A79" s="74">
        <v>1876.11</v>
      </c>
      <c r="B79" s="95">
        <v>3.6</v>
      </c>
      <c r="C79" s="96">
        <v>0.3</v>
      </c>
      <c r="D79" s="95">
        <v>0.28670000000000001</v>
      </c>
      <c r="E79" s="95">
        <v>10.56116033</v>
      </c>
      <c r="F79" s="96">
        <f t="shared" si="21"/>
        <v>1876.8749999999948</v>
      </c>
      <c r="G79" s="97">
        <f>G69*2/12+G81*10/12</f>
        <v>4.4733333333333336</v>
      </c>
      <c r="H79" s="96">
        <f t="shared" si="17"/>
        <v>108.81321408743349</v>
      </c>
      <c r="I79" s="96">
        <f t="shared" si="11"/>
        <v>9.0677678406194566</v>
      </c>
      <c r="J79" s="98">
        <f t="shared" si="18"/>
        <v>159.46541988161067</v>
      </c>
      <c r="K79" s="96">
        <f t="shared" si="12"/>
        <v>8.6657634663519953</v>
      </c>
      <c r="L79" s="98">
        <f t="shared" si="13"/>
        <v>12.699648855571604</v>
      </c>
      <c r="M79" s="91" t="s">
        <v>15</v>
      </c>
      <c r="N79" s="87"/>
      <c r="O79" s="99" t="s">
        <v>15</v>
      </c>
      <c r="P79" s="99"/>
      <c r="R79" s="97">
        <f t="shared" si="14"/>
        <v>1.0046613149688211</v>
      </c>
      <c r="S79" s="97">
        <f t="shared" si="19"/>
        <v>1.7050094552280191</v>
      </c>
      <c r="T79" s="100">
        <f t="shared" si="20"/>
        <v>0.14394905408238157</v>
      </c>
      <c r="U79" s="100">
        <f t="shared" si="15"/>
        <v>8.074114453889969E-2</v>
      </c>
      <c r="V79" s="100">
        <f t="shared" si="16"/>
        <v>6.3207909543481877E-2</v>
      </c>
      <c r="Y79" s="81"/>
    </row>
    <row r="80" spans="1:25" ht="13">
      <c r="A80" s="74">
        <v>1876.12</v>
      </c>
      <c r="B80" s="95">
        <v>3.58</v>
      </c>
      <c r="C80" s="96">
        <v>0.3</v>
      </c>
      <c r="D80" s="95">
        <v>0.28000000000000003</v>
      </c>
      <c r="E80" s="95">
        <v>10.751490909999999</v>
      </c>
      <c r="F80" s="96">
        <f t="shared" si="21"/>
        <v>1876.958333333328</v>
      </c>
      <c r="G80" s="97">
        <f>G69*1/12+G81*11/12</f>
        <v>4.4616666666666669</v>
      </c>
      <c r="H80" s="96">
        <f t="shared" si="17"/>
        <v>106.29310851549609</v>
      </c>
      <c r="I80" s="96">
        <f t="shared" si="11"/>
        <v>8.9072437303488332</v>
      </c>
      <c r="J80" s="98">
        <f t="shared" si="18"/>
        <v>156.86000794919724</v>
      </c>
      <c r="K80" s="96">
        <f t="shared" si="12"/>
        <v>8.3134274816589127</v>
      </c>
      <c r="L80" s="98">
        <f t="shared" si="13"/>
        <v>12.268380509993083</v>
      </c>
      <c r="M80" s="91" t="s">
        <v>15</v>
      </c>
      <c r="N80" s="87"/>
      <c r="O80" s="99" t="s">
        <v>15</v>
      </c>
      <c r="P80" s="99"/>
      <c r="R80" s="97">
        <f t="shared" si="14"/>
        <v>1.0046520960117353</v>
      </c>
      <c r="S80" s="97">
        <f t="shared" si="19"/>
        <v>1.6826330509190333</v>
      </c>
      <c r="T80" s="100">
        <f t="shared" si="20"/>
        <v>0.1418004398096202</v>
      </c>
      <c r="U80" s="100">
        <f t="shared" si="15"/>
        <v>8.1044370213336769E-2</v>
      </c>
      <c r="V80" s="100">
        <f t="shared" si="16"/>
        <v>6.0756069596283435E-2</v>
      </c>
      <c r="Y80" s="81"/>
    </row>
    <row r="81" spans="1:25" ht="13">
      <c r="A81" s="74">
        <v>1877.01</v>
      </c>
      <c r="B81" s="95">
        <v>3.55</v>
      </c>
      <c r="C81" s="96">
        <v>0.2908</v>
      </c>
      <c r="D81" s="95">
        <v>0.28170000000000001</v>
      </c>
      <c r="E81" s="95">
        <v>10.9417405</v>
      </c>
      <c r="F81" s="96">
        <f t="shared" si="21"/>
        <v>1877.0416666666613</v>
      </c>
      <c r="G81" s="97">
        <v>4.45</v>
      </c>
      <c r="H81" s="96">
        <f t="shared" si="17"/>
        <v>103.56969944589707</v>
      </c>
      <c r="I81" s="96">
        <f t="shared" si="11"/>
        <v>8.4839629855963015</v>
      </c>
      <c r="J81" s="98">
        <f t="shared" si="18"/>
        <v>153.88432654385011</v>
      </c>
      <c r="K81" s="96">
        <f t="shared" si="12"/>
        <v>8.2184744602561146</v>
      </c>
      <c r="L81" s="98">
        <f t="shared" si="13"/>
        <v>12.211046418986641</v>
      </c>
      <c r="M81" s="91" t="s">
        <v>15</v>
      </c>
      <c r="N81" s="87"/>
      <c r="O81" s="99" t="s">
        <v>15</v>
      </c>
      <c r="P81" s="99"/>
      <c r="R81" s="97">
        <f t="shared" si="14"/>
        <v>1.004442533161084</v>
      </c>
      <c r="S81" s="97">
        <f t="shared" si="19"/>
        <v>1.6610679219869882</v>
      </c>
      <c r="T81" s="100">
        <f t="shared" si="20"/>
        <v>0.14039429114462565</v>
      </c>
      <c r="U81" s="100">
        <f t="shared" si="15"/>
        <v>8.0037070033219582E-2</v>
      </c>
      <c r="V81" s="100">
        <f t="shared" si="16"/>
        <v>6.0357221111406067E-2</v>
      </c>
      <c r="Y81" s="81"/>
    </row>
    <row r="82" spans="1:25" ht="13">
      <c r="A82" s="74">
        <v>1877.02</v>
      </c>
      <c r="B82" s="95">
        <v>3.34</v>
      </c>
      <c r="C82" s="96">
        <v>0.28170000000000001</v>
      </c>
      <c r="D82" s="95">
        <v>0.2833</v>
      </c>
      <c r="E82" s="95">
        <v>10.65632562</v>
      </c>
      <c r="F82" s="96">
        <f t="shared" si="21"/>
        <v>1877.1249999999945</v>
      </c>
      <c r="G82" s="97">
        <f>G81*11/12+G93*1/12</f>
        <v>4.440833333333333</v>
      </c>
      <c r="H82" s="96">
        <f t="shared" si="17"/>
        <v>100.05291767726591</v>
      </c>
      <c r="I82" s="96">
        <f t="shared" si="11"/>
        <v>8.4385948831394639</v>
      </c>
      <c r="J82" s="98">
        <f t="shared" si="18"/>
        <v>149.70391819240643</v>
      </c>
      <c r="K82" s="96">
        <f t="shared" si="12"/>
        <v>8.4865244245417468</v>
      </c>
      <c r="L82" s="98">
        <f t="shared" si="13"/>
        <v>12.697940126918787</v>
      </c>
      <c r="M82" s="91" t="s">
        <v>15</v>
      </c>
      <c r="N82" s="87"/>
      <c r="O82" s="99" t="s">
        <v>15</v>
      </c>
      <c r="P82" s="99"/>
      <c r="R82" s="97">
        <f t="shared" si="14"/>
        <v>1.0044352053538859</v>
      </c>
      <c r="S82" s="97">
        <f t="shared" si="19"/>
        <v>1.7131343139871542</v>
      </c>
      <c r="T82" s="100">
        <f t="shared" si="20"/>
        <v>0.14175117808280069</v>
      </c>
      <c r="U82" s="100">
        <f t="shared" si="15"/>
        <v>7.5638237390101226E-2</v>
      </c>
      <c r="V82" s="100">
        <f t="shared" si="16"/>
        <v>6.6112940692699462E-2</v>
      </c>
      <c r="Y82" s="81"/>
    </row>
    <row r="83" spans="1:25" ht="13">
      <c r="A83" s="74">
        <v>1877.03</v>
      </c>
      <c r="B83" s="95">
        <v>3.17</v>
      </c>
      <c r="C83" s="96">
        <v>0.27250000000000002</v>
      </c>
      <c r="D83" s="95">
        <v>0.28499999999999998</v>
      </c>
      <c r="E83" s="95">
        <v>10.180580170000001</v>
      </c>
      <c r="F83" s="96">
        <f t="shared" si="21"/>
        <v>1877.2083333333278</v>
      </c>
      <c r="G83" s="97">
        <f>G81*10/12+G93*2/12</f>
        <v>4.4316666666666666</v>
      </c>
      <c r="H83" s="96">
        <f t="shared" si="17"/>
        <v>99.39796829869664</v>
      </c>
      <c r="I83" s="96">
        <f t="shared" si="11"/>
        <v>8.5444625745725027</v>
      </c>
      <c r="J83" s="98">
        <f t="shared" si="18"/>
        <v>149.78933771370302</v>
      </c>
      <c r="K83" s="96">
        <f t="shared" si="12"/>
        <v>8.9364103990941768</v>
      </c>
      <c r="L83" s="98">
        <f t="shared" si="13"/>
        <v>13.466864747131028</v>
      </c>
      <c r="M83" s="91" t="s">
        <v>15</v>
      </c>
      <c r="N83" s="87"/>
      <c r="O83" s="99" t="s">
        <v>15</v>
      </c>
      <c r="P83" s="99"/>
      <c r="R83" s="97">
        <f t="shared" si="14"/>
        <v>1.0044278777306086</v>
      </c>
      <c r="S83" s="97">
        <f t="shared" si="19"/>
        <v>1.8011434150689984</v>
      </c>
      <c r="T83" s="100">
        <f t="shared" si="20"/>
        <v>0.14471927044295518</v>
      </c>
      <c r="U83" s="100">
        <f t="shared" si="15"/>
        <v>7.0466246038505931E-2</v>
      </c>
      <c r="V83" s="100">
        <f t="shared" si="16"/>
        <v>7.4253024404449253E-2</v>
      </c>
      <c r="Y83" s="81"/>
    </row>
    <row r="84" spans="1:25" ht="13">
      <c r="A84" s="74">
        <v>1877.04</v>
      </c>
      <c r="B84" s="95">
        <v>2.94</v>
      </c>
      <c r="C84" s="96">
        <v>0.26329999999999998</v>
      </c>
      <c r="D84" s="95">
        <v>0.28670000000000001</v>
      </c>
      <c r="E84" s="95">
        <v>10.465995039999999</v>
      </c>
      <c r="F84" s="96">
        <f t="shared" si="21"/>
        <v>1877.2916666666611</v>
      </c>
      <c r="G84" s="97">
        <f>G81*9/12+G93*3/12</f>
        <v>4.4225000000000003</v>
      </c>
      <c r="H84" s="96">
        <f t="shared" si="17"/>
        <v>89.672149319115263</v>
      </c>
      <c r="I84" s="96">
        <f t="shared" si="11"/>
        <v>8.0308424883411735</v>
      </c>
      <c r="J84" s="98">
        <f t="shared" si="18"/>
        <v>136.1413783161432</v>
      </c>
      <c r="K84" s="96">
        <f t="shared" si="12"/>
        <v>8.7445595951667858</v>
      </c>
      <c r="L84" s="98">
        <f t="shared" si="13"/>
        <v>13.276099715387165</v>
      </c>
      <c r="M84" s="91" t="s">
        <v>15</v>
      </c>
      <c r="N84" s="87"/>
      <c r="O84" s="99" t="s">
        <v>15</v>
      </c>
      <c r="P84" s="99"/>
      <c r="R84" s="97">
        <f t="shared" si="14"/>
        <v>1.0044205502913774</v>
      </c>
      <c r="S84" s="97">
        <f t="shared" si="19"/>
        <v>1.7597827500645762</v>
      </c>
      <c r="T84" s="100">
        <f t="shared" si="20"/>
        <v>0.15871290353602863</v>
      </c>
      <c r="U84" s="100">
        <f t="shared" si="15"/>
        <v>7.3160830614048544E-2</v>
      </c>
      <c r="V84" s="100">
        <f t="shared" si="16"/>
        <v>8.5552072921980082E-2</v>
      </c>
      <c r="Y84" s="81"/>
    </row>
    <row r="85" spans="1:25" ht="13">
      <c r="A85" s="74">
        <v>1877.05</v>
      </c>
      <c r="B85" s="95">
        <v>2.94</v>
      </c>
      <c r="C85" s="96">
        <v>0.25419999999999998</v>
      </c>
      <c r="D85" s="95">
        <v>0.2883</v>
      </c>
      <c r="E85" s="95">
        <v>10.65632562</v>
      </c>
      <c r="F85" s="96">
        <f t="shared" si="21"/>
        <v>1877.3749999999943</v>
      </c>
      <c r="G85" s="97">
        <f>G81*8/12+G93*4/12</f>
        <v>4.4133333333333331</v>
      </c>
      <c r="H85" s="96">
        <f t="shared" si="17"/>
        <v>88.070532326695144</v>
      </c>
      <c r="I85" s="96">
        <f t="shared" si="11"/>
        <v>7.6148058902877231</v>
      </c>
      <c r="J85" s="98">
        <f t="shared" si="18"/>
        <v>134.67319116525158</v>
      </c>
      <c r="K85" s="96">
        <f t="shared" si="12"/>
        <v>8.6363042414238809</v>
      </c>
      <c r="L85" s="98">
        <f t="shared" si="13"/>
        <v>13.206218031612936</v>
      </c>
      <c r="M85" s="91" t="s">
        <v>15</v>
      </c>
      <c r="N85" s="87"/>
      <c r="O85" s="99" t="s">
        <v>15</v>
      </c>
      <c r="P85" s="99"/>
      <c r="R85" s="97">
        <f t="shared" si="14"/>
        <v>1.0044132230363174</v>
      </c>
      <c r="S85" s="97">
        <f t="shared" si="19"/>
        <v>1.7359918744254137</v>
      </c>
      <c r="T85" s="100">
        <f t="shared" si="20"/>
        <v>0.16233557057379433</v>
      </c>
      <c r="U85" s="100">
        <f t="shared" si="15"/>
        <v>7.482890996850311E-2</v>
      </c>
      <c r="V85" s="100">
        <f t="shared" si="16"/>
        <v>8.750666060529122E-2</v>
      </c>
      <c r="Y85" s="81"/>
    </row>
    <row r="86" spans="1:25" ht="13">
      <c r="A86" s="74">
        <v>1877.06</v>
      </c>
      <c r="B86" s="95">
        <v>2.73</v>
      </c>
      <c r="C86" s="96">
        <v>0.245</v>
      </c>
      <c r="D86" s="95">
        <v>0.28999999999999998</v>
      </c>
      <c r="E86" s="95">
        <v>10.08541488</v>
      </c>
      <c r="F86" s="96">
        <f t="shared" si="21"/>
        <v>1877.4583333333276</v>
      </c>
      <c r="G86" s="97">
        <f>G81*7/12+G93*5/12</f>
        <v>4.4041666666666668</v>
      </c>
      <c r="H86" s="96">
        <f t="shared" si="17"/>
        <v>86.409133919535861</v>
      </c>
      <c r="I86" s="96">
        <f t="shared" si="11"/>
        <v>7.754665864573731</v>
      </c>
      <c r="J86" s="98">
        <f t="shared" si="18"/>
        <v>133.12083282460941</v>
      </c>
      <c r="K86" s="96">
        <f t="shared" si="12"/>
        <v>9.1789922478627837</v>
      </c>
      <c r="L86" s="98">
        <f t="shared" si="13"/>
        <v>14.141040849500634</v>
      </c>
      <c r="M86" s="91" t="s">
        <v>15</v>
      </c>
      <c r="N86" s="87"/>
      <c r="O86" s="99" t="s">
        <v>15</v>
      </c>
      <c r="P86" s="99"/>
      <c r="R86" s="97">
        <f t="shared" si="14"/>
        <v>1.0044058959655546</v>
      </c>
      <c r="S86" s="97">
        <f t="shared" si="19"/>
        <v>1.8423571486255097</v>
      </c>
      <c r="T86" s="100">
        <f t="shared" si="20"/>
        <v>0.16205707677969516</v>
      </c>
      <c r="U86" s="100">
        <f t="shared" si="15"/>
        <v>6.9928055828592628E-2</v>
      </c>
      <c r="V86" s="100">
        <f t="shared" si="16"/>
        <v>9.2129020951102536E-2</v>
      </c>
      <c r="Y86" s="81"/>
    </row>
    <row r="87" spans="1:25" ht="13">
      <c r="A87" s="74">
        <v>1877.07</v>
      </c>
      <c r="B87" s="95">
        <v>2.85</v>
      </c>
      <c r="C87" s="96">
        <v>0.23580000000000001</v>
      </c>
      <c r="D87" s="95">
        <v>0.29170000000000001</v>
      </c>
      <c r="E87" s="95">
        <v>10.180580170000001</v>
      </c>
      <c r="F87" s="96">
        <f t="shared" si="21"/>
        <v>1877.5416666666608</v>
      </c>
      <c r="G87" s="97">
        <f>G81*6/12+G93*6/12</f>
        <v>4.3949999999999996</v>
      </c>
      <c r="H87" s="96">
        <f t="shared" si="17"/>
        <v>89.364103990941771</v>
      </c>
      <c r="I87" s="96">
        <f t="shared" si="11"/>
        <v>7.3937037617768668</v>
      </c>
      <c r="J87" s="98">
        <f t="shared" si="18"/>
        <v>138.6224434628499</v>
      </c>
      <c r="K87" s="96">
        <f t="shared" si="12"/>
        <v>9.1464944330377946</v>
      </c>
      <c r="L87" s="98">
        <f t="shared" si="13"/>
        <v>14.188128687057304</v>
      </c>
      <c r="M87" s="91" t="s">
        <v>15</v>
      </c>
      <c r="N87" s="87"/>
      <c r="O87" s="99" t="s">
        <v>15</v>
      </c>
      <c r="P87" s="99"/>
      <c r="R87" s="97">
        <f t="shared" si="14"/>
        <v>1.0043985690792139</v>
      </c>
      <c r="S87" s="97">
        <f t="shared" si="19"/>
        <v>1.8331766521383228</v>
      </c>
      <c r="T87" s="100">
        <f t="shared" si="20"/>
        <v>0.15629330873783331</v>
      </c>
      <c r="U87" s="100">
        <f t="shared" si="15"/>
        <v>7.1953547612414237E-2</v>
      </c>
      <c r="V87" s="100">
        <f t="shared" si="16"/>
        <v>8.4339761125419077E-2</v>
      </c>
      <c r="Y87" s="81"/>
    </row>
    <row r="88" spans="1:25" ht="13">
      <c r="A88" s="74">
        <v>1877.08</v>
      </c>
      <c r="B88" s="95">
        <v>3.05</v>
      </c>
      <c r="C88" s="96">
        <v>0.22670000000000001</v>
      </c>
      <c r="D88" s="95">
        <v>0.29330000000000001</v>
      </c>
      <c r="E88" s="95">
        <v>9.8000000000000007</v>
      </c>
      <c r="F88" s="96">
        <f t="shared" si="21"/>
        <v>1877.6249999999941</v>
      </c>
      <c r="G88" s="97">
        <f>G81*5/12+G93*7/12</f>
        <v>4.3858333333333333</v>
      </c>
      <c r="H88" s="96">
        <f t="shared" si="17"/>
        <v>99.349237244897921</v>
      </c>
      <c r="I88" s="96">
        <f t="shared" si="11"/>
        <v>7.3844170765306103</v>
      </c>
      <c r="J88" s="98">
        <f t="shared" si="18"/>
        <v>155.06604142405476</v>
      </c>
      <c r="K88" s="96">
        <f t="shared" si="12"/>
        <v>9.5538135357142817</v>
      </c>
      <c r="L88" s="98">
        <f t="shared" si="13"/>
        <v>14.911760639237789</v>
      </c>
      <c r="M88" s="91" t="s">
        <v>15</v>
      </c>
      <c r="N88" s="87"/>
      <c r="O88" s="99" t="s">
        <v>15</v>
      </c>
      <c r="P88" s="99"/>
      <c r="R88" s="97">
        <f t="shared" si="14"/>
        <v>1.0043912423774213</v>
      </c>
      <c r="S88" s="97">
        <f t="shared" si="19"/>
        <v>1.9127440302159064</v>
      </c>
      <c r="T88" s="100">
        <f t="shared" si="20"/>
        <v>0.13955989189381057</v>
      </c>
      <c r="U88" s="100">
        <f t="shared" si="15"/>
        <v>6.6339364450650917E-2</v>
      </c>
      <c r="V88" s="100">
        <f t="shared" si="16"/>
        <v>7.3220527443159655E-2</v>
      </c>
      <c r="Y88" s="81"/>
    </row>
    <row r="89" spans="1:25" ht="13">
      <c r="A89" s="74">
        <v>1877.09</v>
      </c>
      <c r="B89" s="95">
        <v>3.24</v>
      </c>
      <c r="C89" s="96">
        <v>0.2175</v>
      </c>
      <c r="D89" s="95">
        <v>0.29499999999999998</v>
      </c>
      <c r="E89" s="95">
        <v>9.7048347110000002</v>
      </c>
      <c r="F89" s="96">
        <f t="shared" si="21"/>
        <v>1877.7083333333273</v>
      </c>
      <c r="G89" s="97">
        <f>G81*4/12+G93*8/12</f>
        <v>4.3766666666666669</v>
      </c>
      <c r="H89" s="96">
        <f t="shared" si="17"/>
        <v>106.57311028983271</v>
      </c>
      <c r="I89" s="96">
        <f t="shared" si="11"/>
        <v>7.1542134222341387</v>
      </c>
      <c r="J89" s="98">
        <f t="shared" si="18"/>
        <v>167.2717250645463</v>
      </c>
      <c r="K89" s="96">
        <f t="shared" si="12"/>
        <v>9.7034159060187175</v>
      </c>
      <c r="L89" s="98">
        <f t="shared" si="13"/>
        <v>15.229987312975664</v>
      </c>
      <c r="M89" s="91" t="s">
        <v>15</v>
      </c>
      <c r="N89" s="87"/>
      <c r="O89" s="99" t="s">
        <v>15</v>
      </c>
      <c r="P89" s="99"/>
      <c r="R89" s="97">
        <f t="shared" si="14"/>
        <v>1.0043839158603021</v>
      </c>
      <c r="S89" s="97">
        <f t="shared" si="19"/>
        <v>1.9399820211954759</v>
      </c>
      <c r="T89" s="100">
        <f t="shared" si="20"/>
        <v>0.13127468006042031</v>
      </c>
      <c r="U89" s="100">
        <f t="shared" si="15"/>
        <v>6.6318028704753784E-2</v>
      </c>
      <c r="V89" s="100">
        <f t="shared" si="16"/>
        <v>6.4956651355666528E-2</v>
      </c>
      <c r="Y89" s="81"/>
    </row>
    <row r="90" spans="1:25" ht="13">
      <c r="A90" s="74">
        <v>1877.1</v>
      </c>
      <c r="B90" s="95">
        <v>3.31</v>
      </c>
      <c r="C90" s="96">
        <v>0.20830000000000001</v>
      </c>
      <c r="D90" s="95">
        <v>0.29670000000000002</v>
      </c>
      <c r="E90" s="95">
        <v>9.7048347110000002</v>
      </c>
      <c r="F90" s="96">
        <f t="shared" si="21"/>
        <v>1877.7916666666606</v>
      </c>
      <c r="G90" s="97">
        <f>G81*3/12+G93*9/12</f>
        <v>4.3675000000000006</v>
      </c>
      <c r="H90" s="96">
        <f t="shared" si="17"/>
        <v>108.87561575905748</v>
      </c>
      <c r="I90" s="96">
        <f t="shared" si="11"/>
        <v>6.8515984177074554</v>
      </c>
      <c r="J90" s="98">
        <f t="shared" si="18"/>
        <v>171.78178034708651</v>
      </c>
      <c r="K90" s="96">
        <f t="shared" si="12"/>
        <v>9.7593338959856073</v>
      </c>
      <c r="L90" s="98">
        <f t="shared" si="13"/>
        <v>15.398082848634616</v>
      </c>
      <c r="M90" s="91" t="s">
        <v>15</v>
      </c>
      <c r="N90" s="87"/>
      <c r="O90" s="99" t="s">
        <v>15</v>
      </c>
      <c r="P90" s="99"/>
      <c r="R90" s="97">
        <f t="shared" si="14"/>
        <v>1.0043765895279828</v>
      </c>
      <c r="S90" s="97">
        <f t="shared" si="19"/>
        <v>1.9484867391468959</v>
      </c>
      <c r="T90" s="100">
        <f t="shared" si="20"/>
        <v>0.12353034304649113</v>
      </c>
      <c r="U90" s="100">
        <f t="shared" si="15"/>
        <v>6.4786319405561565E-2</v>
      </c>
      <c r="V90" s="100">
        <f t="shared" si="16"/>
        <v>5.8744023640929566E-2</v>
      </c>
      <c r="Y90" s="81"/>
    </row>
    <row r="91" spans="1:25" ht="13">
      <c r="A91" s="74">
        <v>1877.11</v>
      </c>
      <c r="B91" s="95">
        <v>3.26</v>
      </c>
      <c r="C91" s="96">
        <v>0.19919999999999999</v>
      </c>
      <c r="D91" s="95">
        <v>0.29830000000000001</v>
      </c>
      <c r="E91" s="95">
        <v>9.5145851239999999</v>
      </c>
      <c r="F91" s="96">
        <f t="shared" si="21"/>
        <v>1877.8749999999939</v>
      </c>
      <c r="G91" s="97">
        <f>G81*2/12+G93*10/12</f>
        <v>4.3583333333333334</v>
      </c>
      <c r="H91" s="96">
        <f t="shared" si="17"/>
        <v>109.37511372671383</v>
      </c>
      <c r="I91" s="96">
        <f t="shared" si="11"/>
        <v>6.6832891577795683</v>
      </c>
      <c r="J91" s="98">
        <f t="shared" si="18"/>
        <v>173.44860835756452</v>
      </c>
      <c r="K91" s="96">
        <f t="shared" si="12"/>
        <v>10.00815841247814</v>
      </c>
      <c r="L91" s="98">
        <f t="shared" si="13"/>
        <v>15.871079715663036</v>
      </c>
      <c r="M91" s="91" t="s">
        <v>15</v>
      </c>
      <c r="N91" s="87"/>
      <c r="O91" s="99" t="s">
        <v>15</v>
      </c>
      <c r="P91" s="99"/>
      <c r="R91" s="97">
        <f t="shared" si="14"/>
        <v>1.0043692633805883</v>
      </c>
      <c r="S91" s="97">
        <f t="shared" si="19"/>
        <v>1.9961460925673595</v>
      </c>
      <c r="T91" s="100">
        <f t="shared" si="20"/>
        <v>0.12369224054914896</v>
      </c>
      <c r="U91" s="100">
        <f t="shared" si="15"/>
        <v>6.1170700598773164E-2</v>
      </c>
      <c r="V91" s="100">
        <f t="shared" si="16"/>
        <v>6.2521539950375793E-2</v>
      </c>
      <c r="Y91" s="81"/>
    </row>
    <row r="92" spans="1:25" ht="13">
      <c r="A92" s="74">
        <v>1877.12</v>
      </c>
      <c r="B92" s="95">
        <v>3.25</v>
      </c>
      <c r="C92" s="96">
        <v>0.19</v>
      </c>
      <c r="D92" s="95">
        <v>0.3</v>
      </c>
      <c r="E92" s="95">
        <v>9.5145851239999999</v>
      </c>
      <c r="F92" s="96">
        <f t="shared" si="21"/>
        <v>1877.9583333333271</v>
      </c>
      <c r="G92" s="97">
        <f>G81*1/12+G93*11/12</f>
        <v>4.3491666666666662</v>
      </c>
      <c r="H92" s="96">
        <f t="shared" si="17"/>
        <v>109.03960724288955</v>
      </c>
      <c r="I92" s="96">
        <f t="shared" si="11"/>
        <v>6.374623192661236</v>
      </c>
      <c r="J92" s="98">
        <f t="shared" si="18"/>
        <v>173.75897140932906</v>
      </c>
      <c r="K92" s="96">
        <f t="shared" si="12"/>
        <v>10.065194514728267</v>
      </c>
      <c r="L92" s="98">
        <f t="shared" si="13"/>
        <v>16.039289668553455</v>
      </c>
      <c r="M92" s="91" t="s">
        <v>15</v>
      </c>
      <c r="N92" s="87"/>
      <c r="O92" s="99" t="s">
        <v>15</v>
      </c>
      <c r="P92" s="99"/>
      <c r="R92" s="97">
        <f t="shared" si="14"/>
        <v>1.0043619374182455</v>
      </c>
      <c r="S92" s="97">
        <f t="shared" si="19"/>
        <v>2.0048677805919186</v>
      </c>
      <c r="T92" s="100">
        <f t="shared" si="20"/>
        <v>0.12068740905577835</v>
      </c>
      <c r="U92" s="100">
        <f t="shared" si="15"/>
        <v>5.8455430646356277E-2</v>
      </c>
      <c r="V92" s="100">
        <f t="shared" si="16"/>
        <v>6.2231978409422073E-2</v>
      </c>
      <c r="Y92" s="81"/>
    </row>
    <row r="93" spans="1:25" ht="13">
      <c r="A93" s="74">
        <v>1878.01</v>
      </c>
      <c r="B93" s="95">
        <v>3.25</v>
      </c>
      <c r="C93" s="96">
        <v>0.18920000000000001</v>
      </c>
      <c r="D93" s="95">
        <v>0.30080000000000001</v>
      </c>
      <c r="E93" s="95">
        <v>9.229089256</v>
      </c>
      <c r="F93" s="96">
        <f t="shared" si="21"/>
        <v>1878.0416666666604</v>
      </c>
      <c r="G93" s="97">
        <v>4.34</v>
      </c>
      <c r="H93" s="96">
        <f t="shared" si="17"/>
        <v>112.41267650819647</v>
      </c>
      <c r="I93" s="96">
        <f t="shared" si="11"/>
        <v>6.544147198569469</v>
      </c>
      <c r="J93" s="98">
        <f t="shared" si="18"/>
        <v>180.00312207848364</v>
      </c>
      <c r="K93" s="96">
        <f t="shared" si="12"/>
        <v>10.404225567281692</v>
      </c>
      <c r="L93" s="98">
        <f t="shared" si="13"/>
        <v>16.659981268063966</v>
      </c>
      <c r="M93" s="91" t="s">
        <v>15</v>
      </c>
      <c r="N93" s="87"/>
      <c r="O93" s="99" t="s">
        <v>15</v>
      </c>
      <c r="P93" s="99"/>
      <c r="R93" s="97">
        <f t="shared" si="14"/>
        <v>1.0044217286102688</v>
      </c>
      <c r="S93" s="97">
        <f t="shared" si="19"/>
        <v>2.0759026922234454</v>
      </c>
      <c r="T93" s="100">
        <f t="shared" si="20"/>
        <v>0.11673997892457577</v>
      </c>
      <c r="U93" s="100">
        <f t="shared" si="15"/>
        <v>5.3783076352889481E-2</v>
      </c>
      <c r="V93" s="100">
        <f t="shared" si="16"/>
        <v>6.2956902571686291E-2</v>
      </c>
      <c r="Y93" s="81"/>
    </row>
    <row r="94" spans="1:25" ht="13">
      <c r="A94" s="74">
        <v>1878.02</v>
      </c>
      <c r="B94" s="95">
        <v>3.18</v>
      </c>
      <c r="C94" s="96">
        <v>0.1883</v>
      </c>
      <c r="D94" s="95">
        <v>0.30170000000000002</v>
      </c>
      <c r="E94" s="95">
        <v>9.1340049590000003</v>
      </c>
      <c r="F94" s="96">
        <f t="shared" si="21"/>
        <v>1878.1249999999936</v>
      </c>
      <c r="G94" s="97">
        <f>G93*11/12+G105*1/12</f>
        <v>4.33</v>
      </c>
      <c r="H94" s="96">
        <f t="shared" si="17"/>
        <v>111.13648334510387</v>
      </c>
      <c r="I94" s="96">
        <f t="shared" si="11"/>
        <v>6.5808175515355529</v>
      </c>
      <c r="J94" s="98">
        <f t="shared" si="18"/>
        <v>178.8377305730435</v>
      </c>
      <c r="K94" s="96">
        <f t="shared" si="12"/>
        <v>10.543986485917561</v>
      </c>
      <c r="L94" s="98">
        <f t="shared" si="13"/>
        <v>16.967089092417368</v>
      </c>
      <c r="M94" s="91" t="s">
        <v>15</v>
      </c>
      <c r="N94" s="87"/>
      <c r="O94" s="99" t="s">
        <v>15</v>
      </c>
      <c r="P94" s="99"/>
      <c r="R94" s="97">
        <f t="shared" si="14"/>
        <v>1.0044137681563745</v>
      </c>
      <c r="S94" s="97">
        <f t="shared" si="19"/>
        <v>2.1067873132148214</v>
      </c>
      <c r="T94" s="100">
        <f t="shared" si="20"/>
        <v>0.118544600935931</v>
      </c>
      <c r="U94" s="100">
        <f t="shared" si="15"/>
        <v>5.3913136018938435E-2</v>
      </c>
      <c r="V94" s="100">
        <f t="shared" si="16"/>
        <v>6.4631464916992565E-2</v>
      </c>
      <c r="Y94" s="81"/>
    </row>
    <row r="95" spans="1:25" ht="13">
      <c r="A95" s="74">
        <v>1878.03</v>
      </c>
      <c r="B95" s="95">
        <v>3.24</v>
      </c>
      <c r="C95" s="96">
        <v>0.1875</v>
      </c>
      <c r="D95" s="95">
        <v>0.30249999999999999</v>
      </c>
      <c r="E95" s="95">
        <v>8.9436743799999991</v>
      </c>
      <c r="F95" s="96">
        <f t="shared" si="21"/>
        <v>1878.2083333333269</v>
      </c>
      <c r="G95" s="97">
        <f>G93*10/12+G105*2/12</f>
        <v>4.32</v>
      </c>
      <c r="H95" s="96">
        <f t="shared" si="17"/>
        <v>115.64312116649307</v>
      </c>
      <c r="I95" s="96">
        <f t="shared" si="11"/>
        <v>6.6923102526905716</v>
      </c>
      <c r="J95" s="98">
        <f t="shared" si="18"/>
        <v>186.98710976927919</v>
      </c>
      <c r="K95" s="96">
        <f t="shared" si="12"/>
        <v>10.796927207674122</v>
      </c>
      <c r="L95" s="98">
        <f t="shared" si="13"/>
        <v>17.457901452224366</v>
      </c>
      <c r="M95" s="91" t="s">
        <v>15</v>
      </c>
      <c r="N95" s="87"/>
      <c r="O95" s="99" t="s">
        <v>15</v>
      </c>
      <c r="P95" s="99"/>
      <c r="R95" s="97">
        <f t="shared" si="14"/>
        <v>1.0044058079432483</v>
      </c>
      <c r="S95" s="97">
        <f t="shared" si="19"/>
        <v>2.1611186719048097</v>
      </c>
      <c r="T95" s="100">
        <f t="shared" si="20"/>
        <v>0.10972463559295109</v>
      </c>
      <c r="U95" s="100">
        <f t="shared" si="15"/>
        <v>5.1712284110447371E-2</v>
      </c>
      <c r="V95" s="100">
        <f t="shared" si="16"/>
        <v>5.8012351482503721E-2</v>
      </c>
      <c r="Y95" s="81"/>
    </row>
    <row r="96" spans="1:25" ht="13">
      <c r="A96" s="74">
        <v>1878.04</v>
      </c>
      <c r="B96" s="95">
        <v>3.33</v>
      </c>
      <c r="C96" s="96">
        <v>0.1867</v>
      </c>
      <c r="D96" s="95">
        <v>0.30330000000000001</v>
      </c>
      <c r="E96" s="95">
        <v>8.8485090910000004</v>
      </c>
      <c r="F96" s="96">
        <f t="shared" si="21"/>
        <v>1878.2916666666601</v>
      </c>
      <c r="G96" s="97">
        <f>G93*9/12+G105*3/12</f>
        <v>4.3100000000000005</v>
      </c>
      <c r="H96" s="96">
        <f t="shared" si="17"/>
        <v>120.13371451256158</v>
      </c>
      <c r="I96" s="96">
        <f t="shared" si="11"/>
        <v>6.7354247746231968</v>
      </c>
      <c r="J96" s="98">
        <f t="shared" si="18"/>
        <v>195.15565620514343</v>
      </c>
      <c r="K96" s="96">
        <f t="shared" si="12"/>
        <v>10.941908592090067</v>
      </c>
      <c r="L96" s="98">
        <f t="shared" si="13"/>
        <v>17.774988146252252</v>
      </c>
      <c r="M96" s="91" t="s">
        <v>15</v>
      </c>
      <c r="N96" s="87"/>
      <c r="O96" s="99" t="s">
        <v>15</v>
      </c>
      <c r="P96" s="99"/>
      <c r="R96" s="97">
        <f t="shared" si="14"/>
        <v>1.0043978479710691</v>
      </c>
      <c r="S96" s="97">
        <f t="shared" si="19"/>
        <v>2.1939852759131644</v>
      </c>
      <c r="T96" s="100">
        <f t="shared" si="20"/>
        <v>0.10714224225389724</v>
      </c>
      <c r="U96" s="100">
        <f t="shared" si="15"/>
        <v>5.1818822714418289E-2</v>
      </c>
      <c r="V96" s="100">
        <f t="shared" si="16"/>
        <v>5.5323419539478946E-2</v>
      </c>
      <c r="Y96" s="81"/>
    </row>
    <row r="97" spans="1:25" ht="13">
      <c r="A97" s="74">
        <v>1878.05</v>
      </c>
      <c r="B97" s="95">
        <v>3.34</v>
      </c>
      <c r="C97" s="96">
        <v>0.18579999999999999</v>
      </c>
      <c r="D97" s="95">
        <v>0.30420000000000003</v>
      </c>
      <c r="E97" s="95">
        <v>8.5630942149999996</v>
      </c>
      <c r="F97" s="96">
        <f t="shared" si="21"/>
        <v>1878.3749999999934</v>
      </c>
      <c r="G97" s="97">
        <f>G93*8/12+G105*4/12</f>
        <v>4.3</v>
      </c>
      <c r="H97" s="96">
        <f t="shared" si="17"/>
        <v>124.51065505414385</v>
      </c>
      <c r="I97" s="96">
        <f t="shared" si="11"/>
        <v>6.9263711703772231</v>
      </c>
      <c r="J97" s="98">
        <f t="shared" si="18"/>
        <v>203.20358915546078</v>
      </c>
      <c r="K97" s="96">
        <f t="shared" si="12"/>
        <v>11.340162056128911</v>
      </c>
      <c r="L97" s="98">
        <f t="shared" si="13"/>
        <v>18.507344856614125</v>
      </c>
      <c r="M97" s="91" t="s">
        <v>15</v>
      </c>
      <c r="N97" s="87"/>
      <c r="O97" s="99" t="s">
        <v>15</v>
      </c>
      <c r="P97" s="99"/>
      <c r="R97" s="97">
        <f t="shared" si="14"/>
        <v>1.0043898882400162</v>
      </c>
      <c r="S97" s="97">
        <f t="shared" si="19"/>
        <v>2.2770830012558188</v>
      </c>
      <c r="T97" s="100">
        <f t="shared" si="20"/>
        <v>0.10590338286570167</v>
      </c>
      <c r="U97" s="100">
        <f t="shared" si="15"/>
        <v>4.9617399723885347E-2</v>
      </c>
      <c r="V97" s="100">
        <f t="shared" si="16"/>
        <v>5.628598314181632E-2</v>
      </c>
      <c r="Y97" s="81"/>
    </row>
    <row r="98" spans="1:25" ht="13">
      <c r="A98" s="74">
        <v>1878.06</v>
      </c>
      <c r="B98" s="95">
        <v>3.41</v>
      </c>
      <c r="C98" s="96">
        <v>0.185</v>
      </c>
      <c r="D98" s="95">
        <v>0.30499999999999999</v>
      </c>
      <c r="E98" s="95">
        <v>8.3728446279999993</v>
      </c>
      <c r="F98" s="96">
        <f t="shared" si="21"/>
        <v>1878.4583333333267</v>
      </c>
      <c r="G98" s="97">
        <f>G93*7/12+G105*5/12</f>
        <v>4.29</v>
      </c>
      <c r="H98" s="96">
        <f t="shared" si="17"/>
        <v>130.00861157267374</v>
      </c>
      <c r="I98" s="96">
        <f t="shared" si="11"/>
        <v>7.0532531205116236</v>
      </c>
      <c r="J98" s="98">
        <f t="shared" si="18"/>
        <v>213.13560415308493</v>
      </c>
      <c r="K98" s="96">
        <f t="shared" si="12"/>
        <v>11.628336225708352</v>
      </c>
      <c r="L98" s="98">
        <f t="shared" si="13"/>
        <v>19.063448465305246</v>
      </c>
      <c r="M98" s="91" t="s">
        <v>15</v>
      </c>
      <c r="N98" s="87"/>
      <c r="O98" s="99" t="s">
        <v>15</v>
      </c>
      <c r="P98" s="99"/>
      <c r="R98" s="97">
        <f t="shared" si="14"/>
        <v>1.0043819287502689</v>
      </c>
      <c r="S98" s="97">
        <f t="shared" si="19"/>
        <v>2.3390466481712737</v>
      </c>
      <c r="T98" s="100">
        <f t="shared" si="20"/>
        <v>9.8920943507929238E-2</v>
      </c>
      <c r="U98" s="100">
        <f t="shared" si="15"/>
        <v>4.8516120025503318E-2</v>
      </c>
      <c r="V98" s="100">
        <f t="shared" si="16"/>
        <v>5.040482348242592E-2</v>
      </c>
      <c r="Y98" s="81"/>
    </row>
    <row r="99" spans="1:25" ht="13">
      <c r="A99" s="74">
        <v>1878.07</v>
      </c>
      <c r="B99" s="95">
        <v>3.48</v>
      </c>
      <c r="C99" s="96">
        <v>0.1842</v>
      </c>
      <c r="D99" s="95">
        <v>0.30580000000000002</v>
      </c>
      <c r="E99" s="95">
        <v>8.4679289260000008</v>
      </c>
      <c r="F99" s="96">
        <f t="shared" si="21"/>
        <v>1878.5416666666599</v>
      </c>
      <c r="G99" s="97">
        <f>G93*6/12+G105*6/12</f>
        <v>4.2799999999999994</v>
      </c>
      <c r="H99" s="96">
        <f t="shared" si="17"/>
        <v>131.18760793907015</v>
      </c>
      <c r="I99" s="96">
        <f t="shared" si="11"/>
        <v>6.943895799533542</v>
      </c>
      <c r="J99" s="98">
        <f t="shared" si="18"/>
        <v>216.01709574954157</v>
      </c>
      <c r="K99" s="96">
        <f t="shared" si="12"/>
        <v>11.527922559703351</v>
      </c>
      <c r="L99" s="98">
        <f t="shared" si="13"/>
        <v>18.982191919600524</v>
      </c>
      <c r="M99" s="91" t="s">
        <v>15</v>
      </c>
      <c r="N99" s="87"/>
      <c r="O99" s="99" t="s">
        <v>15</v>
      </c>
      <c r="P99" s="99"/>
      <c r="R99" s="97">
        <f t="shared" si="14"/>
        <v>1.0043739695020064</v>
      </c>
      <c r="S99" s="97">
        <f t="shared" si="19"/>
        <v>2.3229165130070015</v>
      </c>
      <c r="T99" s="100">
        <f t="shared" si="20"/>
        <v>9.9383617716456873E-2</v>
      </c>
      <c r="U99" s="100">
        <f t="shared" si="15"/>
        <v>4.8472788674609246E-2</v>
      </c>
      <c r="V99" s="100">
        <f t="shared" si="16"/>
        <v>5.0910829041847627E-2</v>
      </c>
      <c r="Y99" s="81"/>
    </row>
    <row r="100" spans="1:25" ht="13">
      <c r="A100" s="74">
        <v>1878.08</v>
      </c>
      <c r="B100" s="95">
        <v>3.45</v>
      </c>
      <c r="C100" s="96">
        <v>0.18329999999999999</v>
      </c>
      <c r="D100" s="95">
        <v>0.30669999999999997</v>
      </c>
      <c r="E100" s="95">
        <v>8.5630942149999996</v>
      </c>
      <c r="F100" s="96">
        <f t="shared" si="21"/>
        <v>1878.6249999999932</v>
      </c>
      <c r="G100" s="97">
        <f>G93*5/12+G105*7/12</f>
        <v>4.2699999999999996</v>
      </c>
      <c r="H100" s="96">
        <f t="shared" si="17"/>
        <v>128.61130537029831</v>
      </c>
      <c r="I100" s="96">
        <f t="shared" si="11"/>
        <v>6.8331745722828039</v>
      </c>
      <c r="J100" s="98">
        <f t="shared" si="18"/>
        <v>212.7125266036127</v>
      </c>
      <c r="K100" s="96">
        <f t="shared" si="12"/>
        <v>11.433358654223328</v>
      </c>
      <c r="L100" s="98">
        <f t="shared" si="13"/>
        <v>18.909835336037101</v>
      </c>
      <c r="M100" s="91" t="s">
        <v>15</v>
      </c>
      <c r="N100" s="87"/>
      <c r="O100" s="99" t="s">
        <v>15</v>
      </c>
      <c r="P100" s="99"/>
      <c r="R100" s="97">
        <f t="shared" si="14"/>
        <v>1.0043660104954082</v>
      </c>
      <c r="S100" s="97">
        <f t="shared" si="19"/>
        <v>2.3071484085249341</v>
      </c>
      <c r="T100" s="100">
        <f t="shared" si="20"/>
        <v>0.10382760299540639</v>
      </c>
      <c r="U100" s="100">
        <f t="shared" si="15"/>
        <v>4.9658128364912901E-2</v>
      </c>
      <c r="V100" s="100">
        <f t="shared" si="16"/>
        <v>5.4169474630493486E-2</v>
      </c>
      <c r="Y100" s="81"/>
    </row>
    <row r="101" spans="1:25" ht="13">
      <c r="A101" s="74">
        <v>1878.09</v>
      </c>
      <c r="B101" s="95">
        <v>3.52</v>
      </c>
      <c r="C101" s="96">
        <v>0.1825</v>
      </c>
      <c r="D101" s="95">
        <v>0.3075</v>
      </c>
      <c r="E101" s="95">
        <v>8.5630942149999996</v>
      </c>
      <c r="F101" s="96">
        <f t="shared" si="21"/>
        <v>1878.7083333333264</v>
      </c>
      <c r="G101" s="97">
        <f>G93*4/12+G105*8/12</f>
        <v>4.26</v>
      </c>
      <c r="H101" s="96">
        <f t="shared" si="17"/>
        <v>131.22081011694203</v>
      </c>
      <c r="I101" s="96">
        <f t="shared" si="11"/>
        <v>6.8033516608925906</v>
      </c>
      <c r="J101" s="98">
        <f t="shared" si="18"/>
        <v>217.96611497202321</v>
      </c>
      <c r="K101" s="96">
        <f t="shared" si="12"/>
        <v>11.463181565613542</v>
      </c>
      <c r="L101" s="98">
        <f t="shared" si="13"/>
        <v>19.041073964175322</v>
      </c>
      <c r="M101" s="91" t="s">
        <v>15</v>
      </c>
      <c r="N101" s="87"/>
      <c r="O101" s="99" t="s">
        <v>15</v>
      </c>
      <c r="P101" s="99"/>
      <c r="R101" s="97">
        <f t="shared" si="14"/>
        <v>1.0043580517306545</v>
      </c>
      <c r="S101" s="97">
        <f t="shared" si="19"/>
        <v>2.317221442691018</v>
      </c>
      <c r="T101" s="100">
        <f t="shared" si="20"/>
        <v>0.10423562132954323</v>
      </c>
      <c r="U101" s="100">
        <f t="shared" si="15"/>
        <v>4.9670451105291447E-2</v>
      </c>
      <c r="V101" s="100">
        <f t="shared" si="16"/>
        <v>5.456517022425178E-2</v>
      </c>
      <c r="Y101" s="81"/>
    </row>
    <row r="102" spans="1:25" ht="13">
      <c r="A102" s="74">
        <v>1878.1</v>
      </c>
      <c r="B102" s="95">
        <v>3.48</v>
      </c>
      <c r="C102" s="96">
        <v>0.1817</v>
      </c>
      <c r="D102" s="95">
        <v>0.30830000000000002</v>
      </c>
      <c r="E102" s="95">
        <v>8.4679289260000008</v>
      </c>
      <c r="F102" s="96">
        <f t="shared" si="21"/>
        <v>1878.7916666666597</v>
      </c>
      <c r="G102" s="97">
        <f>G93*3/12+G105*9/12</f>
        <v>4.25</v>
      </c>
      <c r="H102" s="96">
        <f t="shared" si="17"/>
        <v>131.18760793907015</v>
      </c>
      <c r="I102" s="96">
        <f t="shared" si="11"/>
        <v>6.8496518283129459</v>
      </c>
      <c r="J102" s="98">
        <f t="shared" si="18"/>
        <v>218.85910633523454</v>
      </c>
      <c r="K102" s="96">
        <f t="shared" si="12"/>
        <v>11.622166530923947</v>
      </c>
      <c r="L102" s="98">
        <f t="shared" si="13"/>
        <v>19.389155885963454</v>
      </c>
      <c r="M102" s="91" t="s">
        <v>15</v>
      </c>
      <c r="N102" s="87"/>
      <c r="O102" s="99" t="s">
        <v>15</v>
      </c>
      <c r="P102" s="99"/>
      <c r="R102" s="97">
        <f t="shared" si="14"/>
        <v>1.004350093207925</v>
      </c>
      <c r="S102" s="97">
        <f t="shared" si="19"/>
        <v>2.3534751790138597</v>
      </c>
      <c r="T102" s="100">
        <f t="shared" si="20"/>
        <v>0.1022776192460364</v>
      </c>
      <c r="U102" s="100">
        <f t="shared" si="15"/>
        <v>4.7284254876306386E-2</v>
      </c>
      <c r="V102" s="100">
        <f t="shared" si="16"/>
        <v>5.4993364369730013E-2</v>
      </c>
      <c r="Y102" s="81"/>
    </row>
    <row r="103" spans="1:25" ht="13">
      <c r="A103" s="74">
        <v>1878.11</v>
      </c>
      <c r="B103" s="95">
        <v>3.47</v>
      </c>
      <c r="C103" s="96">
        <v>0.18079999999999999</v>
      </c>
      <c r="D103" s="95">
        <v>0.30919999999999997</v>
      </c>
      <c r="E103" s="95">
        <v>8.3728446279999993</v>
      </c>
      <c r="F103" s="96">
        <f t="shared" si="21"/>
        <v>1878.874999999993</v>
      </c>
      <c r="G103" s="97">
        <f>G93*2/12+G105*10/12</f>
        <v>4.2399999999999993</v>
      </c>
      <c r="H103" s="96">
        <f t="shared" si="17"/>
        <v>132.2961531252721</v>
      </c>
      <c r="I103" s="96">
        <f t="shared" si="11"/>
        <v>6.8931252118297381</v>
      </c>
      <c r="J103" s="98">
        <f t="shared" si="18"/>
        <v>221.66679386416604</v>
      </c>
      <c r="K103" s="96">
        <f t="shared" si="12"/>
        <v>11.788464134390239</v>
      </c>
      <c r="L103" s="98">
        <f t="shared" si="13"/>
        <v>19.751980594466897</v>
      </c>
      <c r="M103" s="91" t="s">
        <v>15</v>
      </c>
      <c r="N103" s="87"/>
      <c r="O103" s="99" t="s">
        <v>15</v>
      </c>
      <c r="P103" s="99"/>
      <c r="R103" s="97">
        <f t="shared" si="14"/>
        <v>1.0043421349273991</v>
      </c>
      <c r="S103" s="97">
        <f t="shared" si="19"/>
        <v>2.3905559824884408</v>
      </c>
      <c r="T103" s="100">
        <f t="shared" si="20"/>
        <v>9.7722810529392357E-2</v>
      </c>
      <c r="U103" s="100">
        <f t="shared" si="15"/>
        <v>4.490438843299871E-2</v>
      </c>
      <c r="V103" s="100">
        <f t="shared" si="16"/>
        <v>5.2818422096393647E-2</v>
      </c>
      <c r="Y103" s="81"/>
    </row>
    <row r="104" spans="1:25" ht="13">
      <c r="A104" s="74">
        <v>1878.12</v>
      </c>
      <c r="B104" s="95">
        <v>3.45</v>
      </c>
      <c r="C104" s="96">
        <v>0.18</v>
      </c>
      <c r="D104" s="95">
        <v>0.31</v>
      </c>
      <c r="E104" s="95">
        <v>8.18251405</v>
      </c>
      <c r="F104" s="96">
        <f t="shared" si="21"/>
        <v>1878.9583333333262</v>
      </c>
      <c r="G104" s="97">
        <f>G93*1/12+G105*11/12</f>
        <v>4.2299999999999995</v>
      </c>
      <c r="H104" s="96">
        <f t="shared" si="17"/>
        <v>134.59319694049285</v>
      </c>
      <c r="I104" s="96">
        <f t="shared" si="11"/>
        <v>7.0222537534170177</v>
      </c>
      <c r="J104" s="98">
        <f t="shared" si="18"/>
        <v>226.49607294039811</v>
      </c>
      <c r="K104" s="96">
        <f t="shared" si="12"/>
        <v>12.093881464218198</v>
      </c>
      <c r="L104" s="98">
        <f t="shared" si="13"/>
        <v>20.35182104681838</v>
      </c>
      <c r="M104" s="91" t="s">
        <v>15</v>
      </c>
      <c r="N104" s="87"/>
      <c r="O104" s="99" t="s">
        <v>15</v>
      </c>
      <c r="P104" s="99"/>
      <c r="R104" s="97">
        <f t="shared" si="14"/>
        <v>1.0043341768892575</v>
      </c>
      <c r="S104" s="97">
        <f t="shared" si="19"/>
        <v>2.4567834282733547</v>
      </c>
      <c r="T104" s="100">
        <f t="shared" si="20"/>
        <v>9.3657945065172221E-2</v>
      </c>
      <c r="U104" s="100">
        <f t="shared" si="15"/>
        <v>4.2514842079854676E-2</v>
      </c>
      <c r="V104" s="100">
        <f t="shared" si="16"/>
        <v>5.1143102985317546E-2</v>
      </c>
      <c r="Y104" s="81"/>
    </row>
    <row r="105" spans="1:25" ht="13">
      <c r="A105" s="74">
        <v>1879.01</v>
      </c>
      <c r="B105" s="95">
        <v>3.58</v>
      </c>
      <c r="C105" s="96">
        <v>0.1817</v>
      </c>
      <c r="D105" s="95">
        <v>0.31580000000000003</v>
      </c>
      <c r="E105" s="95">
        <v>8.2776793390000005</v>
      </c>
      <c r="F105" s="96">
        <f t="shared" si="21"/>
        <v>1879.0416666666595</v>
      </c>
      <c r="G105" s="97">
        <v>4.22</v>
      </c>
      <c r="H105" s="96">
        <f t="shared" si="17"/>
        <v>138.05915199151201</v>
      </c>
      <c r="I105" s="96">
        <f t="shared" si="11"/>
        <v>7.0070804237032771</v>
      </c>
      <c r="J105" s="98">
        <f t="shared" si="18"/>
        <v>233.3112878159676</v>
      </c>
      <c r="K105" s="96">
        <f t="shared" si="12"/>
        <v>12.178514022044551</v>
      </c>
      <c r="L105" s="98">
        <f t="shared" si="13"/>
        <v>20.580923098402952</v>
      </c>
      <c r="M105" s="91" t="s">
        <v>15</v>
      </c>
      <c r="N105" s="87"/>
      <c r="O105" s="99" t="s">
        <v>15</v>
      </c>
      <c r="P105" s="99"/>
      <c r="R105" s="97">
        <f t="shared" si="14"/>
        <v>1.0048663382006082</v>
      </c>
      <c r="S105" s="97">
        <f t="shared" si="19"/>
        <v>2.4390644525498382</v>
      </c>
      <c r="T105" s="100">
        <f t="shared" si="20"/>
        <v>9.6763243245122865E-2</v>
      </c>
      <c r="U105" s="100">
        <f t="shared" si="15"/>
        <v>4.7399937053232533E-2</v>
      </c>
      <c r="V105" s="100">
        <f t="shared" si="16"/>
        <v>4.9363306191890333E-2</v>
      </c>
      <c r="Y105" s="81"/>
    </row>
    <row r="106" spans="1:25" ht="13">
      <c r="A106" s="74">
        <v>1879.02</v>
      </c>
      <c r="B106" s="95">
        <v>3.71</v>
      </c>
      <c r="C106" s="96">
        <v>0.18329999999999999</v>
      </c>
      <c r="D106" s="95">
        <v>0.32169999999999999</v>
      </c>
      <c r="E106" s="95">
        <v>8.3728446279999993</v>
      </c>
      <c r="F106" s="96">
        <f t="shared" si="21"/>
        <v>1879.1249999999927</v>
      </c>
      <c r="G106" s="97">
        <f>G105*11/12+G117*1/12</f>
        <v>4.2033333333333331</v>
      </c>
      <c r="H106" s="96">
        <f t="shared" si="17"/>
        <v>141.44631933566552</v>
      </c>
      <c r="I106" s="96">
        <f t="shared" si="11"/>
        <v>6.9884394431880033</v>
      </c>
      <c r="J106" s="98">
        <f t="shared" si="18"/>
        <v>240.01955630532564</v>
      </c>
      <c r="K106" s="96">
        <f t="shared" si="12"/>
        <v>12.265035291181563</v>
      </c>
      <c r="L106" s="98">
        <f t="shared" si="13"/>
        <v>20.812477429494137</v>
      </c>
      <c r="M106" s="91" t="s">
        <v>15</v>
      </c>
      <c r="N106" s="87"/>
      <c r="O106" s="99" t="s">
        <v>15</v>
      </c>
      <c r="P106" s="99"/>
      <c r="R106" s="97">
        <f t="shared" si="14"/>
        <v>1.004853493821275</v>
      </c>
      <c r="S106" s="97">
        <f t="shared" si="19"/>
        <v>2.4230765874387807</v>
      </c>
      <c r="T106" s="100">
        <f t="shared" si="20"/>
        <v>9.6609408759285031E-2</v>
      </c>
      <c r="U106" s="100">
        <f t="shared" si="15"/>
        <v>4.9668133462527964E-2</v>
      </c>
      <c r="V106" s="100">
        <f t="shared" si="16"/>
        <v>4.6941275296757068E-2</v>
      </c>
      <c r="Y106" s="81"/>
    </row>
    <row r="107" spans="1:25" ht="13">
      <c r="A107" s="74">
        <v>1879.03</v>
      </c>
      <c r="B107" s="95">
        <v>3.65</v>
      </c>
      <c r="C107" s="96">
        <v>0.185</v>
      </c>
      <c r="D107" s="95">
        <v>0.32750000000000001</v>
      </c>
      <c r="E107" s="95">
        <v>8.2776793390000005</v>
      </c>
      <c r="F107" s="96">
        <f t="shared" si="21"/>
        <v>1879.208333333326</v>
      </c>
      <c r="G107" s="97">
        <f>G105*10/12+G117*2/12</f>
        <v>4.1866666666666656</v>
      </c>
      <c r="H107" s="96">
        <f t="shared" si="17"/>
        <v>140.75863261704436</v>
      </c>
      <c r="I107" s="96">
        <f t="shared" si="11"/>
        <v>7.1343416531926591</v>
      </c>
      <c r="J107" s="98">
        <f t="shared" si="18"/>
        <v>239.86147653809394</v>
      </c>
      <c r="K107" s="96">
        <f t="shared" si="12"/>
        <v>12.629712926597817</v>
      </c>
      <c r="L107" s="98">
        <f t="shared" si="13"/>
        <v>21.521817415404321</v>
      </c>
      <c r="M107" s="91" t="s">
        <v>15</v>
      </c>
      <c r="N107" s="87"/>
      <c r="O107" s="99" t="s">
        <v>15</v>
      </c>
      <c r="P107" s="99"/>
      <c r="R107" s="97">
        <f t="shared" si="14"/>
        <v>1.0048406505677119</v>
      </c>
      <c r="S107" s="97">
        <f t="shared" si="19"/>
        <v>2.4628293569541437</v>
      </c>
      <c r="T107" s="100">
        <f t="shared" si="20"/>
        <v>9.6110971247693522E-2</v>
      </c>
      <c r="U107" s="100">
        <f t="shared" si="15"/>
        <v>4.9555504087045454E-2</v>
      </c>
      <c r="V107" s="100">
        <f t="shared" si="16"/>
        <v>4.6555467160648067E-2</v>
      </c>
      <c r="Y107" s="81"/>
    </row>
    <row r="108" spans="1:25" ht="13">
      <c r="A108" s="74">
        <v>1879.04</v>
      </c>
      <c r="B108" s="95">
        <v>3.77</v>
      </c>
      <c r="C108" s="96">
        <v>0.1867</v>
      </c>
      <c r="D108" s="95">
        <v>0.33329999999999999</v>
      </c>
      <c r="E108" s="95">
        <v>8.18251405</v>
      </c>
      <c r="F108" s="96">
        <f t="shared" si="21"/>
        <v>1879.2916666666592</v>
      </c>
      <c r="G108" s="97">
        <f>G105*9/12+G117*3/12</f>
        <v>4.17</v>
      </c>
      <c r="H108" s="96">
        <f t="shared" si="17"/>
        <v>147.07720361323419</v>
      </c>
      <c r="I108" s="96">
        <f t="shared" si="11"/>
        <v>7.2836376431275403</v>
      </c>
      <c r="J108" s="98">
        <f t="shared" si="18"/>
        <v>251.66302938906841</v>
      </c>
      <c r="K108" s="96">
        <f t="shared" si="12"/>
        <v>13.002873200077177</v>
      </c>
      <c r="L108" s="98">
        <f t="shared" si="13"/>
        <v>22.249147929808089</v>
      </c>
      <c r="M108" s="91" t="s">
        <v>15</v>
      </c>
      <c r="N108" s="87"/>
      <c r="O108" s="99" t="s">
        <v>15</v>
      </c>
      <c r="P108" s="99"/>
      <c r="R108" s="97">
        <f t="shared" si="14"/>
        <v>1.004827808441316</v>
      </c>
      <c r="S108" s="97">
        <f t="shared" si="19"/>
        <v>2.5035332096859122</v>
      </c>
      <c r="T108" s="100">
        <f t="shared" si="20"/>
        <v>9.1045780350762717E-2</v>
      </c>
      <c r="U108" s="100">
        <f t="shared" si="15"/>
        <v>4.8158813833927505E-2</v>
      </c>
      <c r="V108" s="100">
        <f t="shared" si="16"/>
        <v>4.2886966516835212E-2</v>
      </c>
      <c r="Y108" s="81"/>
    </row>
    <row r="109" spans="1:25" ht="13">
      <c r="A109" s="74">
        <v>1879.05</v>
      </c>
      <c r="B109" s="95">
        <v>3.94</v>
      </c>
      <c r="C109" s="96">
        <v>0.1883</v>
      </c>
      <c r="D109" s="95">
        <v>0.3392</v>
      </c>
      <c r="E109" s="95">
        <v>8.18251405</v>
      </c>
      <c r="F109" s="96">
        <f t="shared" si="21"/>
        <v>1879.3749999999925</v>
      </c>
      <c r="G109" s="97">
        <f>G105*8/12+G117*4/12</f>
        <v>4.1533333333333324</v>
      </c>
      <c r="H109" s="96">
        <f t="shared" si="17"/>
        <v>153.70933215812803</v>
      </c>
      <c r="I109" s="96">
        <f t="shared" si="11"/>
        <v>7.3460576764912462</v>
      </c>
      <c r="J109" s="98">
        <f t="shared" si="18"/>
        <v>264.05871304043143</v>
      </c>
      <c r="K109" s="96">
        <f t="shared" si="12"/>
        <v>13.233047073105848</v>
      </c>
      <c r="L109" s="98">
        <f t="shared" si="13"/>
        <v>22.733176513531561</v>
      </c>
      <c r="M109" s="91" t="s">
        <v>15</v>
      </c>
      <c r="N109" s="87"/>
      <c r="O109" s="99" t="s">
        <v>15</v>
      </c>
      <c r="P109" s="99"/>
      <c r="R109" s="97">
        <f t="shared" si="14"/>
        <v>1.0048149674434854</v>
      </c>
      <c r="S109" s="97">
        <f t="shared" si="19"/>
        <v>2.515619788448749</v>
      </c>
      <c r="T109" s="100">
        <f t="shared" si="20"/>
        <v>9.1789140645424094E-2</v>
      </c>
      <c r="U109" s="100">
        <f t="shared" si="15"/>
        <v>5.0567110086689793E-2</v>
      </c>
      <c r="V109" s="100">
        <f t="shared" si="16"/>
        <v>4.1222030558734302E-2</v>
      </c>
      <c r="Y109" s="81"/>
    </row>
    <row r="110" spans="1:25" ht="13">
      <c r="A110" s="74">
        <v>1879.06</v>
      </c>
      <c r="B110" s="95">
        <v>3.96</v>
      </c>
      <c r="C110" s="96">
        <v>0.19</v>
      </c>
      <c r="D110" s="95">
        <v>0.34499999999999997</v>
      </c>
      <c r="E110" s="95">
        <v>8.0873811569999994</v>
      </c>
      <c r="F110" s="96">
        <f t="shared" si="21"/>
        <v>1879.4583333333258</v>
      </c>
      <c r="G110" s="97">
        <f>G105*7/12+G117*5/12</f>
        <v>4.1366666666666667</v>
      </c>
      <c r="H110" s="96">
        <f t="shared" si="17"/>
        <v>156.30686318102514</v>
      </c>
      <c r="I110" s="96">
        <f t="shared" si="11"/>
        <v>7.4995717182815085</v>
      </c>
      <c r="J110" s="98">
        <f t="shared" si="18"/>
        <v>269.59466819942202</v>
      </c>
      <c r="K110" s="96">
        <f t="shared" si="12"/>
        <v>13.61764338319537</v>
      </c>
      <c r="L110" s="98">
        <f t="shared" si="13"/>
        <v>23.487414274949643</v>
      </c>
      <c r="M110" s="91" t="s">
        <v>15</v>
      </c>
      <c r="N110" s="87"/>
      <c r="O110" s="99" t="s">
        <v>15</v>
      </c>
      <c r="P110" s="99"/>
      <c r="R110" s="97">
        <f t="shared" si="14"/>
        <v>1.00480212757562</v>
      </c>
      <c r="S110" s="97">
        <f t="shared" si="19"/>
        <v>2.5574664536825686</v>
      </c>
      <c r="T110" s="100">
        <f t="shared" si="20"/>
        <v>9.1733185230576719E-2</v>
      </c>
      <c r="U110" s="100">
        <f t="shared" si="15"/>
        <v>4.9157552491394085E-2</v>
      </c>
      <c r="V110" s="100">
        <f t="shared" si="16"/>
        <v>4.2575632739182634E-2</v>
      </c>
      <c r="Y110" s="81"/>
    </row>
    <row r="111" spans="1:25" ht="13">
      <c r="A111" s="74">
        <v>1879.07</v>
      </c>
      <c r="B111" s="95">
        <v>4.04</v>
      </c>
      <c r="C111" s="96">
        <v>0.19170000000000001</v>
      </c>
      <c r="D111" s="95">
        <v>0.3508</v>
      </c>
      <c r="E111" s="95">
        <v>8.18251405</v>
      </c>
      <c r="F111" s="96">
        <f t="shared" si="21"/>
        <v>1879.541666666659</v>
      </c>
      <c r="G111" s="97">
        <f>G105*6/12+G117*6/12</f>
        <v>4.1199999999999992</v>
      </c>
      <c r="H111" s="96">
        <f t="shared" si="17"/>
        <v>157.61058424335974</v>
      </c>
      <c r="I111" s="96">
        <f t="shared" si="11"/>
        <v>7.4787002473891242</v>
      </c>
      <c r="J111" s="98">
        <f t="shared" si="18"/>
        <v>272.91822277213157</v>
      </c>
      <c r="K111" s="96">
        <f t="shared" si="12"/>
        <v>13.685592314992721</v>
      </c>
      <c r="L111" s="98">
        <f t="shared" si="13"/>
        <v>23.697948650609838</v>
      </c>
      <c r="M111" s="91" t="s">
        <v>15</v>
      </c>
      <c r="N111" s="87"/>
      <c r="O111" s="99" t="s">
        <v>15</v>
      </c>
      <c r="P111" s="99"/>
      <c r="R111" s="97">
        <f t="shared" si="14"/>
        <v>1.0047892888391219</v>
      </c>
      <c r="S111" s="97">
        <f t="shared" si="19"/>
        <v>2.5398709093681653</v>
      </c>
      <c r="T111" s="100">
        <f t="shared" si="20"/>
        <v>8.8541710736451451E-2</v>
      </c>
      <c r="U111" s="100">
        <f t="shared" si="15"/>
        <v>5.0204458524767626E-2</v>
      </c>
      <c r="V111" s="100">
        <f t="shared" si="16"/>
        <v>3.8337252211683825E-2</v>
      </c>
      <c r="Y111" s="81"/>
    </row>
    <row r="112" spans="1:25" ht="13">
      <c r="A112" s="74">
        <v>1879.08</v>
      </c>
      <c r="B112" s="95">
        <v>4.07</v>
      </c>
      <c r="C112" s="96">
        <v>0.1933</v>
      </c>
      <c r="D112" s="95">
        <v>0.35670000000000002</v>
      </c>
      <c r="E112" s="95">
        <v>8.18251405</v>
      </c>
      <c r="F112" s="96">
        <f t="shared" si="21"/>
        <v>1879.6249999999923</v>
      </c>
      <c r="G112" s="97">
        <f>G105*5/12+G117*7/12</f>
        <v>4.1033333333333326</v>
      </c>
      <c r="H112" s="96">
        <f t="shared" si="17"/>
        <v>158.78095986892924</v>
      </c>
      <c r="I112" s="96">
        <f t="shared" si="11"/>
        <v>7.5411202807528301</v>
      </c>
      <c r="J112" s="98">
        <f t="shared" si="18"/>
        <v>276.03302583854702</v>
      </c>
      <c r="K112" s="96">
        <f t="shared" si="12"/>
        <v>13.91576618802139</v>
      </c>
      <c r="L112" s="98">
        <f t="shared" si="13"/>
        <v>24.191887055678063</v>
      </c>
      <c r="M112" s="91" t="s">
        <v>15</v>
      </c>
      <c r="N112" s="87"/>
      <c r="O112" s="99" t="s">
        <v>15</v>
      </c>
      <c r="P112" s="99"/>
      <c r="R112" s="97">
        <f t="shared" si="14"/>
        <v>1.0047764512353945</v>
      </c>
      <c r="S112" s="97">
        <f t="shared" si="19"/>
        <v>2.5520350847672124</v>
      </c>
      <c r="T112" s="100">
        <f t="shared" si="20"/>
        <v>8.9111386893727218E-2</v>
      </c>
      <c r="U112" s="100">
        <f t="shared" si="15"/>
        <v>5.0024868987590176E-2</v>
      </c>
      <c r="V112" s="100">
        <f t="shared" si="16"/>
        <v>3.9086517906137042E-2</v>
      </c>
      <c r="Y112" s="81"/>
    </row>
    <row r="113" spans="1:25" ht="13">
      <c r="A113" s="74">
        <v>1879.09</v>
      </c>
      <c r="B113" s="95">
        <v>4.22</v>
      </c>
      <c r="C113" s="96">
        <v>0.19500000000000001</v>
      </c>
      <c r="D113" s="95">
        <v>0.36249999999999999</v>
      </c>
      <c r="E113" s="95">
        <v>8.4679289260000008</v>
      </c>
      <c r="F113" s="96">
        <f t="shared" si="21"/>
        <v>1879.7083333333255</v>
      </c>
      <c r="G113" s="97">
        <f>G105*4/12+G117*8/12</f>
        <v>4.086666666666666</v>
      </c>
      <c r="H113" s="96">
        <f t="shared" si="17"/>
        <v>159.08382342036668</v>
      </c>
      <c r="I113" s="96">
        <f t="shared" si="11"/>
        <v>7.3510297552065182</v>
      </c>
      <c r="J113" s="98">
        <f t="shared" si="18"/>
        <v>277.62449032054781</v>
      </c>
      <c r="K113" s="96">
        <f t="shared" si="12"/>
        <v>13.665375826986477</v>
      </c>
      <c r="L113" s="98">
        <f t="shared" si="13"/>
        <v>23.848075294122889</v>
      </c>
      <c r="M113" s="91" t="s">
        <v>15</v>
      </c>
      <c r="N113" s="87"/>
      <c r="O113" s="99" t="s">
        <v>15</v>
      </c>
      <c r="P113" s="99"/>
      <c r="R113" s="97">
        <f t="shared" si="14"/>
        <v>1.0047636147658443</v>
      </c>
      <c r="S113" s="97">
        <f t="shared" si="19"/>
        <v>2.4777965516564411</v>
      </c>
      <c r="T113" s="100">
        <f t="shared" si="20"/>
        <v>9.0104551557638191E-2</v>
      </c>
      <c r="U113" s="100">
        <f t="shared" si="15"/>
        <v>5.2144394527997129E-2</v>
      </c>
      <c r="V113" s="100">
        <f t="shared" si="16"/>
        <v>3.7960157029641062E-2</v>
      </c>
      <c r="Y113" s="81"/>
    </row>
    <row r="114" spans="1:25" ht="13">
      <c r="A114" s="74">
        <v>1879.1</v>
      </c>
      <c r="B114" s="95">
        <v>4.68</v>
      </c>
      <c r="C114" s="96">
        <v>0.19670000000000001</v>
      </c>
      <c r="D114" s="95">
        <v>0.36830000000000002</v>
      </c>
      <c r="E114" s="95">
        <v>8.9436743799999991</v>
      </c>
      <c r="F114" s="96">
        <f t="shared" si="21"/>
        <v>1879.7916666666588</v>
      </c>
      <c r="G114" s="97">
        <f>G105*3/12+G117*9/12</f>
        <v>4.0699999999999994</v>
      </c>
      <c r="H114" s="96">
        <f t="shared" si="17"/>
        <v>167.04006390715665</v>
      </c>
      <c r="I114" s="96">
        <f t="shared" si="11"/>
        <v>7.0206796090892558</v>
      </c>
      <c r="J114" s="98">
        <f t="shared" si="18"/>
        <v>292.5303004078184</v>
      </c>
      <c r="K114" s="96">
        <f t="shared" si="12"/>
        <v>13.145481952351666</v>
      </c>
      <c r="L114" s="98">
        <f t="shared" si="13"/>
        <v>23.021134538504171</v>
      </c>
      <c r="M114" s="91" t="s">
        <v>15</v>
      </c>
      <c r="N114" s="87"/>
      <c r="O114" s="99" t="s">
        <v>15</v>
      </c>
      <c r="P114" s="99"/>
      <c r="R114" s="97">
        <f t="shared" si="14"/>
        <v>1.004750779431878</v>
      </c>
      <c r="S114" s="97">
        <f t="shared" si="19"/>
        <v>2.3571692610154491</v>
      </c>
      <c r="T114" s="100">
        <f t="shared" si="20"/>
        <v>8.280008983503051E-2</v>
      </c>
      <c r="U114" s="100">
        <f t="shared" si="15"/>
        <v>5.7732581236854985E-2</v>
      </c>
      <c r="V114" s="100">
        <f t="shared" si="16"/>
        <v>2.5067508598175525E-2</v>
      </c>
      <c r="Y114" s="81"/>
    </row>
    <row r="115" spans="1:25" ht="13">
      <c r="A115" s="74">
        <v>1879.11</v>
      </c>
      <c r="B115" s="95">
        <v>4.93</v>
      </c>
      <c r="C115" s="96">
        <v>0.1983</v>
      </c>
      <c r="D115" s="95">
        <v>0.37419999999999998</v>
      </c>
      <c r="E115" s="95">
        <v>9.4194198349999994</v>
      </c>
      <c r="F115" s="96">
        <f t="shared" si="21"/>
        <v>1879.874999999992</v>
      </c>
      <c r="G115" s="97">
        <f>G105*2/12+G117*10/12</f>
        <v>4.0533333333333328</v>
      </c>
      <c r="H115" s="96">
        <f t="shared" si="17"/>
        <v>167.07579580988062</v>
      </c>
      <c r="I115" s="96">
        <f t="shared" si="11"/>
        <v>6.7203104075252194</v>
      </c>
      <c r="J115" s="98">
        <f t="shared" si="18"/>
        <v>293.573626154691</v>
      </c>
      <c r="K115" s="96">
        <f t="shared" si="12"/>
        <v>12.68149346694875</v>
      </c>
      <c r="L115" s="98">
        <f t="shared" si="13"/>
        <v>22.283012354378375</v>
      </c>
      <c r="M115" s="91" t="s">
        <v>15</v>
      </c>
      <c r="N115" s="87"/>
      <c r="O115" s="99" t="s">
        <v>15</v>
      </c>
      <c r="P115" s="99"/>
      <c r="R115" s="97">
        <f t="shared" si="14"/>
        <v>1.0047379452349057</v>
      </c>
      <c r="S115" s="97">
        <f t="shared" si="19"/>
        <v>2.2487488045936366</v>
      </c>
      <c r="T115" s="100">
        <f t="shared" si="20"/>
        <v>8.1779571543002527E-2</v>
      </c>
      <c r="U115" s="100">
        <f t="shared" si="15"/>
        <v>6.305032386033349E-2</v>
      </c>
      <c r="V115" s="100">
        <f t="shared" si="16"/>
        <v>1.8729247682669037E-2</v>
      </c>
      <c r="Y115" s="81"/>
    </row>
    <row r="116" spans="1:25" ht="13">
      <c r="A116" s="74">
        <v>1879.12</v>
      </c>
      <c r="B116" s="95">
        <v>4.92</v>
      </c>
      <c r="C116" s="96">
        <v>0.2</v>
      </c>
      <c r="D116" s="95">
        <v>0.38</v>
      </c>
      <c r="E116" s="95">
        <v>9.7048347110000002</v>
      </c>
      <c r="F116" s="96">
        <f t="shared" si="21"/>
        <v>1879.9583333333253</v>
      </c>
      <c r="G116" s="97">
        <f>G105*1/12+G117*11/12</f>
        <v>4.0366666666666671</v>
      </c>
      <c r="H116" s="96">
        <f t="shared" si="17"/>
        <v>161.83324155122745</v>
      </c>
      <c r="I116" s="96">
        <f t="shared" si="11"/>
        <v>6.5785870549279446</v>
      </c>
      <c r="J116" s="98">
        <f t="shared" si="18"/>
        <v>285.3250703463064</v>
      </c>
      <c r="K116" s="96">
        <f t="shared" si="12"/>
        <v>12.499315404363095</v>
      </c>
      <c r="L116" s="98">
        <f t="shared" si="13"/>
        <v>22.037302181218788</v>
      </c>
      <c r="M116" s="91" t="s">
        <v>15</v>
      </c>
      <c r="N116" s="87"/>
      <c r="O116" s="99" t="s">
        <v>15</v>
      </c>
      <c r="P116" s="99"/>
      <c r="R116" s="97">
        <f t="shared" si="14"/>
        <v>1.004725112176339</v>
      </c>
      <c r="S116" s="97">
        <f t="shared" si="19"/>
        <v>2.1929552076819072</v>
      </c>
      <c r="T116" s="100">
        <f t="shared" si="20"/>
        <v>8.3300077284706564E-2</v>
      </c>
      <c r="U116" s="100">
        <f t="shared" si="15"/>
        <v>6.4743286223947427E-2</v>
      </c>
      <c r="V116" s="100">
        <f t="shared" si="16"/>
        <v>1.8556791060759137E-2</v>
      </c>
      <c r="Y116" s="81"/>
    </row>
    <row r="117" spans="1:25" ht="13">
      <c r="A117" s="74">
        <v>1880.01</v>
      </c>
      <c r="B117" s="95">
        <v>5.1100000000000003</v>
      </c>
      <c r="C117" s="96">
        <v>0.20499999999999999</v>
      </c>
      <c r="D117" s="95">
        <v>0.38919999999999999</v>
      </c>
      <c r="E117" s="95">
        <v>9.9903305790000001</v>
      </c>
      <c r="F117" s="96">
        <f t="shared" si="21"/>
        <v>1880.0416666666586</v>
      </c>
      <c r="G117" s="97">
        <v>4.0199999999999996</v>
      </c>
      <c r="H117" s="96">
        <f t="shared" si="17"/>
        <v>163.27955737809822</v>
      </c>
      <c r="I117" s="96">
        <f t="shared" si="11"/>
        <v>6.5503540631135273</v>
      </c>
      <c r="J117" s="98">
        <f t="shared" si="18"/>
        <v>288.83744217064435</v>
      </c>
      <c r="K117" s="96">
        <f t="shared" si="12"/>
        <v>12.436086835920904</v>
      </c>
      <c r="L117" s="98">
        <f t="shared" si="13"/>
        <v>21.999125732449073</v>
      </c>
      <c r="M117" s="91" t="s">
        <v>15</v>
      </c>
      <c r="N117" s="87"/>
      <c r="O117" s="99" t="s">
        <v>15</v>
      </c>
      <c r="P117" s="99"/>
      <c r="R117" s="97">
        <f t="shared" si="14"/>
        <v>1.0055306639798018</v>
      </c>
      <c r="S117" s="97">
        <f t="shared" si="19"/>
        <v>2.1403524891297896</v>
      </c>
      <c r="T117" s="100">
        <f t="shared" si="20"/>
        <v>8.6237032044705231E-2</v>
      </c>
      <c r="U117" s="100">
        <f t="shared" si="15"/>
        <v>7.0297515736478022E-2</v>
      </c>
      <c r="V117" s="100">
        <f t="shared" si="16"/>
        <v>1.5939516308227208E-2</v>
      </c>
      <c r="Y117" s="81"/>
    </row>
    <row r="118" spans="1:25" ht="13">
      <c r="A118" s="74">
        <v>1880.02</v>
      </c>
      <c r="B118" s="95">
        <v>5.2</v>
      </c>
      <c r="C118" s="96">
        <v>0.21</v>
      </c>
      <c r="D118" s="95">
        <v>0.39829999999999999</v>
      </c>
      <c r="E118" s="95">
        <v>9.9903305790000001</v>
      </c>
      <c r="F118" s="96">
        <f t="shared" si="21"/>
        <v>1880.1249999999918</v>
      </c>
      <c r="G118" s="97">
        <f>G117*11/12+G129*1/12</f>
        <v>3.9933333333333332</v>
      </c>
      <c r="H118" s="96">
        <f t="shared" si="17"/>
        <v>166.15532257653828</v>
      </c>
      <c r="I118" s="96">
        <f t="shared" si="11"/>
        <v>6.7101187963601987</v>
      </c>
      <c r="J118" s="98">
        <f t="shared" si="18"/>
        <v>294.91376800887213</v>
      </c>
      <c r="K118" s="96">
        <f t="shared" si="12"/>
        <v>12.726858650429845</v>
      </c>
      <c r="L118" s="98">
        <f t="shared" si="13"/>
        <v>22.589260345756493</v>
      </c>
      <c r="M118" s="91" t="s">
        <v>15</v>
      </c>
      <c r="N118" s="87"/>
      <c r="O118" s="99" t="s">
        <v>15</v>
      </c>
      <c r="P118" s="99"/>
      <c r="R118" s="97">
        <f t="shared" si="14"/>
        <v>1.0055111531554377</v>
      </c>
      <c r="S118" s="97">
        <f t="shared" si="19"/>
        <v>2.1521900595454988</v>
      </c>
      <c r="T118" s="100">
        <f t="shared" si="20"/>
        <v>8.3135500088081127E-2</v>
      </c>
      <c r="U118" s="100">
        <f t="shared" si="15"/>
        <v>6.9862487185594402E-2</v>
      </c>
      <c r="V118" s="100">
        <f t="shared" si="16"/>
        <v>1.3273012902486725E-2</v>
      </c>
      <c r="Y118" s="81"/>
    </row>
    <row r="119" spans="1:25" ht="13">
      <c r="A119" s="74">
        <v>1880.03</v>
      </c>
      <c r="B119" s="95">
        <v>5.3</v>
      </c>
      <c r="C119" s="96">
        <v>0.215</v>
      </c>
      <c r="D119" s="95">
        <v>0.40749999999999997</v>
      </c>
      <c r="E119" s="95">
        <v>10.08541488</v>
      </c>
      <c r="F119" s="96">
        <f t="shared" si="21"/>
        <v>1880.2083333333251</v>
      </c>
      <c r="G119" s="97">
        <f>G117*10/12+G129*2/12</f>
        <v>3.9666666666666663</v>
      </c>
      <c r="H119" s="96">
        <f t="shared" si="17"/>
        <v>167.75399625404398</v>
      </c>
      <c r="I119" s="96">
        <f t="shared" si="11"/>
        <v>6.8051149423810289</v>
      </c>
      <c r="J119" s="98">
        <f t="shared" si="18"/>
        <v>298.75784820801732</v>
      </c>
      <c r="K119" s="96">
        <f t="shared" si="12"/>
        <v>12.898066693117531</v>
      </c>
      <c r="L119" s="98">
        <f t="shared" si="13"/>
        <v>22.970532668823971</v>
      </c>
      <c r="M119" s="91" t="s">
        <v>15</v>
      </c>
      <c r="N119" s="87"/>
      <c r="O119" s="99" t="s">
        <v>15</v>
      </c>
      <c r="P119" s="99"/>
      <c r="R119" s="97">
        <f t="shared" si="14"/>
        <v>1.0054916470183479</v>
      </c>
      <c r="S119" s="97">
        <f t="shared" si="19"/>
        <v>2.143648647263011</v>
      </c>
      <c r="T119" s="100">
        <f t="shared" si="20"/>
        <v>8.1292342077649016E-2</v>
      </c>
      <c r="U119" s="100">
        <f t="shared" si="15"/>
        <v>7.0444823014995439E-2</v>
      </c>
      <c r="V119" s="100">
        <f t="shared" si="16"/>
        <v>1.0847519062653577E-2</v>
      </c>
      <c r="Y119" s="81"/>
    </row>
    <row r="120" spans="1:25" ht="13">
      <c r="A120" s="74">
        <v>1880.04</v>
      </c>
      <c r="B120" s="95">
        <v>5.18</v>
      </c>
      <c r="C120" s="96">
        <v>0.22</v>
      </c>
      <c r="D120" s="95">
        <v>0.41670000000000001</v>
      </c>
      <c r="E120" s="95">
        <v>9.7048347110000002</v>
      </c>
      <c r="F120" s="96">
        <f t="shared" si="21"/>
        <v>1880.2916666666583</v>
      </c>
      <c r="G120" s="97">
        <f>G117*9/12+G129*3/12</f>
        <v>3.9399999999999995</v>
      </c>
      <c r="H120" s="96">
        <f t="shared" si="17"/>
        <v>170.38540472263375</v>
      </c>
      <c r="I120" s="96">
        <f t="shared" si="11"/>
        <v>7.2364457604207395</v>
      </c>
      <c r="J120" s="98">
        <f t="shared" si="18"/>
        <v>304.51816410956502</v>
      </c>
      <c r="K120" s="96">
        <f t="shared" si="12"/>
        <v>13.706486128942373</v>
      </c>
      <c r="L120" s="98">
        <f t="shared" si="13"/>
        <v>24.496663896613082</v>
      </c>
      <c r="M120" s="91" t="s">
        <v>15</v>
      </c>
      <c r="N120" s="87"/>
      <c r="O120" s="99" t="s">
        <v>15</v>
      </c>
      <c r="P120" s="99"/>
      <c r="R120" s="97">
        <f t="shared" si="14"/>
        <v>1.005472145577851</v>
      </c>
      <c r="S120" s="97">
        <f t="shared" si="19"/>
        <v>2.2399467633136738</v>
      </c>
      <c r="T120" s="100">
        <f t="shared" si="20"/>
        <v>8.1824199605325498E-2</v>
      </c>
      <c r="U120" s="100">
        <f t="shared" si="15"/>
        <v>6.5909053785043969E-2</v>
      </c>
      <c r="V120" s="100">
        <f t="shared" si="16"/>
        <v>1.5915145820281529E-2</v>
      </c>
      <c r="Y120" s="81"/>
    </row>
    <row r="121" spans="1:25" ht="13">
      <c r="A121" s="74">
        <v>1880.05</v>
      </c>
      <c r="B121" s="95">
        <v>4.7699999999999996</v>
      </c>
      <c r="C121" s="96">
        <v>0.22500000000000001</v>
      </c>
      <c r="D121" s="95">
        <v>0.42580000000000001</v>
      </c>
      <c r="E121" s="95">
        <v>9.4194198349999994</v>
      </c>
      <c r="F121" s="96">
        <f t="shared" si="21"/>
        <v>1880.3749999999916</v>
      </c>
      <c r="G121" s="97">
        <f>G117*8/12+G129*4/12</f>
        <v>3.9133333333333331</v>
      </c>
      <c r="H121" s="96">
        <f t="shared" si="17"/>
        <v>161.65345760915426</v>
      </c>
      <c r="I121" s="96">
        <f t="shared" si="11"/>
        <v>7.6251630947714295</v>
      </c>
      <c r="J121" s="98">
        <f t="shared" si="18"/>
        <v>290.04781406662835</v>
      </c>
      <c r="K121" s="96">
        <f t="shared" si="12"/>
        <v>14.430197536682998</v>
      </c>
      <c r="L121" s="98">
        <f t="shared" si="13"/>
        <v>25.891479922341798</v>
      </c>
      <c r="M121" s="91" t="s">
        <v>15</v>
      </c>
      <c r="N121" s="87"/>
      <c r="O121" s="99" t="s">
        <v>15</v>
      </c>
      <c r="P121" s="99"/>
      <c r="R121" s="97">
        <f t="shared" si="14"/>
        <v>1.0054526488432851</v>
      </c>
      <c r="S121" s="97">
        <f t="shared" si="19"/>
        <v>2.320447405059896</v>
      </c>
      <c r="T121" s="100">
        <f t="shared" si="20"/>
        <v>9.0655952439658183E-2</v>
      </c>
      <c r="U121" s="100">
        <f t="shared" si="15"/>
        <v>6.0992209032631806E-2</v>
      </c>
      <c r="V121" s="100">
        <f t="shared" si="16"/>
        <v>2.9663743407026377E-2</v>
      </c>
      <c r="Y121" s="81"/>
    </row>
    <row r="122" spans="1:25" ht="13">
      <c r="A122" s="74">
        <v>1880.06</v>
      </c>
      <c r="B122" s="95">
        <v>4.79</v>
      </c>
      <c r="C122" s="96">
        <v>0.23</v>
      </c>
      <c r="D122" s="95">
        <v>0.435</v>
      </c>
      <c r="E122" s="95">
        <v>9.229089256</v>
      </c>
      <c r="F122" s="96">
        <f t="shared" si="21"/>
        <v>1880.4583333333248</v>
      </c>
      <c r="G122" s="97">
        <f>G117*7/12+G129*5/12</f>
        <v>3.8866666666666667</v>
      </c>
      <c r="H122" s="96">
        <f t="shared" si="17"/>
        <v>165.67899091515727</v>
      </c>
      <c r="I122" s="96">
        <f t="shared" si="11"/>
        <v>7.9553586451954441</v>
      </c>
      <c r="J122" s="98">
        <f t="shared" si="18"/>
        <v>298.46015089340648</v>
      </c>
      <c r="K122" s="96">
        <f t="shared" si="12"/>
        <v>15.046004394173988</v>
      </c>
      <c r="L122" s="98">
        <f t="shared" si="13"/>
        <v>27.104418713701836</v>
      </c>
      <c r="M122" s="91" t="s">
        <v>15</v>
      </c>
      <c r="N122" s="87"/>
      <c r="O122" s="99" t="s">
        <v>15</v>
      </c>
      <c r="P122" s="99"/>
      <c r="R122" s="97">
        <f t="shared" si="14"/>
        <v>1.0054331568240089</v>
      </c>
      <c r="S122" s="97">
        <f t="shared" si="19"/>
        <v>2.3812152762304288</v>
      </c>
      <c r="T122" s="100">
        <f t="shared" si="20"/>
        <v>8.712214361342796E-2</v>
      </c>
      <c r="U122" s="100">
        <f t="shared" si="15"/>
        <v>5.8412780526710506E-2</v>
      </c>
      <c r="V122" s="100">
        <f t="shared" si="16"/>
        <v>2.8709363086717454E-2</v>
      </c>
      <c r="Y122" s="81"/>
    </row>
    <row r="123" spans="1:25" ht="13">
      <c r="A123" s="74">
        <v>1880.07</v>
      </c>
      <c r="B123" s="95">
        <v>5.01</v>
      </c>
      <c r="C123" s="96">
        <v>0.23499999999999999</v>
      </c>
      <c r="D123" s="95">
        <v>0.44419999999999998</v>
      </c>
      <c r="E123" s="95">
        <v>9.229089256</v>
      </c>
      <c r="F123" s="96">
        <f t="shared" si="21"/>
        <v>1880.5416666666581</v>
      </c>
      <c r="G123" s="97">
        <f>G117*6/12+G129*6/12</f>
        <v>3.8600000000000003</v>
      </c>
      <c r="H123" s="96">
        <f t="shared" si="17"/>
        <v>173.28846440186592</v>
      </c>
      <c r="I123" s="96">
        <f t="shared" si="11"/>
        <v>8.1283012244388217</v>
      </c>
      <c r="J123" s="98">
        <f t="shared" si="18"/>
        <v>313.38835085545486</v>
      </c>
      <c r="K123" s="96">
        <f t="shared" si="12"/>
        <v>15.364218739981807</v>
      </c>
      <c r="L123" s="98">
        <f t="shared" si="13"/>
        <v>27.785849391216182</v>
      </c>
      <c r="M123" s="91" t="s">
        <v>15</v>
      </c>
      <c r="N123" s="87"/>
      <c r="O123" s="99" t="s">
        <v>15</v>
      </c>
      <c r="P123" s="99"/>
      <c r="R123" s="97">
        <f t="shared" si="14"/>
        <v>1.0054136695294011</v>
      </c>
      <c r="S123" s="97">
        <f t="shared" si="19"/>
        <v>2.3941527922579144</v>
      </c>
      <c r="T123" s="100">
        <f t="shared" si="20"/>
        <v>8.1408381823294018E-2</v>
      </c>
      <c r="U123" s="100">
        <f t="shared" si="15"/>
        <v>5.8000756739075454E-2</v>
      </c>
      <c r="V123" s="100">
        <f t="shared" si="16"/>
        <v>2.3407625084218564E-2</v>
      </c>
      <c r="Y123" s="81"/>
    </row>
    <row r="124" spans="1:25" ht="13">
      <c r="A124" s="74">
        <v>1880.08</v>
      </c>
      <c r="B124" s="95">
        <v>5.19</v>
      </c>
      <c r="C124" s="96">
        <v>0.24</v>
      </c>
      <c r="D124" s="95">
        <v>0.45329999999999998</v>
      </c>
      <c r="E124" s="95">
        <v>9.229089256</v>
      </c>
      <c r="F124" s="96">
        <f t="shared" si="21"/>
        <v>1880.6249999999914</v>
      </c>
      <c r="G124" s="97">
        <f>G117*5/12+G129*7/12</f>
        <v>3.8333333333333335</v>
      </c>
      <c r="H124" s="96">
        <f t="shared" si="17"/>
        <v>179.51439725462762</v>
      </c>
      <c r="I124" s="96">
        <f t="shared" si="11"/>
        <v>8.3012438036822012</v>
      </c>
      <c r="J124" s="98">
        <f t="shared" si="18"/>
        <v>325.89886386365669</v>
      </c>
      <c r="K124" s="96">
        <f t="shared" si="12"/>
        <v>15.678974234204757</v>
      </c>
      <c r="L124" s="98">
        <f t="shared" si="13"/>
        <v>28.464345855374866</v>
      </c>
      <c r="M124" s="91" t="s">
        <v>15</v>
      </c>
      <c r="N124" s="87"/>
      <c r="O124" s="99" t="s">
        <v>15</v>
      </c>
      <c r="P124" s="99"/>
      <c r="R124" s="97">
        <f t="shared" si="14"/>
        <v>1.0053941869688605</v>
      </c>
      <c r="S124" s="97">
        <f t="shared" si="19"/>
        <v>2.407113944278092</v>
      </c>
      <c r="T124" s="100">
        <f t="shared" si="20"/>
        <v>7.1090003978579119E-2</v>
      </c>
      <c r="U124" s="100">
        <f t="shared" si="15"/>
        <v>5.375326390602253E-2</v>
      </c>
      <c r="V124" s="100">
        <f t="shared" si="16"/>
        <v>1.7336740072556589E-2</v>
      </c>
      <c r="Y124" s="81"/>
    </row>
    <row r="125" spans="1:25" ht="13">
      <c r="A125" s="74">
        <v>1880.09</v>
      </c>
      <c r="B125" s="95">
        <v>5.18</v>
      </c>
      <c r="C125" s="96">
        <v>0.245</v>
      </c>
      <c r="D125" s="95">
        <v>0.46250000000000002</v>
      </c>
      <c r="E125" s="95">
        <v>9.3242545450000005</v>
      </c>
      <c r="F125" s="96">
        <f t="shared" si="21"/>
        <v>1880.7083333333246</v>
      </c>
      <c r="G125" s="97">
        <f>G117*4/12+G129*8/12</f>
        <v>3.8066666666666666</v>
      </c>
      <c r="H125" s="96">
        <f t="shared" si="17"/>
        <v>177.33988084727898</v>
      </c>
      <c r="I125" s="96">
        <f t="shared" si="11"/>
        <v>8.3876970671010316</v>
      </c>
      <c r="J125" s="98">
        <f t="shared" si="18"/>
        <v>323.22009628152796</v>
      </c>
      <c r="K125" s="96">
        <f t="shared" si="12"/>
        <v>15.833917932792765</v>
      </c>
      <c r="L125" s="98">
        <f t="shared" si="13"/>
        <v>28.858937167993567</v>
      </c>
      <c r="M125" s="91" t="s">
        <v>15</v>
      </c>
      <c r="N125" s="87"/>
      <c r="O125" s="99" t="s">
        <v>15</v>
      </c>
      <c r="P125" s="99"/>
      <c r="R125" s="97">
        <f t="shared" si="14"/>
        <v>1.0053747091518059</v>
      </c>
      <c r="S125" s="97">
        <f t="shared" si="19"/>
        <v>2.3953983376449153</v>
      </c>
      <c r="T125" s="100">
        <f t="shared" si="20"/>
        <v>6.9279584626232404E-2</v>
      </c>
      <c r="U125" s="100">
        <f t="shared" si="15"/>
        <v>5.3184267575099975E-2</v>
      </c>
      <c r="V125" s="100">
        <f t="shared" si="16"/>
        <v>1.6095317051132429E-2</v>
      </c>
      <c r="Y125" s="81"/>
    </row>
    <row r="126" spans="1:25" ht="13">
      <c r="A126" s="74">
        <v>1880.1</v>
      </c>
      <c r="B126" s="95">
        <v>5.33</v>
      </c>
      <c r="C126" s="96">
        <v>0.25</v>
      </c>
      <c r="D126" s="95">
        <v>0.47170000000000001</v>
      </c>
      <c r="E126" s="95">
        <v>9.3242545450000005</v>
      </c>
      <c r="F126" s="96">
        <f t="shared" si="21"/>
        <v>1880.7916666666579</v>
      </c>
      <c r="G126" s="97">
        <f>G117*3/12+G129*9/12</f>
        <v>3.7800000000000002</v>
      </c>
      <c r="H126" s="96">
        <f t="shared" si="17"/>
        <v>182.4752055822388</v>
      </c>
      <c r="I126" s="96">
        <f t="shared" si="11"/>
        <v>8.5588745582663588</v>
      </c>
      <c r="J126" s="98">
        <f t="shared" si="18"/>
        <v>333.87970370394004</v>
      </c>
      <c r="K126" s="96">
        <f t="shared" si="12"/>
        <v>16.148884516536967</v>
      </c>
      <c r="L126" s="98">
        <f t="shared" si="13"/>
        <v>29.548040569821481</v>
      </c>
      <c r="M126" s="91" t="s">
        <v>15</v>
      </c>
      <c r="N126" s="87"/>
      <c r="O126" s="99" t="s">
        <v>15</v>
      </c>
      <c r="P126" s="99"/>
      <c r="R126" s="97">
        <f t="shared" si="14"/>
        <v>1.0053552360876774</v>
      </c>
      <c r="S126" s="97">
        <f t="shared" si="19"/>
        <v>2.408272907012476</v>
      </c>
      <c r="T126" s="100">
        <f t="shared" si="20"/>
        <v>6.1289257063370961E-2</v>
      </c>
      <c r="U126" s="100">
        <f t="shared" si="15"/>
        <v>5.278512270498581E-2</v>
      </c>
      <c r="V126" s="100">
        <f t="shared" si="16"/>
        <v>8.5041343583851514E-3</v>
      </c>
      <c r="Y126" s="81"/>
    </row>
    <row r="127" spans="1:25" ht="13">
      <c r="A127" s="74">
        <v>1880.11</v>
      </c>
      <c r="B127" s="95">
        <v>5.61</v>
      </c>
      <c r="C127" s="96">
        <v>0.255</v>
      </c>
      <c r="D127" s="95">
        <v>0.48080000000000001</v>
      </c>
      <c r="E127" s="95">
        <v>9.4194198349999994</v>
      </c>
      <c r="F127" s="96">
        <f t="shared" si="21"/>
        <v>1880.8749999999911</v>
      </c>
      <c r="G127" s="97">
        <f>G117*2/12+G129*10/12</f>
        <v>3.7533333333333334</v>
      </c>
      <c r="H127" s="96">
        <f t="shared" si="17"/>
        <v>190.12073316296764</v>
      </c>
      <c r="I127" s="96">
        <f t="shared" si="11"/>
        <v>8.641851507407619</v>
      </c>
      <c r="J127" s="98">
        <f t="shared" si="18"/>
        <v>349.18661280499111</v>
      </c>
      <c r="K127" s="96">
        <f t="shared" si="12"/>
        <v>16.294126293182682</v>
      </c>
      <c r="L127" s="98">
        <f t="shared" si="13"/>
        <v>29.926724320256639</v>
      </c>
      <c r="M127" s="91" t="s">
        <v>15</v>
      </c>
      <c r="N127" s="87"/>
      <c r="O127" s="99" t="s">
        <v>15</v>
      </c>
      <c r="P127" s="99"/>
      <c r="R127" s="97">
        <f t="shared" si="14"/>
        <v>1.0053357677859338</v>
      </c>
      <c r="S127" s="97">
        <f t="shared" si="19"/>
        <v>2.3967084696086709</v>
      </c>
      <c r="T127" s="100">
        <f t="shared" si="20"/>
        <v>5.1490916591568681E-2</v>
      </c>
      <c r="U127" s="100">
        <f t="shared" si="15"/>
        <v>5.5970256736687318E-2</v>
      </c>
      <c r="V127" s="100">
        <f t="shared" si="16"/>
        <v>-4.4793401451186377E-3</v>
      </c>
      <c r="Y127" s="81"/>
    </row>
    <row r="128" spans="1:25" ht="13">
      <c r="A128" s="74">
        <v>1880.12</v>
      </c>
      <c r="B128" s="95">
        <v>5.84</v>
      </c>
      <c r="C128" s="96">
        <v>0.26</v>
      </c>
      <c r="D128" s="95">
        <v>0.49</v>
      </c>
      <c r="E128" s="95">
        <v>9.5145851239999999</v>
      </c>
      <c r="F128" s="96">
        <f t="shared" si="21"/>
        <v>1880.9583333333244</v>
      </c>
      <c r="G128" s="97">
        <f>G117*1/12+G129*11/12</f>
        <v>3.726666666666667</v>
      </c>
      <c r="H128" s="96">
        <f t="shared" si="17"/>
        <v>195.93578655337694</v>
      </c>
      <c r="I128" s="96">
        <f t="shared" si="11"/>
        <v>8.7231685794311655</v>
      </c>
      <c r="J128" s="98">
        <f t="shared" si="18"/>
        <v>361.20199499277862</v>
      </c>
      <c r="K128" s="96">
        <f t="shared" si="12"/>
        <v>16.439817707389505</v>
      </c>
      <c r="L128" s="98">
        <f t="shared" si="13"/>
        <v>30.306331771654374</v>
      </c>
      <c r="M128" s="91" t="s">
        <v>15</v>
      </c>
      <c r="N128" s="87"/>
      <c r="O128" s="99" t="s">
        <v>15</v>
      </c>
      <c r="P128" s="99"/>
      <c r="R128" s="97">
        <f t="shared" si="14"/>
        <v>1.0053163042560556</v>
      </c>
      <c r="S128" s="97">
        <f t="shared" si="19"/>
        <v>2.3853968594927881</v>
      </c>
      <c r="T128" s="100">
        <f t="shared" si="20"/>
        <v>4.5882043257926775E-2</v>
      </c>
      <c r="U128" s="100">
        <f t="shared" si="15"/>
        <v>5.663894316368645E-2</v>
      </c>
      <c r="V128" s="100">
        <f t="shared" si="16"/>
        <v>-1.0756899905759676E-2</v>
      </c>
      <c r="Y128" s="81"/>
    </row>
    <row r="129" spans="1:26" ht="13">
      <c r="A129" s="74">
        <v>1881.01</v>
      </c>
      <c r="B129" s="95">
        <v>6.19</v>
      </c>
      <c r="C129" s="96">
        <v>0.26500000000000001</v>
      </c>
      <c r="D129" s="95">
        <v>0.48580000000000001</v>
      </c>
      <c r="E129" s="95">
        <v>9.4194198349999994</v>
      </c>
      <c r="F129" s="96">
        <f t="shared" si="21"/>
        <v>1881.0416666666576</v>
      </c>
      <c r="G129" s="97">
        <v>3.7</v>
      </c>
      <c r="H129" s="96">
        <f t="shared" si="17"/>
        <v>209.77670914060067</v>
      </c>
      <c r="I129" s="96">
        <f t="shared" si="11"/>
        <v>8.9807476449530164</v>
      </c>
      <c r="J129" s="98">
        <f t="shared" si="18"/>
        <v>388.09698411599948</v>
      </c>
      <c r="K129" s="96">
        <f t="shared" si="12"/>
        <v>16.463574361955381</v>
      </c>
      <c r="L129" s="98">
        <f t="shared" si="13"/>
        <v>30.458403050654692</v>
      </c>
      <c r="M129" s="91">
        <f t="shared" ref="M129:M192" si="22">H129/AVERAGE(K9:K128)</f>
        <v>18.473952301404942</v>
      </c>
      <c r="N129" s="87"/>
      <c r="O129" s="99">
        <f t="shared" ref="O129:O192" si="23">J129/AVERAGE(L9:L128)</f>
        <v>24.135057421965008</v>
      </c>
      <c r="P129" s="99"/>
      <c r="Q129" s="107">
        <f t="shared" ref="Q129:Q192" si="24">1/M129-(G129/100-(((E129/E9)^(1/10))-1))</f>
        <v>-1.048874481343709E-2</v>
      </c>
      <c r="R129" s="97">
        <f t="shared" si="14"/>
        <v>1.003636193113409</v>
      </c>
      <c r="S129" s="97">
        <f t="shared" si="19"/>
        <v>2.422306367277153</v>
      </c>
      <c r="T129" s="100">
        <f>(($J249/$J129)^(1/10)-1)</f>
        <v>4.5353276058498038E-2</v>
      </c>
      <c r="U129" s="100">
        <f>(($S249/$S129)^(1/10)-1)</f>
        <v>5.6467965502210449E-2</v>
      </c>
      <c r="V129" s="100">
        <f>T129-U129</f>
        <v>-1.1114689443712411E-2</v>
      </c>
      <c r="Y129" s="81"/>
      <c r="Z129" s="81"/>
    </row>
    <row r="130" spans="1:26" ht="13">
      <c r="A130" s="74">
        <v>1881.02</v>
      </c>
      <c r="B130" s="95">
        <v>6.17</v>
      </c>
      <c r="C130" s="96">
        <v>0.27</v>
      </c>
      <c r="D130" s="95">
        <v>0.48170000000000002</v>
      </c>
      <c r="E130" s="95">
        <v>9.5145851239999999</v>
      </c>
      <c r="F130" s="96">
        <f t="shared" si="21"/>
        <v>1881.1249999999909</v>
      </c>
      <c r="G130" s="97">
        <f>G129*11/12+G141*1/12</f>
        <v>3.6933333333333338</v>
      </c>
      <c r="H130" s="96">
        <f t="shared" si="17"/>
        <v>207.00750051957803</v>
      </c>
      <c r="I130" s="96">
        <f t="shared" si="11"/>
        <v>9.0586750632554409</v>
      </c>
      <c r="J130" s="98">
        <f t="shared" si="18"/>
        <v>384.37039719063716</v>
      </c>
      <c r="K130" s="96">
        <f t="shared" si="12"/>
        <v>16.161347325815353</v>
      </c>
      <c r="L130" s="98">
        <f t="shared" si="13"/>
        <v>30.008301511625593</v>
      </c>
      <c r="M130" s="91">
        <f t="shared" si="22"/>
        <v>18.147258164990237</v>
      </c>
      <c r="N130" s="87"/>
      <c r="O130" s="99">
        <f t="shared" si="23"/>
        <v>23.655503266150088</v>
      </c>
      <c r="P130" s="99"/>
      <c r="Q130" s="107">
        <f t="shared" si="24"/>
        <v>-1.1392839551264064E-2</v>
      </c>
      <c r="R130" s="97">
        <f t="shared" si="14"/>
        <v>1.0036308102375502</v>
      </c>
      <c r="S130" s="97">
        <f t="shared" si="19"/>
        <v>2.4067982309690459</v>
      </c>
      <c r="T130" s="100">
        <f t="shared" ref="T130:T193" si="25">(($J250/$J130)^(1/10)-1)</f>
        <v>4.6774019030632719E-2</v>
      </c>
      <c r="U130" s="100">
        <f t="shared" ref="U130:U193" si="26">(($S250/$S130)^(1/10)-1)</f>
        <v>5.619874876652009E-2</v>
      </c>
      <c r="V130" s="100">
        <f t="shared" ref="V130:V193" si="27">T130-U130</f>
        <v>-9.4247297358873716E-3</v>
      </c>
      <c r="Y130" s="81"/>
      <c r="Z130" s="81"/>
    </row>
    <row r="131" spans="1:26" ht="13">
      <c r="A131" s="74">
        <v>1881.03</v>
      </c>
      <c r="B131" s="95">
        <v>6.24</v>
      </c>
      <c r="C131" s="96">
        <v>0.27500000000000002</v>
      </c>
      <c r="D131" s="95">
        <v>0.47749999999999998</v>
      </c>
      <c r="E131" s="95">
        <v>9.5145851239999999</v>
      </c>
      <c r="F131" s="96">
        <f t="shared" si="21"/>
        <v>1881.2083333333242</v>
      </c>
      <c r="G131" s="97">
        <f>G129*10/12+G141*2/12</f>
        <v>3.686666666666667</v>
      </c>
      <c r="H131" s="96">
        <f t="shared" si="17"/>
        <v>209.35604590634796</v>
      </c>
      <c r="I131" s="96">
        <f t="shared" si="11"/>
        <v>9.2264283051675786</v>
      </c>
      <c r="J131" s="98">
        <f t="shared" si="18"/>
        <v>390.15879525745993</v>
      </c>
      <c r="K131" s="96">
        <f t="shared" si="12"/>
        <v>16.020434602609157</v>
      </c>
      <c r="L131" s="98">
        <f t="shared" si="13"/>
        <v>29.855901399909794</v>
      </c>
      <c r="M131" s="91">
        <f t="shared" si="22"/>
        <v>18.270119140204997</v>
      </c>
      <c r="N131" s="87"/>
      <c r="O131" s="99">
        <f t="shared" si="23"/>
        <v>23.767712891469245</v>
      </c>
      <c r="P131" s="99"/>
      <c r="Q131" s="107">
        <f t="shared" si="24"/>
        <v>-1.3123118077292363E-2</v>
      </c>
      <c r="R131" s="97">
        <f t="shared" si="14"/>
        <v>1.0036254274364746</v>
      </c>
      <c r="S131" s="97">
        <f t="shared" si="19"/>
        <v>2.4155368586257659</v>
      </c>
      <c r="T131" s="100">
        <f t="shared" si="25"/>
        <v>4.2422581098677137E-2</v>
      </c>
      <c r="U131" s="100">
        <f t="shared" si="26"/>
        <v>5.4884513803230339E-2</v>
      </c>
      <c r="V131" s="100">
        <f t="shared" si="27"/>
        <v>-1.2461932704553202E-2</v>
      </c>
      <c r="Y131" s="81"/>
      <c r="Z131" s="81"/>
    </row>
    <row r="132" spans="1:26" ht="13">
      <c r="A132" s="74">
        <v>1881.04</v>
      </c>
      <c r="B132" s="95">
        <v>6.22</v>
      </c>
      <c r="C132" s="96">
        <v>0.28000000000000003</v>
      </c>
      <c r="D132" s="95">
        <v>0.4733</v>
      </c>
      <c r="E132" s="95">
        <v>9.6096694209999995</v>
      </c>
      <c r="F132" s="96">
        <f t="shared" si="21"/>
        <v>1881.2916666666574</v>
      </c>
      <c r="G132" s="97">
        <f>G129*9/12+G141*3/12</f>
        <v>3.68</v>
      </c>
      <c r="H132" s="96">
        <f t="shared" si="17"/>
        <v>206.62016798007389</v>
      </c>
      <c r="I132" s="96">
        <f t="shared" si="11"/>
        <v>9.3012294267557394</v>
      </c>
      <c r="J132" s="98">
        <f t="shared" si="18"/>
        <v>386.5046672220758</v>
      </c>
      <c r="K132" s="96">
        <f t="shared" si="12"/>
        <v>15.722399598869609</v>
      </c>
      <c r="L132" s="98">
        <f t="shared" si="13"/>
        <v>29.410395337011007</v>
      </c>
      <c r="M132" s="91">
        <f t="shared" si="22"/>
        <v>17.950108278222899</v>
      </c>
      <c r="N132" s="87"/>
      <c r="O132" s="99">
        <f t="shared" si="23"/>
        <v>23.308850117141478</v>
      </c>
      <c r="P132" s="99"/>
      <c r="Q132" s="107">
        <f t="shared" si="24"/>
        <v>-7.5035017219817896E-3</v>
      </c>
      <c r="R132" s="97">
        <f t="shared" si="14"/>
        <v>1.0036200447102193</v>
      </c>
      <c r="S132" s="97">
        <f t="shared" si="19"/>
        <v>2.4003066741761567</v>
      </c>
      <c r="T132" s="100">
        <f t="shared" si="25"/>
        <v>4.5970733040427092E-2</v>
      </c>
      <c r="U132" s="100">
        <f t="shared" si="26"/>
        <v>5.4635360559144752E-2</v>
      </c>
      <c r="V132" s="100">
        <f t="shared" si="27"/>
        <v>-8.6646275187176602E-3</v>
      </c>
      <c r="Y132" s="81"/>
      <c r="Z132" s="81"/>
    </row>
    <row r="133" spans="1:26" ht="13">
      <c r="A133" s="74">
        <v>1881.05</v>
      </c>
      <c r="B133" s="95">
        <v>6.5</v>
      </c>
      <c r="C133" s="96">
        <v>0.28499999999999998</v>
      </c>
      <c r="D133" s="95">
        <v>0.46920000000000001</v>
      </c>
      <c r="E133" s="95">
        <v>9.5145851239999999</v>
      </c>
      <c r="F133" s="96">
        <f t="shared" si="21"/>
        <v>1881.3749999999907</v>
      </c>
      <c r="G133" s="97">
        <f>G129*8/12+G141*4/12</f>
        <v>3.6733333333333338</v>
      </c>
      <c r="H133" s="96">
        <f t="shared" si="17"/>
        <v>218.07921448577909</v>
      </c>
      <c r="I133" s="96">
        <f t="shared" si="11"/>
        <v>9.561934788991854</v>
      </c>
      <c r="J133" s="98">
        <f t="shared" si="18"/>
        <v>409.43056407254642</v>
      </c>
      <c r="K133" s="96">
        <f t="shared" si="12"/>
        <v>15.74196422103501</v>
      </c>
      <c r="L133" s="98">
        <f t="shared" si="13"/>
        <v>29.554587794282895</v>
      </c>
      <c r="M133" s="91">
        <f t="shared" si="22"/>
        <v>18.869718693152599</v>
      </c>
      <c r="N133" s="87"/>
      <c r="O133" s="99">
        <f t="shared" si="23"/>
        <v>24.456686047737879</v>
      </c>
      <c r="P133" s="99"/>
      <c r="Q133" s="107">
        <f t="shared" si="24"/>
        <v>-8.8810899862742307E-3</v>
      </c>
      <c r="R133" s="97">
        <f t="shared" si="14"/>
        <v>1.0036146620588215</v>
      </c>
      <c r="S133" s="97">
        <f t="shared" si="19"/>
        <v>2.4330702656658305</v>
      </c>
      <c r="T133" s="100">
        <f t="shared" si="25"/>
        <v>4.1157417335913049E-2</v>
      </c>
      <c r="U133" s="100">
        <f t="shared" si="26"/>
        <v>5.4785523143780823E-2</v>
      </c>
      <c r="V133" s="100">
        <f t="shared" si="27"/>
        <v>-1.3628105807867774E-2</v>
      </c>
      <c r="Y133" s="81"/>
      <c r="Z133" s="81"/>
    </row>
    <row r="134" spans="1:26" ht="13">
      <c r="A134" s="74">
        <v>1881.06</v>
      </c>
      <c r="B134" s="95">
        <v>6.58</v>
      </c>
      <c r="C134" s="96">
        <v>0.28999999999999998</v>
      </c>
      <c r="D134" s="95">
        <v>0.46500000000000002</v>
      </c>
      <c r="E134" s="95">
        <v>9.5145851239999999</v>
      </c>
      <c r="F134" s="96">
        <f t="shared" si="21"/>
        <v>1881.4583333333239</v>
      </c>
      <c r="G134" s="97">
        <f>G129*7/12+G141*5/12</f>
        <v>3.666666666666667</v>
      </c>
      <c r="H134" s="96">
        <f t="shared" si="17"/>
        <v>220.76326635637335</v>
      </c>
      <c r="I134" s="96">
        <f t="shared" si="11"/>
        <v>9.7296880309039917</v>
      </c>
      <c r="J134" s="98">
        <f t="shared" si="18"/>
        <v>415.99195131729886</v>
      </c>
      <c r="K134" s="96">
        <f t="shared" si="12"/>
        <v>15.601051497828816</v>
      </c>
      <c r="L134" s="98">
        <f t="shared" si="13"/>
        <v>29.397607501906379</v>
      </c>
      <c r="M134" s="91">
        <f t="shared" si="22"/>
        <v>19.028710731115794</v>
      </c>
      <c r="N134" s="87"/>
      <c r="O134" s="99">
        <f t="shared" si="23"/>
        <v>24.616330670871346</v>
      </c>
      <c r="P134" s="99"/>
      <c r="Q134" s="107">
        <f t="shared" si="24"/>
        <v>-7.7324654335102425E-3</v>
      </c>
      <c r="R134" s="97">
        <f t="shared" si="14"/>
        <v>1.0036092794823186</v>
      </c>
      <c r="S134" s="97">
        <f t="shared" si="19"/>
        <v>2.4418649924415798</v>
      </c>
      <c r="T134" s="100">
        <f t="shared" si="25"/>
        <v>4.0279351615211789E-2</v>
      </c>
      <c r="U134" s="100">
        <f t="shared" si="26"/>
        <v>5.7281368771541885E-2</v>
      </c>
      <c r="V134" s="100">
        <f t="shared" si="27"/>
        <v>-1.7002017156330096E-2</v>
      </c>
      <c r="Y134" s="81"/>
      <c r="Z134" s="81"/>
    </row>
    <row r="135" spans="1:26" ht="13">
      <c r="A135" s="74">
        <v>1881.07</v>
      </c>
      <c r="B135" s="95">
        <v>6.35</v>
      </c>
      <c r="C135" s="96">
        <v>0.29499999999999998</v>
      </c>
      <c r="D135" s="95">
        <v>0.46079999999999999</v>
      </c>
      <c r="E135" s="95">
        <v>9.6096694209999995</v>
      </c>
      <c r="F135" s="96">
        <f t="shared" si="21"/>
        <v>1881.5416666666572</v>
      </c>
      <c r="G135" s="97">
        <f>G129*6/12+G141*6/12</f>
        <v>3.66</v>
      </c>
      <c r="H135" s="96">
        <f t="shared" si="17"/>
        <v>210.93859592821047</v>
      </c>
      <c r="I135" s="96">
        <f t="shared" si="11"/>
        <v>9.7995095746176517</v>
      </c>
      <c r="J135" s="98">
        <f t="shared" si="18"/>
        <v>399.01777746514381</v>
      </c>
      <c r="K135" s="96">
        <f t="shared" si="12"/>
        <v>15.307166142318016</v>
      </c>
      <c r="L135" s="98">
        <f t="shared" si="13"/>
        <v>28.955494780462722</v>
      </c>
      <c r="M135" s="91">
        <f t="shared" si="22"/>
        <v>18.116367187389752</v>
      </c>
      <c r="N135" s="87"/>
      <c r="O135" s="99">
        <f t="shared" si="23"/>
        <v>23.397455434510476</v>
      </c>
      <c r="P135" s="99"/>
      <c r="Q135" s="107">
        <f t="shared" si="24"/>
        <v>-4.0478721406957269E-3</v>
      </c>
      <c r="R135" s="97">
        <f t="shared" si="14"/>
        <v>1.0036038969807477</v>
      </c>
      <c r="S135" s="97">
        <f t="shared" si="19"/>
        <v>2.4264297656938569</v>
      </c>
      <c r="T135" s="100">
        <f t="shared" si="25"/>
        <v>4.4567268499420054E-2</v>
      </c>
      <c r="U135" s="100">
        <f t="shared" si="26"/>
        <v>5.9584011133140269E-2</v>
      </c>
      <c r="V135" s="100">
        <f t="shared" si="27"/>
        <v>-1.5016742633720215E-2</v>
      </c>
      <c r="Y135" s="81"/>
      <c r="Z135" s="81"/>
    </row>
    <row r="136" spans="1:26" ht="13">
      <c r="A136" s="74">
        <v>1881.08</v>
      </c>
      <c r="B136" s="95">
        <v>6.2</v>
      </c>
      <c r="C136" s="96">
        <v>0.3</v>
      </c>
      <c r="D136" s="95">
        <v>0.45669999999999999</v>
      </c>
      <c r="E136" s="95">
        <v>9.8000000000000007</v>
      </c>
      <c r="F136" s="96">
        <f t="shared" si="21"/>
        <v>1881.6249999999905</v>
      </c>
      <c r="G136" s="97">
        <f>G129*5/12+G141*7/12</f>
        <v>3.6533333333333333</v>
      </c>
      <c r="H136" s="96">
        <f t="shared" si="17"/>
        <v>201.95582653061217</v>
      </c>
      <c r="I136" s="96">
        <f t="shared" si="11"/>
        <v>9.7720561224489764</v>
      </c>
      <c r="J136" s="98">
        <f t="shared" si="18"/>
        <v>383.56612755142277</v>
      </c>
      <c r="K136" s="96">
        <f t="shared" si="12"/>
        <v>14.876326770408156</v>
      </c>
      <c r="L136" s="98">
        <f t="shared" si="13"/>
        <v>28.253975879473348</v>
      </c>
      <c r="M136" s="91">
        <f t="shared" si="22"/>
        <v>17.28624355397346</v>
      </c>
      <c r="N136" s="87"/>
      <c r="O136" s="99">
        <f t="shared" si="23"/>
        <v>22.294300579943187</v>
      </c>
      <c r="P136" s="99"/>
      <c r="Q136" s="107">
        <f t="shared" si="24"/>
        <v>2.1436052233797867E-3</v>
      </c>
      <c r="R136" s="97">
        <f t="shared" si="14"/>
        <v>1.0035985145541462</v>
      </c>
      <c r="S136" s="97">
        <f t="shared" si="19"/>
        <v>2.3878796596676124</v>
      </c>
      <c r="T136" s="100">
        <f t="shared" si="25"/>
        <v>5.2557110986098943E-2</v>
      </c>
      <c r="U136" s="100">
        <f t="shared" si="26"/>
        <v>6.1615833877553872E-2</v>
      </c>
      <c r="V136" s="100">
        <f t="shared" si="27"/>
        <v>-9.0587228914549289E-3</v>
      </c>
      <c r="Y136" s="81"/>
      <c r="Z136" s="81"/>
    </row>
    <row r="137" spans="1:26" ht="13">
      <c r="A137" s="74">
        <v>1881.09</v>
      </c>
      <c r="B137" s="95">
        <v>6.25</v>
      </c>
      <c r="C137" s="96">
        <v>0.30499999999999999</v>
      </c>
      <c r="D137" s="95">
        <v>0.45250000000000001</v>
      </c>
      <c r="E137" s="95">
        <v>10.180580170000001</v>
      </c>
      <c r="F137" s="96">
        <f t="shared" si="21"/>
        <v>1881.7083333333237</v>
      </c>
      <c r="G137" s="97">
        <f>G129*4/12+G141*8/12</f>
        <v>3.6466666666666669</v>
      </c>
      <c r="H137" s="96">
        <f t="shared" si="17"/>
        <v>195.97391226083721</v>
      </c>
      <c r="I137" s="96">
        <f t="shared" ref="I137:I200" si="28">C137*$E$1859/E137</f>
        <v>9.563526918328856</v>
      </c>
      <c r="J137" s="98">
        <f t="shared" si="18"/>
        <v>373.71856512246279</v>
      </c>
      <c r="K137" s="96">
        <f t="shared" ref="K137:K200" si="29">D137*$E$1859/E137</f>
        <v>14.188511247684614</v>
      </c>
      <c r="L137" s="98">
        <f t="shared" ref="L137:L200" si="30">K137*(J137/H137)</f>
        <v>27.057224114866308</v>
      </c>
      <c r="M137" s="91">
        <f t="shared" si="22"/>
        <v>16.724836648772907</v>
      </c>
      <c r="N137" s="87"/>
      <c r="O137" s="99">
        <f t="shared" si="23"/>
        <v>21.542784022650423</v>
      </c>
      <c r="P137" s="99"/>
      <c r="Q137" s="107">
        <f t="shared" si="24"/>
        <v>5.5640506219197111E-3</v>
      </c>
      <c r="R137" s="97">
        <f t="shared" ref="R137:R200" si="31">((G137/G138+G137/1200+((1+G138/1200)^(-119))*(1-G137/G138)))</f>
        <v>1.0035931322025515</v>
      </c>
      <c r="S137" s="97">
        <f t="shared" si="19"/>
        <v>2.3068852566080684</v>
      </c>
      <c r="T137" s="100">
        <f t="shared" si="25"/>
        <v>6.52507750753617E-2</v>
      </c>
      <c r="U137" s="100">
        <f t="shared" si="26"/>
        <v>6.6944701713953059E-2</v>
      </c>
      <c r="V137" s="100">
        <f t="shared" si="27"/>
        <v>-1.6939266385913587E-3</v>
      </c>
      <c r="Y137" s="81"/>
      <c r="Z137" s="81"/>
    </row>
    <row r="138" spans="1:26" ht="13">
      <c r="A138" s="74">
        <v>1881.1</v>
      </c>
      <c r="B138" s="95">
        <v>6.15</v>
      </c>
      <c r="C138" s="96">
        <v>0.31</v>
      </c>
      <c r="D138" s="95">
        <v>0.44829999999999998</v>
      </c>
      <c r="E138" s="95">
        <v>10.275745450000001</v>
      </c>
      <c r="F138" s="96">
        <f t="shared" si="21"/>
        <v>1881.791666666657</v>
      </c>
      <c r="G138" s="97">
        <f>G129*3/12+G141*9/12</f>
        <v>3.64</v>
      </c>
      <c r="H138" s="96">
        <f t="shared" ref="H138:H201" si="32">B138*$E$1859/E138</f>
        <v>191.05242384142548</v>
      </c>
      <c r="I138" s="96">
        <f t="shared" si="28"/>
        <v>9.6302847789986821</v>
      </c>
      <c r="J138" s="98">
        <f t="shared" ref="J138:J201" si="33">J137*((H138+(I138/12))/H137)</f>
        <v>365.86377692556982</v>
      </c>
      <c r="K138" s="96">
        <f t="shared" si="29"/>
        <v>13.926634407822933</v>
      </c>
      <c r="L138" s="98">
        <f t="shared" si="30"/>
        <v>26.669387186298039</v>
      </c>
      <c r="M138" s="91">
        <f t="shared" si="22"/>
        <v>16.261989411181361</v>
      </c>
      <c r="N138" s="87"/>
      <c r="O138" s="99">
        <f t="shared" si="23"/>
        <v>20.927319306516605</v>
      </c>
      <c r="P138" s="99"/>
      <c r="Q138" s="107">
        <f t="shared" si="24"/>
        <v>6.724035747653706E-3</v>
      </c>
      <c r="R138" s="97">
        <f t="shared" si="31"/>
        <v>1.0035877499260009</v>
      </c>
      <c r="S138" s="97">
        <f t="shared" ref="S138:S201" si="34">S137*R137*E137/E138</f>
        <v>2.2937330112418839</v>
      </c>
      <c r="T138" s="100">
        <f t="shared" si="25"/>
        <v>6.7882600876726373E-2</v>
      </c>
      <c r="U138" s="100">
        <f t="shared" si="26"/>
        <v>6.7890115979221566E-2</v>
      </c>
      <c r="V138" s="100">
        <f t="shared" si="27"/>
        <v>-7.5151024951924938E-6</v>
      </c>
      <c r="Y138" s="81"/>
      <c r="Z138" s="81"/>
    </row>
    <row r="139" spans="1:26" ht="13">
      <c r="A139" s="74">
        <v>1881.11</v>
      </c>
      <c r="B139" s="95">
        <v>6.19</v>
      </c>
      <c r="C139" s="96">
        <v>0.315</v>
      </c>
      <c r="D139" s="95">
        <v>0.44419999999999998</v>
      </c>
      <c r="E139" s="95">
        <v>10.180580170000001</v>
      </c>
      <c r="F139" s="96">
        <f t="shared" ref="F139:F202" si="35">F138+1/12</f>
        <v>1881.8749999999902</v>
      </c>
      <c r="G139" s="97">
        <f>G129*2/12+G141*10/12</f>
        <v>3.6333333333333337</v>
      </c>
      <c r="H139" s="96">
        <f t="shared" si="32"/>
        <v>194.09256270313321</v>
      </c>
      <c r="I139" s="96">
        <f t="shared" si="28"/>
        <v>9.8770851779461957</v>
      </c>
      <c r="J139" s="98">
        <f t="shared" si="33"/>
        <v>373.26182837093637</v>
      </c>
      <c r="K139" s="96">
        <f t="shared" si="29"/>
        <v>13.928257892202222</v>
      </c>
      <c r="L139" s="98">
        <f t="shared" si="30"/>
        <v>26.785606488266541</v>
      </c>
      <c r="M139" s="91">
        <f t="shared" si="22"/>
        <v>16.478642316644873</v>
      </c>
      <c r="N139" s="87"/>
      <c r="O139" s="99">
        <f t="shared" si="23"/>
        <v>21.189774650457178</v>
      </c>
      <c r="P139" s="99"/>
      <c r="Q139" s="107">
        <f t="shared" si="24"/>
        <v>5.0693073656584223E-3</v>
      </c>
      <c r="R139" s="97">
        <f t="shared" si="31"/>
        <v>1.0035823677245315</v>
      </c>
      <c r="S139" s="97">
        <f t="shared" si="34"/>
        <v>2.3234804663770237</v>
      </c>
      <c r="T139" s="100">
        <f t="shared" si="25"/>
        <v>6.5847343483768306E-2</v>
      </c>
      <c r="U139" s="100">
        <f t="shared" si="26"/>
        <v>6.8192546948356636E-2</v>
      </c>
      <c r="V139" s="100">
        <f t="shared" si="27"/>
        <v>-2.3452034645883302E-3</v>
      </c>
      <c r="Y139" s="81"/>
      <c r="Z139" s="81"/>
    </row>
    <row r="140" spans="1:26" ht="13">
      <c r="A140" s="74">
        <v>1881.12</v>
      </c>
      <c r="B140" s="95">
        <v>6.01</v>
      </c>
      <c r="C140" s="96">
        <v>0.32</v>
      </c>
      <c r="D140" s="95">
        <v>0.44</v>
      </c>
      <c r="E140" s="95">
        <v>10.180580170000001</v>
      </c>
      <c r="F140" s="96">
        <f t="shared" si="35"/>
        <v>1881.9583333333235</v>
      </c>
      <c r="G140" s="97">
        <f>G129*1/12+G141*11/12</f>
        <v>3.6266666666666669</v>
      </c>
      <c r="H140" s="96">
        <f t="shared" si="32"/>
        <v>188.44851403002104</v>
      </c>
      <c r="I140" s="96">
        <f t="shared" si="28"/>
        <v>10.033864307754866</v>
      </c>
      <c r="J140" s="98">
        <f t="shared" si="33"/>
        <v>364.01570876670201</v>
      </c>
      <c r="K140" s="96">
        <f t="shared" si="29"/>
        <v>13.796563423162942</v>
      </c>
      <c r="L140" s="98">
        <f t="shared" si="30"/>
        <v>26.650068528677025</v>
      </c>
      <c r="M140" s="91">
        <f t="shared" si="22"/>
        <v>15.958754206105079</v>
      </c>
      <c r="N140" s="87"/>
      <c r="O140" s="99">
        <f t="shared" si="23"/>
        <v>20.509855894384803</v>
      </c>
      <c r="P140" s="99"/>
      <c r="Q140" s="107">
        <f t="shared" si="24"/>
        <v>4.8775071089471045E-3</v>
      </c>
      <c r="R140" s="97">
        <f t="shared" si="31"/>
        <v>1.0035769855981806</v>
      </c>
      <c r="S140" s="97">
        <f t="shared" si="34"/>
        <v>2.3318040278083521</v>
      </c>
      <c r="T140" s="100">
        <f t="shared" si="25"/>
        <v>7.2099449277684302E-2</v>
      </c>
      <c r="U140" s="100">
        <f t="shared" si="26"/>
        <v>6.8145621975638226E-2</v>
      </c>
      <c r="V140" s="100">
        <f t="shared" si="27"/>
        <v>3.9538273020460757E-3</v>
      </c>
      <c r="Y140" s="81"/>
      <c r="Z140" s="81"/>
    </row>
    <row r="141" spans="1:26" ht="13">
      <c r="A141" s="74">
        <v>1882.01</v>
      </c>
      <c r="B141" s="95">
        <v>5.92</v>
      </c>
      <c r="C141" s="96">
        <v>0.32</v>
      </c>
      <c r="D141" s="95">
        <v>0.43919999999999998</v>
      </c>
      <c r="E141" s="95">
        <v>10.180580170000001</v>
      </c>
      <c r="F141" s="96">
        <f t="shared" si="35"/>
        <v>1882.0416666666567</v>
      </c>
      <c r="G141" s="97">
        <v>3.62</v>
      </c>
      <c r="H141" s="96">
        <f t="shared" si="32"/>
        <v>185.626489693465</v>
      </c>
      <c r="I141" s="96">
        <f t="shared" si="28"/>
        <v>10.033864307754866</v>
      </c>
      <c r="J141" s="98">
        <f t="shared" si="33"/>
        <v>360.17971405424095</v>
      </c>
      <c r="K141" s="96">
        <f t="shared" si="29"/>
        <v>13.771478762393553</v>
      </c>
      <c r="L141" s="98">
        <f t="shared" si="30"/>
        <v>26.721440948078147</v>
      </c>
      <c r="M141" s="91">
        <f t="shared" si="22"/>
        <v>15.678764160028743</v>
      </c>
      <c r="N141" s="87"/>
      <c r="O141" s="99">
        <f t="shared" si="23"/>
        <v>20.14205377538325</v>
      </c>
      <c r="P141" s="99"/>
      <c r="Q141" s="107">
        <f t="shared" si="24"/>
        <v>6.0631781355543687E-3</v>
      </c>
      <c r="R141" s="97">
        <f t="shared" si="31"/>
        <v>1.0029473239550168</v>
      </c>
      <c r="S141" s="97">
        <f t="shared" si="34"/>
        <v>2.3401448572336023</v>
      </c>
      <c r="T141" s="100">
        <f t="shared" si="25"/>
        <v>7.8324813670879845E-2</v>
      </c>
      <c r="U141" s="100">
        <f t="shared" si="26"/>
        <v>7.0841489005616154E-2</v>
      </c>
      <c r="V141" s="100">
        <f t="shared" si="27"/>
        <v>7.4833246652636909E-3</v>
      </c>
      <c r="Y141" s="81"/>
      <c r="Z141" s="81"/>
    </row>
    <row r="142" spans="1:26" ht="13">
      <c r="A142" s="74">
        <v>1882.02</v>
      </c>
      <c r="B142" s="95">
        <v>5.79</v>
      </c>
      <c r="C142" s="96">
        <v>0.32</v>
      </c>
      <c r="D142" s="95">
        <v>0.43830000000000002</v>
      </c>
      <c r="E142" s="95">
        <v>10.275745450000001</v>
      </c>
      <c r="F142" s="96">
        <f t="shared" si="35"/>
        <v>1882.12499999999</v>
      </c>
      <c r="G142" s="97">
        <f>G141*11/12+G153*1/12</f>
        <v>3.6208333333333336</v>
      </c>
      <c r="H142" s="96">
        <f t="shared" si="32"/>
        <v>179.86886732387862</v>
      </c>
      <c r="I142" s="96">
        <f t="shared" si="28"/>
        <v>9.9409391267083169</v>
      </c>
      <c r="J142" s="98">
        <f t="shared" si="33"/>
        <v>350.61533705915593</v>
      </c>
      <c r="K142" s="96">
        <f t="shared" si="29"/>
        <v>13.6159800601133</v>
      </c>
      <c r="L142" s="98">
        <f t="shared" si="30"/>
        <v>26.541399349400354</v>
      </c>
      <c r="M142" s="91">
        <f t="shared" si="22"/>
        <v>15.153861528363041</v>
      </c>
      <c r="N142" s="87"/>
      <c r="O142" s="99">
        <f t="shared" si="23"/>
        <v>19.462129672651717</v>
      </c>
      <c r="P142" s="99"/>
      <c r="Q142" s="107">
        <f t="shared" si="24"/>
        <v>9.174922369645365E-3</v>
      </c>
      <c r="R142" s="97">
        <f t="shared" si="31"/>
        <v>1.0029480211096595</v>
      </c>
      <c r="S142" s="97">
        <f t="shared" si="34"/>
        <v>2.3253057002951274</v>
      </c>
      <c r="T142" s="100">
        <f t="shared" si="25"/>
        <v>8.1790936593133301E-2</v>
      </c>
      <c r="U142" s="100">
        <f t="shared" si="26"/>
        <v>7.1732676963995434E-2</v>
      </c>
      <c r="V142" s="100">
        <f t="shared" si="27"/>
        <v>1.0058259629137867E-2</v>
      </c>
      <c r="Y142" s="81"/>
      <c r="Z142" s="81"/>
    </row>
    <row r="143" spans="1:26" ht="13">
      <c r="A143" s="74">
        <v>1882.03</v>
      </c>
      <c r="B143" s="95">
        <v>5.78</v>
      </c>
      <c r="C143" s="96">
        <v>0.32</v>
      </c>
      <c r="D143" s="95">
        <v>0.4375</v>
      </c>
      <c r="E143" s="95">
        <v>10.275745450000001</v>
      </c>
      <c r="F143" s="96">
        <f t="shared" si="35"/>
        <v>1882.2083333333233</v>
      </c>
      <c r="G143" s="97">
        <f>G141*10/12+G153*2/12</f>
        <v>3.621666666666667</v>
      </c>
      <c r="H143" s="96">
        <f t="shared" si="32"/>
        <v>179.55821297616899</v>
      </c>
      <c r="I143" s="96">
        <f t="shared" si="28"/>
        <v>9.9409391267083169</v>
      </c>
      <c r="J143" s="98">
        <f t="shared" si="33"/>
        <v>351.62459249110509</v>
      </c>
      <c r="K143" s="96">
        <f t="shared" si="29"/>
        <v>13.591127712296528</v>
      </c>
      <c r="L143" s="98">
        <f t="shared" si="30"/>
        <v>26.615183255165825</v>
      </c>
      <c r="M143" s="91">
        <f t="shared" si="22"/>
        <v>15.091670299486749</v>
      </c>
      <c r="N143" s="87"/>
      <c r="O143" s="99">
        <f t="shared" si="23"/>
        <v>19.377440588099791</v>
      </c>
      <c r="P143" s="99"/>
      <c r="Q143" s="107">
        <f t="shared" si="24"/>
        <v>7.9781280657485534E-3</v>
      </c>
      <c r="R143" s="97">
        <f t="shared" si="31"/>
        <v>1.0029487182641554</v>
      </c>
      <c r="S143" s="97">
        <f t="shared" si="34"/>
        <v>2.3321607505860089</v>
      </c>
      <c r="T143" s="100">
        <f t="shared" si="25"/>
        <v>8.5867023255433939E-2</v>
      </c>
      <c r="U143" s="100">
        <f t="shared" si="26"/>
        <v>7.4452106489965031E-2</v>
      </c>
      <c r="V143" s="100">
        <f t="shared" si="27"/>
        <v>1.1414916765468908E-2</v>
      </c>
      <c r="Y143" s="81"/>
      <c r="Z143" s="81"/>
    </row>
    <row r="144" spans="1:26" ht="13">
      <c r="A144" s="74">
        <v>1882.04</v>
      </c>
      <c r="B144" s="95">
        <v>5.78</v>
      </c>
      <c r="C144" s="96">
        <v>0.32</v>
      </c>
      <c r="D144" s="95">
        <v>0.43669999999999998</v>
      </c>
      <c r="E144" s="95">
        <v>10.370910739999999</v>
      </c>
      <c r="F144" s="96">
        <f t="shared" si="35"/>
        <v>1882.2916666666565</v>
      </c>
      <c r="G144" s="97">
        <f>G141*9/12+G153*3/12</f>
        <v>3.6225000000000001</v>
      </c>
      <c r="H144" s="96">
        <f t="shared" si="32"/>
        <v>177.91055542340919</v>
      </c>
      <c r="I144" s="96">
        <f t="shared" si="28"/>
        <v>9.8497193313998164</v>
      </c>
      <c r="J144" s="98">
        <f t="shared" si="33"/>
        <v>350.00539641778835</v>
      </c>
      <c r="K144" s="96">
        <f t="shared" si="29"/>
        <v>13.441788850069685</v>
      </c>
      <c r="L144" s="98">
        <f t="shared" si="30"/>
        <v>26.444179345267841</v>
      </c>
      <c r="M144" s="91">
        <f t="shared" si="22"/>
        <v>14.916997168375303</v>
      </c>
      <c r="N144" s="87"/>
      <c r="O144" s="99">
        <f t="shared" si="23"/>
        <v>19.149099336903021</v>
      </c>
      <c r="P144" s="99"/>
      <c r="Q144" s="107">
        <f t="shared" si="24"/>
        <v>7.4981727357587638E-3</v>
      </c>
      <c r="R144" s="97">
        <f t="shared" si="31"/>
        <v>1.0029494154185046</v>
      </c>
      <c r="S144" s="97">
        <f t="shared" si="34"/>
        <v>2.317574217329899</v>
      </c>
      <c r="T144" s="100">
        <f t="shared" si="25"/>
        <v>8.8000811534221235E-2</v>
      </c>
      <c r="U144" s="100">
        <f t="shared" si="26"/>
        <v>7.6783745334904951E-2</v>
      </c>
      <c r="V144" s="100">
        <f t="shared" si="27"/>
        <v>1.1217066199316283E-2</v>
      </c>
      <c r="Y144" s="81"/>
      <c r="Z144" s="81"/>
    </row>
    <row r="145" spans="1:26" ht="13">
      <c r="A145" s="74">
        <v>1882.05</v>
      </c>
      <c r="B145" s="95">
        <v>5.71</v>
      </c>
      <c r="C145" s="96">
        <v>0.32</v>
      </c>
      <c r="D145" s="95">
        <v>0.43580000000000002</v>
      </c>
      <c r="E145" s="95">
        <v>10.465995039999999</v>
      </c>
      <c r="F145" s="96">
        <f t="shared" si="35"/>
        <v>1882.3749999999898</v>
      </c>
      <c r="G145" s="97">
        <f>G141*8/12+G153*4/12</f>
        <v>3.6233333333333335</v>
      </c>
      <c r="H145" s="96">
        <f t="shared" si="32"/>
        <v>174.15917435787352</v>
      </c>
      <c r="I145" s="96">
        <f t="shared" si="28"/>
        <v>9.7602339394955404</v>
      </c>
      <c r="J145" s="98">
        <f t="shared" si="33"/>
        <v>344.22538108696068</v>
      </c>
      <c r="K145" s="96">
        <f t="shared" si="29"/>
        <v>13.292218596350487</v>
      </c>
      <c r="L145" s="98">
        <f t="shared" si="30"/>
        <v>26.272052728143166</v>
      </c>
      <c r="M145" s="91">
        <f t="shared" si="22"/>
        <v>14.567103202191763</v>
      </c>
      <c r="N145" s="87"/>
      <c r="O145" s="99">
        <f t="shared" si="23"/>
        <v>18.698420500259161</v>
      </c>
      <c r="P145" s="99"/>
      <c r="Q145" s="107">
        <f t="shared" si="24"/>
        <v>9.9918347756730377E-3</v>
      </c>
      <c r="R145" s="97">
        <f t="shared" si="31"/>
        <v>1.0029501125727069</v>
      </c>
      <c r="S145" s="97">
        <f t="shared" si="34"/>
        <v>2.3032922810258158</v>
      </c>
      <c r="T145" s="100">
        <f t="shared" si="25"/>
        <v>9.0185722671140223E-2</v>
      </c>
      <c r="U145" s="100">
        <f t="shared" si="26"/>
        <v>7.7664059676380237E-2</v>
      </c>
      <c r="V145" s="100">
        <f t="shared" si="27"/>
        <v>1.2521662994759986E-2</v>
      </c>
      <c r="Y145" s="81"/>
      <c r="Z145" s="81"/>
    </row>
    <row r="146" spans="1:26" ht="13">
      <c r="A146" s="74">
        <v>1882.06</v>
      </c>
      <c r="B146" s="95">
        <v>5.68</v>
      </c>
      <c r="C146" s="96">
        <v>0.32</v>
      </c>
      <c r="D146" s="95">
        <v>0.435</v>
      </c>
      <c r="E146" s="95">
        <v>10.56116033</v>
      </c>
      <c r="F146" s="96">
        <f t="shared" si="35"/>
        <v>1882.458333333323</v>
      </c>
      <c r="G146" s="97">
        <f>G141*7/12+G153*5/12</f>
        <v>3.6241666666666665</v>
      </c>
      <c r="H146" s="96">
        <f t="shared" si="32"/>
        <v>171.68307111572838</v>
      </c>
      <c r="I146" s="96">
        <f t="shared" si="28"/>
        <v>9.6722856966607544</v>
      </c>
      <c r="J146" s="98">
        <f t="shared" si="33"/>
        <v>340.92447126257298</v>
      </c>
      <c r="K146" s="96">
        <f t="shared" si="29"/>
        <v>13.148263368898212</v>
      </c>
      <c r="L146" s="98">
        <f t="shared" si="30"/>
        <v>26.109532570285076</v>
      </c>
      <c r="M146" s="91">
        <f t="shared" si="22"/>
        <v>14.327404890131673</v>
      </c>
      <c r="N146" s="87"/>
      <c r="O146" s="99">
        <f t="shared" si="23"/>
        <v>18.390197818723433</v>
      </c>
      <c r="P146" s="99"/>
      <c r="Q146" s="107">
        <f t="shared" si="24"/>
        <v>1.2729276253183243E-2</v>
      </c>
      <c r="R146" s="97">
        <f t="shared" si="31"/>
        <v>1.0029508097267625</v>
      </c>
      <c r="S146" s="97">
        <f t="shared" si="34"/>
        <v>2.2892713462933485</v>
      </c>
      <c r="T146" s="100">
        <f t="shared" si="25"/>
        <v>9.1024269459491602E-2</v>
      </c>
      <c r="U146" s="100">
        <f t="shared" si="26"/>
        <v>7.8538130082240531E-2</v>
      </c>
      <c r="V146" s="100">
        <f t="shared" si="27"/>
        <v>1.2486139377251071E-2</v>
      </c>
      <c r="Y146" s="81"/>
      <c r="Z146" s="81"/>
    </row>
    <row r="147" spans="1:26" ht="13">
      <c r="A147" s="74">
        <v>1882.07</v>
      </c>
      <c r="B147" s="95">
        <v>6</v>
      </c>
      <c r="C147" s="96">
        <v>0.32</v>
      </c>
      <c r="D147" s="95">
        <v>0.43419999999999997</v>
      </c>
      <c r="E147" s="95">
        <v>10.465995039999999</v>
      </c>
      <c r="F147" s="96">
        <f t="shared" si="35"/>
        <v>1882.5416666666563</v>
      </c>
      <c r="G147" s="97">
        <f>G141*6/12+G153*6/12</f>
        <v>3.625</v>
      </c>
      <c r="H147" s="96">
        <f t="shared" si="32"/>
        <v>183.00438636554136</v>
      </c>
      <c r="I147" s="96">
        <f t="shared" si="28"/>
        <v>9.7602339394955404</v>
      </c>
      <c r="J147" s="98">
        <f t="shared" si="33"/>
        <v>365.02122857002962</v>
      </c>
      <c r="K147" s="96">
        <f t="shared" si="29"/>
        <v>13.243417426653009</v>
      </c>
      <c r="L147" s="98">
        <f t="shared" si="30"/>
        <v>26.415369574184474</v>
      </c>
      <c r="M147" s="91">
        <f t="shared" si="22"/>
        <v>15.240559761217826</v>
      </c>
      <c r="N147" s="87"/>
      <c r="O147" s="99">
        <f t="shared" si="23"/>
        <v>19.557024129217119</v>
      </c>
      <c r="P147" s="99"/>
      <c r="Q147" s="107">
        <f t="shared" si="24"/>
        <v>9.0931419186627074E-3</v>
      </c>
      <c r="R147" s="97">
        <f t="shared" si="31"/>
        <v>1.0029515068806714</v>
      </c>
      <c r="S147" s="97">
        <f t="shared" si="34"/>
        <v>2.3169038804771618</v>
      </c>
      <c r="T147" s="100">
        <f t="shared" si="25"/>
        <v>8.1088598385693045E-2</v>
      </c>
      <c r="U147" s="100">
        <f t="shared" si="26"/>
        <v>7.45920020030304E-2</v>
      </c>
      <c r="V147" s="100">
        <f t="shared" si="27"/>
        <v>6.4965963826626449E-3</v>
      </c>
      <c r="Y147" s="81"/>
      <c r="Z147" s="81"/>
    </row>
    <row r="148" spans="1:26" ht="13">
      <c r="A148" s="74">
        <v>1882.08</v>
      </c>
      <c r="B148" s="95">
        <v>6.18</v>
      </c>
      <c r="C148" s="96">
        <v>0.32</v>
      </c>
      <c r="D148" s="95">
        <v>0.43330000000000002</v>
      </c>
      <c r="E148" s="95">
        <v>10.56116033</v>
      </c>
      <c r="F148" s="96">
        <f t="shared" si="35"/>
        <v>1882.6249999999895</v>
      </c>
      <c r="G148" s="97">
        <f>G141*5/12+G153*7/12</f>
        <v>3.6258333333333335</v>
      </c>
      <c r="H148" s="96">
        <f t="shared" si="32"/>
        <v>186.7960175167608</v>
      </c>
      <c r="I148" s="96">
        <f t="shared" si="28"/>
        <v>9.6722856966607544</v>
      </c>
      <c r="J148" s="98">
        <f t="shared" si="33"/>
        <v>374.19172822364595</v>
      </c>
      <c r="K148" s="96">
        <f t="shared" si="29"/>
        <v>13.096879351134703</v>
      </c>
      <c r="L148" s="98">
        <f t="shared" si="30"/>
        <v>26.235805151991229</v>
      </c>
      <c r="M148" s="91">
        <f t="shared" si="22"/>
        <v>15.52542933146303</v>
      </c>
      <c r="N148" s="87"/>
      <c r="O148" s="99">
        <f t="shared" si="23"/>
        <v>19.913629768832688</v>
      </c>
      <c r="P148" s="99"/>
      <c r="Q148" s="107">
        <f t="shared" si="24"/>
        <v>8.0445140503407619E-3</v>
      </c>
      <c r="R148" s="97">
        <f t="shared" si="31"/>
        <v>1.0029522040344336</v>
      </c>
      <c r="S148" s="97">
        <f t="shared" si="34"/>
        <v>2.3028032886110448</v>
      </c>
      <c r="T148" s="100">
        <f t="shared" si="25"/>
        <v>7.8918475339219585E-2</v>
      </c>
      <c r="U148" s="100">
        <f t="shared" si="26"/>
        <v>7.4060927270700239E-2</v>
      </c>
      <c r="V148" s="100">
        <f t="shared" si="27"/>
        <v>4.8575480685193462E-3</v>
      </c>
      <c r="Y148" s="81"/>
      <c r="Z148" s="81"/>
    </row>
    <row r="149" spans="1:26" ht="13">
      <c r="A149" s="74">
        <v>1882.09</v>
      </c>
      <c r="B149" s="95">
        <v>6.24</v>
      </c>
      <c r="C149" s="96">
        <v>0.32</v>
      </c>
      <c r="D149" s="95">
        <v>0.4325</v>
      </c>
      <c r="E149" s="95">
        <v>10.275745450000001</v>
      </c>
      <c r="F149" s="96">
        <f t="shared" si="35"/>
        <v>1882.7083333333228</v>
      </c>
      <c r="G149" s="97">
        <f>G141*4/12+G153*8/12</f>
        <v>3.6266666666666669</v>
      </c>
      <c r="H149" s="96">
        <f t="shared" si="32"/>
        <v>193.8483129708122</v>
      </c>
      <c r="I149" s="96">
        <f t="shared" si="28"/>
        <v>9.9409391267083169</v>
      </c>
      <c r="J149" s="98">
        <f t="shared" si="33"/>
        <v>389.97844267878548</v>
      </c>
      <c r="K149" s="96">
        <f t="shared" si="29"/>
        <v>13.435800538441709</v>
      </c>
      <c r="L149" s="98">
        <f t="shared" si="30"/>
        <v>27.029755842720302</v>
      </c>
      <c r="M149" s="91">
        <f t="shared" si="22"/>
        <v>16.081106624462315</v>
      </c>
      <c r="N149" s="87"/>
      <c r="O149" s="99">
        <f t="shared" si="23"/>
        <v>20.61719470598177</v>
      </c>
      <c r="P149" s="99"/>
      <c r="Q149" s="107">
        <f t="shared" si="24"/>
        <v>2.4137828797115776E-3</v>
      </c>
      <c r="R149" s="97">
        <f t="shared" si="31"/>
        <v>1.0029529011880489</v>
      </c>
      <c r="S149" s="97">
        <f t="shared" si="34"/>
        <v>2.3737521789893026</v>
      </c>
      <c r="T149" s="100">
        <f t="shared" si="25"/>
        <v>7.2144532924365512E-2</v>
      </c>
      <c r="U149" s="100">
        <f t="shared" si="26"/>
        <v>7.1024545572330622E-2</v>
      </c>
      <c r="V149" s="100">
        <f t="shared" si="27"/>
        <v>1.1199873520348902E-3</v>
      </c>
      <c r="Y149" s="81"/>
      <c r="Z149" s="81"/>
    </row>
    <row r="150" spans="1:26" ht="13">
      <c r="A150" s="74">
        <v>1882.1</v>
      </c>
      <c r="B150" s="95">
        <v>6.07</v>
      </c>
      <c r="C150" s="96">
        <v>0.32</v>
      </c>
      <c r="D150" s="95">
        <v>0.43169999999999997</v>
      </c>
      <c r="E150" s="95">
        <v>10.180580170000001</v>
      </c>
      <c r="F150" s="96">
        <f t="shared" si="35"/>
        <v>1882.7916666666561</v>
      </c>
      <c r="G150" s="97">
        <f>G141*3/12+G153*9/12</f>
        <v>3.6274999999999999</v>
      </c>
      <c r="H150" s="96">
        <f t="shared" si="32"/>
        <v>190.32986358772513</v>
      </c>
      <c r="I150" s="96">
        <f t="shared" si="28"/>
        <v>10.033864307754866</v>
      </c>
      <c r="J150" s="98">
        <f t="shared" si="33"/>
        <v>384.58228095678191</v>
      </c>
      <c r="K150" s="96">
        <f t="shared" si="29"/>
        <v>13.536310067680546</v>
      </c>
      <c r="L150" s="98">
        <f t="shared" si="30"/>
        <v>27.351593194240973</v>
      </c>
      <c r="M150" s="91">
        <f t="shared" si="22"/>
        <v>15.755581030526557</v>
      </c>
      <c r="N150" s="87"/>
      <c r="O150" s="99">
        <f t="shared" si="23"/>
        <v>20.19232667927222</v>
      </c>
      <c r="P150" s="99"/>
      <c r="Q150" s="107">
        <f t="shared" si="24"/>
        <v>4.9450109153501148E-3</v>
      </c>
      <c r="R150" s="97">
        <f t="shared" si="31"/>
        <v>1.0029535983415176</v>
      </c>
      <c r="S150" s="97">
        <f t="shared" si="34"/>
        <v>2.4030163434652692</v>
      </c>
      <c r="T150" s="100">
        <f t="shared" si="25"/>
        <v>7.6154360316408098E-2</v>
      </c>
      <c r="U150" s="100">
        <f t="shared" si="26"/>
        <v>6.9931876531223347E-2</v>
      </c>
      <c r="V150" s="100">
        <f t="shared" si="27"/>
        <v>6.2224837851847514E-3</v>
      </c>
      <c r="Y150" s="81"/>
      <c r="Z150" s="81"/>
    </row>
    <row r="151" spans="1:26" ht="13">
      <c r="A151" s="74">
        <v>1882.11</v>
      </c>
      <c r="B151" s="95">
        <v>5.81</v>
      </c>
      <c r="C151" s="96">
        <v>0.32</v>
      </c>
      <c r="D151" s="95">
        <v>0.43080000000000002</v>
      </c>
      <c r="E151" s="95">
        <v>10.08541488</v>
      </c>
      <c r="F151" s="96">
        <f t="shared" si="35"/>
        <v>1882.8749999999893</v>
      </c>
      <c r="G151" s="97">
        <f>G141*2/12+G153*10/12</f>
        <v>3.6283333333333334</v>
      </c>
      <c r="H151" s="96">
        <f t="shared" si="32"/>
        <v>183.89636193131989</v>
      </c>
      <c r="I151" s="96">
        <f t="shared" si="28"/>
        <v>10.128543170055487</v>
      </c>
      <c r="J151" s="98">
        <f t="shared" si="33"/>
        <v>373.2881737257166</v>
      </c>
      <c r="K151" s="96">
        <f t="shared" si="29"/>
        <v>13.635551242687198</v>
      </c>
      <c r="L151" s="98">
        <f t="shared" si="30"/>
        <v>27.678579215325087</v>
      </c>
      <c r="M151" s="91">
        <f t="shared" si="22"/>
        <v>15.192670313165339</v>
      </c>
      <c r="N151" s="87"/>
      <c r="O151" s="99">
        <f t="shared" si="23"/>
        <v>19.466185805701741</v>
      </c>
      <c r="P151" s="99"/>
      <c r="Q151" s="107">
        <f t="shared" si="24"/>
        <v>3.5008618493167637E-3</v>
      </c>
      <c r="R151" s="97">
        <f t="shared" si="31"/>
        <v>1.0029542954948398</v>
      </c>
      <c r="S151" s="97">
        <f t="shared" si="34"/>
        <v>2.4328555595556973</v>
      </c>
      <c r="T151" s="100">
        <f t="shared" si="25"/>
        <v>7.6599919710658382E-2</v>
      </c>
      <c r="U151" s="100">
        <f t="shared" si="26"/>
        <v>6.6094865782868828E-2</v>
      </c>
      <c r="V151" s="100">
        <f t="shared" si="27"/>
        <v>1.0505053927789554E-2</v>
      </c>
      <c r="Y151" s="81"/>
      <c r="Z151" s="81"/>
    </row>
    <row r="152" spans="1:26" ht="13">
      <c r="A152" s="74">
        <v>1882.12</v>
      </c>
      <c r="B152" s="95">
        <v>5.84</v>
      </c>
      <c r="C152" s="96">
        <v>0.32</v>
      </c>
      <c r="D152" s="95">
        <v>0.43</v>
      </c>
      <c r="E152" s="95">
        <v>9.9903305790000001</v>
      </c>
      <c r="F152" s="96">
        <f t="shared" si="35"/>
        <v>1882.9583333333226</v>
      </c>
      <c r="G152" s="97">
        <f>G141*1/12+G153*11/12</f>
        <v>3.6291666666666669</v>
      </c>
      <c r="H152" s="96">
        <f t="shared" si="32"/>
        <v>186.60520843211222</v>
      </c>
      <c r="I152" s="96">
        <f t="shared" si="28"/>
        <v>10.224942927786971</v>
      </c>
      <c r="J152" s="98">
        <f t="shared" si="33"/>
        <v>380.51643645598995</v>
      </c>
      <c r="K152" s="96">
        <f t="shared" si="29"/>
        <v>13.73976705921374</v>
      </c>
      <c r="L152" s="98">
        <f t="shared" si="30"/>
        <v>28.017477341793779</v>
      </c>
      <c r="M152" s="91">
        <f t="shared" si="22"/>
        <v>15.382128332081974</v>
      </c>
      <c r="N152" s="87"/>
      <c r="O152" s="99">
        <f t="shared" si="23"/>
        <v>19.704614063292851</v>
      </c>
      <c r="P152" s="99"/>
      <c r="Q152" s="107">
        <f t="shared" si="24"/>
        <v>3.1815143101116133E-3</v>
      </c>
      <c r="R152" s="97">
        <f t="shared" si="31"/>
        <v>1.0029549926480152</v>
      </c>
      <c r="S152" s="97">
        <f t="shared" si="34"/>
        <v>2.4632663671671393</v>
      </c>
      <c r="T152" s="100">
        <f t="shared" si="25"/>
        <v>7.2413094622438168E-2</v>
      </c>
      <c r="U152" s="100">
        <f t="shared" si="26"/>
        <v>6.3652658861443445E-2</v>
      </c>
      <c r="V152" s="100">
        <f t="shared" si="27"/>
        <v>8.7604357609947225E-3</v>
      </c>
      <c r="Y152" s="81"/>
      <c r="Z152" s="81"/>
    </row>
    <row r="153" spans="1:26" ht="13">
      <c r="A153" s="74">
        <v>1883.01</v>
      </c>
      <c r="B153" s="95">
        <v>5.81</v>
      </c>
      <c r="C153" s="96">
        <v>0.32079999999999997</v>
      </c>
      <c r="D153" s="95">
        <v>0.42749999999999999</v>
      </c>
      <c r="E153" s="95">
        <v>9.9903305790000001</v>
      </c>
      <c r="F153" s="96">
        <f t="shared" si="35"/>
        <v>1883.0416666666558</v>
      </c>
      <c r="G153" s="97">
        <v>3.63</v>
      </c>
      <c r="H153" s="96">
        <f t="shared" si="32"/>
        <v>185.64662003263217</v>
      </c>
      <c r="I153" s="96">
        <f t="shared" si="28"/>
        <v>10.250505285106438</v>
      </c>
      <c r="J153" s="98">
        <f t="shared" si="33"/>
        <v>380.30359050409101</v>
      </c>
      <c r="K153" s="96">
        <f t="shared" si="29"/>
        <v>13.659884692590406</v>
      </c>
      <c r="L153" s="98">
        <f t="shared" si="30"/>
        <v>27.982751280636645</v>
      </c>
      <c r="M153" s="91">
        <f t="shared" si="22"/>
        <v>15.27025911909857</v>
      </c>
      <c r="N153" s="87"/>
      <c r="O153" s="99">
        <f t="shared" si="23"/>
        <v>19.556713466650184</v>
      </c>
      <c r="P153" s="99"/>
      <c r="Q153" s="107">
        <f t="shared" si="24"/>
        <v>3.6494449665530615E-3</v>
      </c>
      <c r="R153" s="97">
        <f t="shared" si="31"/>
        <v>1.0030943156162713</v>
      </c>
      <c r="S153" s="97">
        <f t="shared" si="34"/>
        <v>2.4705453011722214</v>
      </c>
      <c r="T153" s="100">
        <f t="shared" si="25"/>
        <v>7.0838011350811136E-2</v>
      </c>
      <c r="U153" s="100">
        <f t="shared" si="26"/>
        <v>5.9651685724352754E-2</v>
      </c>
      <c r="V153" s="100">
        <f t="shared" si="27"/>
        <v>1.1186325626458382E-2</v>
      </c>
      <c r="Y153" s="81"/>
      <c r="Z153" s="81"/>
    </row>
    <row r="154" spans="1:26" ht="13">
      <c r="A154" s="74">
        <v>1883.02</v>
      </c>
      <c r="B154" s="95">
        <v>5.68</v>
      </c>
      <c r="C154" s="96">
        <v>0.32169999999999999</v>
      </c>
      <c r="D154" s="95">
        <v>0.42499999999999999</v>
      </c>
      <c r="E154" s="95">
        <v>10.08541488</v>
      </c>
      <c r="F154" s="96">
        <f t="shared" si="35"/>
        <v>1883.1249999999891</v>
      </c>
      <c r="G154" s="97">
        <f>G153*11/12+G165*1/12</f>
        <v>3.6291666666666669</v>
      </c>
      <c r="H154" s="96">
        <f t="shared" si="32"/>
        <v>179.78164126848486</v>
      </c>
      <c r="I154" s="96">
        <f t="shared" si="28"/>
        <v>10.182351055646405</v>
      </c>
      <c r="J154" s="98">
        <f t="shared" si="33"/>
        <v>370.02721833144471</v>
      </c>
      <c r="K154" s="96">
        <f t="shared" si="29"/>
        <v>13.45197139772994</v>
      </c>
      <c r="L154" s="98">
        <f t="shared" si="30"/>
        <v>27.686895737828166</v>
      </c>
      <c r="M154" s="91">
        <f t="shared" si="22"/>
        <v>14.757590146176224</v>
      </c>
      <c r="N154" s="87"/>
      <c r="O154" s="99">
        <f t="shared" si="23"/>
        <v>18.898222188468395</v>
      </c>
      <c r="P154" s="99"/>
      <c r="Q154" s="107">
        <f t="shared" si="24"/>
        <v>4.7305375556530999E-3</v>
      </c>
      <c r="R154" s="97">
        <f t="shared" si="31"/>
        <v>1.0030936238807047</v>
      </c>
      <c r="S154" s="97">
        <f t="shared" si="34"/>
        <v>2.4548258166309074</v>
      </c>
      <c r="T154" s="100">
        <f t="shared" si="25"/>
        <v>7.0953710792271529E-2</v>
      </c>
      <c r="U154" s="100">
        <f t="shared" si="26"/>
        <v>5.9426127509803583E-2</v>
      </c>
      <c r="V154" s="100">
        <f t="shared" si="27"/>
        <v>1.1527583282467946E-2</v>
      </c>
      <c r="Y154" s="81"/>
      <c r="Z154" s="81"/>
    </row>
    <row r="155" spans="1:26" ht="13">
      <c r="A155" s="74">
        <v>1883.03</v>
      </c>
      <c r="B155" s="95">
        <v>5.75</v>
      </c>
      <c r="C155" s="96">
        <v>0.32250000000000001</v>
      </c>
      <c r="D155" s="95">
        <v>0.42249999999999999</v>
      </c>
      <c r="E155" s="95">
        <v>9.9903305790000001</v>
      </c>
      <c r="F155" s="96">
        <f t="shared" si="35"/>
        <v>1883.2083333333223</v>
      </c>
      <c r="G155" s="97">
        <f>G153*10/12+G165*2/12</f>
        <v>3.6283333333333334</v>
      </c>
      <c r="H155" s="96">
        <f t="shared" si="32"/>
        <v>183.72944323367216</v>
      </c>
      <c r="I155" s="96">
        <f t="shared" si="28"/>
        <v>10.304825294410307</v>
      </c>
      <c r="J155" s="98">
        <f t="shared" si="33"/>
        <v>379.92005084617165</v>
      </c>
      <c r="K155" s="96">
        <f t="shared" si="29"/>
        <v>13.500119959343735</v>
      </c>
      <c r="L155" s="98">
        <f t="shared" si="30"/>
        <v>27.915864605653478</v>
      </c>
      <c r="M155" s="91">
        <f t="shared" si="22"/>
        <v>15.051254121401637</v>
      </c>
      <c r="N155" s="87"/>
      <c r="O155" s="99">
        <f t="shared" si="23"/>
        <v>19.273105236150062</v>
      </c>
      <c r="P155" s="99"/>
      <c r="Q155" s="107">
        <f t="shared" si="24"/>
        <v>2.4952795648935655E-3</v>
      </c>
      <c r="R155" s="97">
        <f t="shared" si="31"/>
        <v>1.0030929321452842</v>
      </c>
      <c r="S155" s="97">
        <f t="shared" si="34"/>
        <v>2.4858565356826419</v>
      </c>
      <c r="T155" s="100">
        <f t="shared" si="25"/>
        <v>6.7162709530532938E-2</v>
      </c>
      <c r="U155" s="100">
        <f t="shared" si="26"/>
        <v>6.1016058027777653E-2</v>
      </c>
      <c r="V155" s="100">
        <f t="shared" si="27"/>
        <v>6.1466515027552848E-3</v>
      </c>
      <c r="Y155" s="81"/>
      <c r="Z155" s="81"/>
    </row>
    <row r="156" spans="1:26" ht="13">
      <c r="A156" s="74">
        <v>1883.04</v>
      </c>
      <c r="B156" s="95">
        <v>5.87</v>
      </c>
      <c r="C156" s="96">
        <v>0.32329999999999998</v>
      </c>
      <c r="D156" s="95">
        <v>0.42</v>
      </c>
      <c r="E156" s="95">
        <v>9.8951652889999995</v>
      </c>
      <c r="F156" s="96">
        <f t="shared" si="35"/>
        <v>1883.2916666666556</v>
      </c>
      <c r="G156" s="97">
        <f>G153*9/12+G165*3/12</f>
        <v>3.6274999999999999</v>
      </c>
      <c r="H156" s="96">
        <f t="shared" si="32"/>
        <v>189.36766393210672</v>
      </c>
      <c r="I156" s="96">
        <f t="shared" si="28"/>
        <v>10.42973862849235</v>
      </c>
      <c r="J156" s="98">
        <f t="shared" si="33"/>
        <v>393.37613398717184</v>
      </c>
      <c r="K156" s="96">
        <f t="shared" si="29"/>
        <v>13.549304744716322</v>
      </c>
      <c r="L156" s="98">
        <f t="shared" si="30"/>
        <v>28.14616290879253</v>
      </c>
      <c r="M156" s="91">
        <f t="shared" si="22"/>
        <v>15.482067222036678</v>
      </c>
      <c r="N156" s="87"/>
      <c r="O156" s="99">
        <f t="shared" si="23"/>
        <v>19.821692820458185</v>
      </c>
      <c r="P156" s="99"/>
      <c r="Q156" s="107">
        <f t="shared" si="24"/>
        <v>-2.7539500508171055E-4</v>
      </c>
      <c r="R156" s="97">
        <f t="shared" si="31"/>
        <v>1.0030922404100109</v>
      </c>
      <c r="S156" s="97">
        <f t="shared" si="34"/>
        <v>2.5175264230135626</v>
      </c>
      <c r="T156" s="100">
        <f t="shared" si="25"/>
        <v>6.5166438210077837E-2</v>
      </c>
      <c r="U156" s="100">
        <f t="shared" si="26"/>
        <v>6.1341614895081609E-2</v>
      </c>
      <c r="V156" s="100">
        <f t="shared" si="27"/>
        <v>3.8248233149962285E-3</v>
      </c>
      <c r="Y156" s="81"/>
      <c r="Z156" s="81"/>
    </row>
    <row r="157" spans="1:26" ht="13">
      <c r="A157" s="74">
        <v>1883.05</v>
      </c>
      <c r="B157" s="95">
        <v>5.77</v>
      </c>
      <c r="C157" s="96">
        <v>0.32419999999999999</v>
      </c>
      <c r="D157" s="95">
        <v>0.41749999999999998</v>
      </c>
      <c r="E157" s="95">
        <v>9.8000000000000007</v>
      </c>
      <c r="F157" s="96">
        <f t="shared" si="35"/>
        <v>1883.3749999999889</v>
      </c>
      <c r="G157" s="97">
        <f>G153*8/12+G165*4/12</f>
        <v>3.6266666666666669</v>
      </c>
      <c r="H157" s="96">
        <f t="shared" si="32"/>
        <v>187.94921275510194</v>
      </c>
      <c r="I157" s="96">
        <f t="shared" si="28"/>
        <v>10.560335316326526</v>
      </c>
      <c r="J157" s="98">
        <f t="shared" si="33"/>
        <v>392.25765976705947</v>
      </c>
      <c r="K157" s="96">
        <f t="shared" si="29"/>
        <v>13.599444770408157</v>
      </c>
      <c r="L157" s="98">
        <f t="shared" si="30"/>
        <v>28.3825949658141</v>
      </c>
      <c r="M157" s="91">
        <f t="shared" si="22"/>
        <v>15.335497637337069</v>
      </c>
      <c r="N157" s="87"/>
      <c r="O157" s="99">
        <f t="shared" si="23"/>
        <v>19.632642919503557</v>
      </c>
      <c r="P157" s="99"/>
      <c r="Q157" s="107">
        <f t="shared" si="24"/>
        <v>1.5315856185122156E-3</v>
      </c>
      <c r="R157" s="97">
        <f t="shared" si="31"/>
        <v>1.0030915486748841</v>
      </c>
      <c r="S157" s="97">
        <f t="shared" si="34"/>
        <v>2.5498338701624506</v>
      </c>
      <c r="T157" s="100">
        <f t="shared" si="25"/>
        <v>5.7396602854010714E-2</v>
      </c>
      <c r="U157" s="100">
        <f t="shared" si="26"/>
        <v>6.167323542397618E-2</v>
      </c>
      <c r="V157" s="100">
        <f t="shared" si="27"/>
        <v>-4.2766325699654661E-3</v>
      </c>
      <c r="Y157" s="81"/>
      <c r="Z157" s="81"/>
    </row>
    <row r="158" spans="1:26" ht="13">
      <c r="A158" s="74">
        <v>1883.06</v>
      </c>
      <c r="B158" s="95">
        <v>5.82</v>
      </c>
      <c r="C158" s="96">
        <v>0.32500000000000001</v>
      </c>
      <c r="D158" s="95">
        <v>0.41499999999999998</v>
      </c>
      <c r="E158" s="95">
        <v>9.5145851239999999</v>
      </c>
      <c r="F158" s="96">
        <f t="shared" si="35"/>
        <v>1883.4583333333221</v>
      </c>
      <c r="G158" s="97">
        <f>G153*7/12+G165*5/12</f>
        <v>3.6258333333333335</v>
      </c>
      <c r="H158" s="96">
        <f>B158*$E$1859/E158</f>
        <v>195.26477358572839</v>
      </c>
      <c r="I158" s="96">
        <f t="shared" si="28"/>
        <v>10.903960724288957</v>
      </c>
      <c r="J158" s="98">
        <f t="shared" si="33"/>
        <v>409.42195058978149</v>
      </c>
      <c r="K158" s="96">
        <f t="shared" si="29"/>
        <v>13.923519078707434</v>
      </c>
      <c r="L158" s="98">
        <f t="shared" si="30"/>
        <v>29.194176889133896</v>
      </c>
      <c r="M158" s="91">
        <f t="shared" si="22"/>
        <v>15.903388388583798</v>
      </c>
      <c r="N158" s="87"/>
      <c r="O158" s="99">
        <f t="shared" si="23"/>
        <v>20.356448023345457</v>
      </c>
      <c r="P158" s="99"/>
      <c r="Q158" s="107">
        <f t="shared" si="24"/>
        <v>-7.5976968980639992E-4</v>
      </c>
      <c r="R158" s="97">
        <f t="shared" si="31"/>
        <v>1.0030908569399042</v>
      </c>
      <c r="S158" s="97">
        <f t="shared" si="34"/>
        <v>2.634442213616405</v>
      </c>
      <c r="T158" s="100">
        <f t="shared" si="25"/>
        <v>5.0884397746418619E-2</v>
      </c>
      <c r="U158" s="100">
        <f t="shared" si="26"/>
        <v>6.126186231879216E-2</v>
      </c>
      <c r="V158" s="100">
        <f t="shared" si="27"/>
        <v>-1.037746457237354E-2</v>
      </c>
      <c r="Y158" s="81"/>
      <c r="Z158" s="81"/>
    </row>
    <row r="159" spans="1:26" ht="13">
      <c r="A159" s="74">
        <v>1883.07</v>
      </c>
      <c r="B159" s="95">
        <v>5.73</v>
      </c>
      <c r="C159" s="96">
        <v>0.32579999999999998</v>
      </c>
      <c r="D159" s="95">
        <v>0.41249999999999998</v>
      </c>
      <c r="E159" s="95">
        <v>9.3242545450000005</v>
      </c>
      <c r="F159" s="96">
        <f t="shared" si="35"/>
        <v>1883.5416666666554</v>
      </c>
      <c r="G159" s="97">
        <f>G153*6/12+G165*6/12</f>
        <v>3.625</v>
      </c>
      <c r="H159" s="96">
        <f t="shared" si="32"/>
        <v>196.16940487546498</v>
      </c>
      <c r="I159" s="96">
        <f t="shared" si="28"/>
        <v>11.153925324332718</v>
      </c>
      <c r="J159" s="98">
        <f t="shared" si="33"/>
        <v>413.26765736356657</v>
      </c>
      <c r="K159" s="96">
        <f t="shared" si="29"/>
        <v>14.122143021139493</v>
      </c>
      <c r="L159" s="98">
        <f t="shared" si="30"/>
        <v>29.750943920152039</v>
      </c>
      <c r="M159" s="91">
        <f t="shared" si="22"/>
        <v>15.948783127017029</v>
      </c>
      <c r="N159" s="87"/>
      <c r="O159" s="99">
        <f t="shared" si="23"/>
        <v>20.41043401723465</v>
      </c>
      <c r="P159" s="99"/>
      <c r="Q159" s="107">
        <f t="shared" si="24"/>
        <v>-2.893784310230893E-3</v>
      </c>
      <c r="R159" s="97">
        <f t="shared" si="31"/>
        <v>1.0030901652050708</v>
      </c>
      <c r="S159" s="97">
        <f t="shared" si="34"/>
        <v>2.6965264444908019</v>
      </c>
      <c r="T159" s="100">
        <f t="shared" si="25"/>
        <v>4.2886011694532877E-2</v>
      </c>
      <c r="U159" s="100">
        <f t="shared" si="26"/>
        <v>6.1912515956893621E-2</v>
      </c>
      <c r="V159" s="100">
        <f t="shared" si="27"/>
        <v>-1.9026504262360744E-2</v>
      </c>
      <c r="Y159" s="81"/>
      <c r="Z159" s="81"/>
    </row>
    <row r="160" spans="1:26" ht="13">
      <c r="A160" s="74">
        <v>1883.08</v>
      </c>
      <c r="B160" s="95">
        <v>5.47</v>
      </c>
      <c r="C160" s="96">
        <v>0.32669999999999999</v>
      </c>
      <c r="D160" s="95">
        <v>0.41</v>
      </c>
      <c r="E160" s="95">
        <v>9.3242545450000005</v>
      </c>
      <c r="F160" s="96">
        <f t="shared" si="35"/>
        <v>1883.6249999999886</v>
      </c>
      <c r="G160" s="97">
        <f>G153*5/12+G165*7/12</f>
        <v>3.6241666666666665</v>
      </c>
      <c r="H160" s="96">
        <f t="shared" si="32"/>
        <v>187.26817533486792</v>
      </c>
      <c r="I160" s="96">
        <f t="shared" si="28"/>
        <v>11.184737272742479</v>
      </c>
      <c r="J160" s="98">
        <f t="shared" si="33"/>
        <v>396.47910955504915</v>
      </c>
      <c r="K160" s="96">
        <f t="shared" si="29"/>
        <v>14.036554275556828</v>
      </c>
      <c r="L160" s="98">
        <f t="shared" si="30"/>
        <v>29.717812599190154</v>
      </c>
      <c r="M160" s="91">
        <f t="shared" si="22"/>
        <v>15.196810876629847</v>
      </c>
      <c r="N160" s="87"/>
      <c r="O160" s="99">
        <f t="shared" si="23"/>
        <v>19.448085508176291</v>
      </c>
      <c r="P160" s="99"/>
      <c r="Q160" s="107">
        <f t="shared" si="24"/>
        <v>2.1712055410358366E-4</v>
      </c>
      <c r="R160" s="97">
        <f t="shared" si="31"/>
        <v>1.0030894734703844</v>
      </c>
      <c r="S160" s="97">
        <f t="shared" si="34"/>
        <v>2.7048591566841207</v>
      </c>
      <c r="T160" s="100">
        <f t="shared" si="25"/>
        <v>4.9430569783938338E-2</v>
      </c>
      <c r="U160" s="100">
        <f t="shared" si="26"/>
        <v>6.6236070497677879E-2</v>
      </c>
      <c r="V160" s="100">
        <f t="shared" si="27"/>
        <v>-1.6805500713739541E-2</v>
      </c>
      <c r="Y160" s="81"/>
      <c r="Z160" s="81"/>
    </row>
    <row r="161" spans="1:26" ht="13">
      <c r="A161" s="74">
        <v>1883.09</v>
      </c>
      <c r="B161" s="95">
        <v>5.53</v>
      </c>
      <c r="C161" s="96">
        <v>0.32750000000000001</v>
      </c>
      <c r="D161" s="95">
        <v>0.40749999999999997</v>
      </c>
      <c r="E161" s="95">
        <v>9.229089256</v>
      </c>
      <c r="F161" s="96">
        <f t="shared" si="35"/>
        <v>1883.7083333333219</v>
      </c>
      <c r="G161" s="97">
        <f>G153*4/12+G165*8/12</f>
        <v>3.6233333333333335</v>
      </c>
      <c r="H161" s="96">
        <f t="shared" si="32"/>
        <v>191.27449264317741</v>
      </c>
      <c r="I161" s="96">
        <f t="shared" si="28"/>
        <v>11.327738940441337</v>
      </c>
      <c r="J161" s="98">
        <f t="shared" si="33"/>
        <v>406.95974124548684</v>
      </c>
      <c r="K161" s="96">
        <f t="shared" si="29"/>
        <v>14.094820208335403</v>
      </c>
      <c r="L161" s="98">
        <f t="shared" si="30"/>
        <v>29.988443862122217</v>
      </c>
      <c r="M161" s="91">
        <f t="shared" si="22"/>
        <v>15.49469242579346</v>
      </c>
      <c r="N161" s="87"/>
      <c r="O161" s="99">
        <f t="shared" si="23"/>
        <v>19.828736618724495</v>
      </c>
      <c r="P161" s="99"/>
      <c r="Q161" s="107">
        <f t="shared" si="24"/>
        <v>-2.0348484115957216E-3</v>
      </c>
      <c r="R161" s="97">
        <f t="shared" si="31"/>
        <v>1.0030887817358447</v>
      </c>
      <c r="S161" s="97">
        <f t="shared" si="34"/>
        <v>2.741192934805083</v>
      </c>
      <c r="T161" s="100">
        <f t="shared" si="25"/>
        <v>5.0166423843972296E-2</v>
      </c>
      <c r="U161" s="100">
        <f t="shared" si="26"/>
        <v>6.0899350444703071E-2</v>
      </c>
      <c r="V161" s="100">
        <f t="shared" si="27"/>
        <v>-1.0732926600730774E-2</v>
      </c>
      <c r="Y161" s="81"/>
      <c r="Z161" s="81"/>
    </row>
    <row r="162" spans="1:26" ht="13">
      <c r="A162" s="74">
        <v>1883.1</v>
      </c>
      <c r="B162" s="95">
        <v>5.38</v>
      </c>
      <c r="C162" s="96">
        <v>0.32829999999999998</v>
      </c>
      <c r="D162" s="95">
        <v>0.40500000000000003</v>
      </c>
      <c r="E162" s="95">
        <v>9.229089256</v>
      </c>
      <c r="F162" s="96">
        <f t="shared" si="35"/>
        <v>1883.7916666666551</v>
      </c>
      <c r="G162" s="97">
        <f>G153*3/12+G165*9/12</f>
        <v>3.6225000000000001</v>
      </c>
      <c r="H162" s="96">
        <f t="shared" si="32"/>
        <v>186.08621526587601</v>
      </c>
      <c r="I162" s="96">
        <f t="shared" si="28"/>
        <v>11.355409753120277</v>
      </c>
      <c r="J162" s="98">
        <f t="shared" si="33"/>
        <v>397.93438483814828</v>
      </c>
      <c r="K162" s="96">
        <f t="shared" si="29"/>
        <v>14.008348918713715</v>
      </c>
      <c r="L162" s="98">
        <f t="shared" si="30"/>
        <v>29.956027111421946</v>
      </c>
      <c r="M162" s="91">
        <f t="shared" si="22"/>
        <v>15.048056270223837</v>
      </c>
      <c r="N162" s="87"/>
      <c r="O162" s="99">
        <f t="shared" si="23"/>
        <v>19.259308186439714</v>
      </c>
      <c r="P162" s="99"/>
      <c r="Q162" s="107">
        <f t="shared" si="24"/>
        <v>2.1206134844089647E-3</v>
      </c>
      <c r="R162" s="97">
        <f t="shared" si="31"/>
        <v>1.0030880900014516</v>
      </c>
      <c r="S162" s="97">
        <f t="shared" si="34"/>
        <v>2.7496598814765356</v>
      </c>
      <c r="T162" s="100">
        <f t="shared" si="25"/>
        <v>5.4719040933593366E-2</v>
      </c>
      <c r="U162" s="100">
        <f t="shared" si="26"/>
        <v>5.9550858290052133E-2</v>
      </c>
      <c r="V162" s="100">
        <f t="shared" si="27"/>
        <v>-4.8318173564587674E-3</v>
      </c>
      <c r="Y162" s="81"/>
      <c r="Z162" s="81"/>
    </row>
    <row r="163" spans="1:26" ht="13">
      <c r="A163" s="74">
        <v>1883.11</v>
      </c>
      <c r="B163" s="95">
        <v>5.46</v>
      </c>
      <c r="C163" s="96">
        <v>0.32919999999999999</v>
      </c>
      <c r="D163" s="95">
        <v>0.40250000000000002</v>
      </c>
      <c r="E163" s="95">
        <v>9.1340049590000003</v>
      </c>
      <c r="F163" s="96">
        <f t="shared" si="35"/>
        <v>1883.8749999999884</v>
      </c>
      <c r="G163" s="97">
        <f>G153*2/12+G165*10/12</f>
        <v>3.621666666666667</v>
      </c>
      <c r="H163" s="96">
        <f t="shared" si="32"/>
        <v>190.81924498876324</v>
      </c>
      <c r="I163" s="96">
        <f t="shared" si="28"/>
        <v>11.50507242679503</v>
      </c>
      <c r="J163" s="98">
        <f t="shared" si="33"/>
        <v>410.10593264024953</v>
      </c>
      <c r="K163" s="96">
        <f t="shared" si="29"/>
        <v>14.066803316479344</v>
      </c>
      <c r="L163" s="98">
        <f t="shared" si="30"/>
        <v>30.232168111300453</v>
      </c>
      <c r="M163" s="91">
        <f t="shared" si="22"/>
        <v>15.40821814244887</v>
      </c>
      <c r="N163" s="87"/>
      <c r="O163" s="99">
        <f t="shared" si="23"/>
        <v>19.720544543933176</v>
      </c>
      <c r="P163" s="99"/>
      <c r="Q163" s="107">
        <f t="shared" si="24"/>
        <v>2.6325881891270456E-3</v>
      </c>
      <c r="R163" s="97">
        <f t="shared" si="31"/>
        <v>1.0030873982672053</v>
      </c>
      <c r="S163" s="97">
        <f t="shared" si="34"/>
        <v>2.7868632216408189</v>
      </c>
      <c r="T163" s="100">
        <f t="shared" si="25"/>
        <v>5.6424677914184374E-2</v>
      </c>
      <c r="U163" s="100">
        <f t="shared" si="26"/>
        <v>6.1280485508864002E-2</v>
      </c>
      <c r="V163" s="100">
        <f t="shared" si="27"/>
        <v>-4.8558075946796286E-3</v>
      </c>
      <c r="Y163" s="81"/>
      <c r="Z163" s="81"/>
    </row>
    <row r="164" spans="1:26" ht="13">
      <c r="A164" s="74">
        <v>1883.12</v>
      </c>
      <c r="B164" s="95">
        <v>5.34</v>
      </c>
      <c r="C164" s="96">
        <v>0.33</v>
      </c>
      <c r="D164" s="95">
        <v>0.4</v>
      </c>
      <c r="E164" s="95">
        <v>9.229089256</v>
      </c>
      <c r="F164" s="96">
        <f t="shared" si="35"/>
        <v>1883.9583333333217</v>
      </c>
      <c r="G164" s="97">
        <f>G153*1/12+G165*11/12</f>
        <v>3.6208333333333336</v>
      </c>
      <c r="H164" s="96">
        <f t="shared" si="32"/>
        <v>184.70267463192897</v>
      </c>
      <c r="I164" s="96">
        <f t="shared" si="28"/>
        <v>11.414210230063027</v>
      </c>
      <c r="J164" s="98">
        <f t="shared" si="33"/>
        <v>399.00456017004626</v>
      </c>
      <c r="K164" s="96">
        <f t="shared" si="29"/>
        <v>13.835406339470335</v>
      </c>
      <c r="L164" s="98">
        <f t="shared" si="30"/>
        <v>29.887982035209458</v>
      </c>
      <c r="M164" s="91">
        <f t="shared" si="22"/>
        <v>14.896403941887167</v>
      </c>
      <c r="N164" s="87"/>
      <c r="O164" s="99">
        <f t="shared" si="23"/>
        <v>19.066539273012442</v>
      </c>
      <c r="P164" s="99"/>
      <c r="Q164" s="107">
        <f t="shared" si="24"/>
        <v>3.5706001324259107E-3</v>
      </c>
      <c r="R164" s="97">
        <f t="shared" si="31"/>
        <v>1.0030867065331059</v>
      </c>
      <c r="S164" s="97">
        <f t="shared" si="34"/>
        <v>2.7666665895248732</v>
      </c>
      <c r="T164" s="100">
        <f t="shared" si="25"/>
        <v>5.7475353446503119E-2</v>
      </c>
      <c r="U164" s="100">
        <f t="shared" si="26"/>
        <v>6.3844100093285894E-2</v>
      </c>
      <c r="V164" s="100">
        <f t="shared" si="27"/>
        <v>-6.3687466467827747E-3</v>
      </c>
      <c r="Y164" s="81"/>
      <c r="Z164" s="81"/>
    </row>
    <row r="165" spans="1:26" ht="13">
      <c r="A165" s="74">
        <v>1884.01</v>
      </c>
      <c r="B165" s="95">
        <v>5.18</v>
      </c>
      <c r="C165" s="96">
        <v>0.32829999999999998</v>
      </c>
      <c r="D165" s="95">
        <v>0.39250000000000002</v>
      </c>
      <c r="E165" s="95">
        <v>9.229089256</v>
      </c>
      <c r="F165" s="96">
        <f t="shared" si="35"/>
        <v>1884.0416666666549</v>
      </c>
      <c r="G165" s="97">
        <v>3.62</v>
      </c>
      <c r="H165" s="96">
        <f t="shared" si="32"/>
        <v>179.16851209614083</v>
      </c>
      <c r="I165" s="96">
        <f t="shared" si="28"/>
        <v>11.355409753120277</v>
      </c>
      <c r="J165" s="98">
        <f t="shared" si="33"/>
        <v>389.09358079391228</v>
      </c>
      <c r="K165" s="96">
        <f t="shared" si="29"/>
        <v>13.575992470605268</v>
      </c>
      <c r="L165" s="98">
        <f t="shared" si="30"/>
        <v>29.48247692309085</v>
      </c>
      <c r="M165" s="91">
        <f t="shared" si="22"/>
        <v>14.432821721970727</v>
      </c>
      <c r="N165" s="87"/>
      <c r="O165" s="99">
        <f t="shared" si="23"/>
        <v>18.478450440666556</v>
      </c>
      <c r="P165" s="99"/>
      <c r="Q165" s="107">
        <f t="shared" si="24"/>
        <v>4.2286421889659725E-3</v>
      </c>
      <c r="R165" s="97">
        <f t="shared" si="31"/>
        <v>1.0037103920018629</v>
      </c>
      <c r="S165" s="97">
        <f t="shared" si="34"/>
        <v>2.7752064773616856</v>
      </c>
      <c r="T165" s="100">
        <f t="shared" si="25"/>
        <v>6.136130363660941E-2</v>
      </c>
      <c r="U165" s="100">
        <f t="shared" si="26"/>
        <v>6.6799644147194748E-2</v>
      </c>
      <c r="V165" s="100">
        <f t="shared" si="27"/>
        <v>-5.4383405105853377E-3</v>
      </c>
      <c r="Y165" s="81"/>
      <c r="Z165" s="81"/>
    </row>
    <row r="166" spans="1:26" ht="13">
      <c r="A166" s="74">
        <v>1884.02</v>
      </c>
      <c r="B166" s="95">
        <v>5.32</v>
      </c>
      <c r="C166" s="96">
        <v>0.32669999999999999</v>
      </c>
      <c r="D166" s="95">
        <v>0.38500000000000001</v>
      </c>
      <c r="E166" s="95">
        <v>9.229089256</v>
      </c>
      <c r="F166" s="96">
        <f t="shared" si="35"/>
        <v>1884.1249999999882</v>
      </c>
      <c r="G166" s="97">
        <f>G165*11/12+G177*1/12</f>
        <v>3.6116666666666668</v>
      </c>
      <c r="H166" s="96">
        <f t="shared" si="32"/>
        <v>184.01090431495547</v>
      </c>
      <c r="I166" s="96">
        <f t="shared" si="28"/>
        <v>11.300068127762396</v>
      </c>
      <c r="J166" s="98">
        <f t="shared" si="33"/>
        <v>401.65461825496675</v>
      </c>
      <c r="K166" s="96">
        <f t="shared" si="29"/>
        <v>13.316578601740199</v>
      </c>
      <c r="L166" s="98">
        <f t="shared" si="30"/>
        <v>29.067110531609437</v>
      </c>
      <c r="M166" s="91">
        <f t="shared" si="22"/>
        <v>14.805960228816712</v>
      </c>
      <c r="N166" s="87"/>
      <c r="O166" s="99">
        <f t="shared" si="23"/>
        <v>18.96024883164489</v>
      </c>
      <c r="P166" s="99"/>
      <c r="Q166" s="107">
        <f t="shared" si="24"/>
        <v>2.5658227261833172E-3</v>
      </c>
      <c r="R166" s="97">
        <f t="shared" si="31"/>
        <v>1.0037037188195472</v>
      </c>
      <c r="S166" s="97">
        <f t="shared" si="34"/>
        <v>2.7855035812788063</v>
      </c>
      <c r="T166" s="100">
        <f t="shared" si="25"/>
        <v>6.1427589579871045E-2</v>
      </c>
      <c r="U166" s="100">
        <f t="shared" si="26"/>
        <v>6.8402515600217706E-2</v>
      </c>
      <c r="V166" s="100">
        <f t="shared" si="27"/>
        <v>-6.9749260203466612E-3</v>
      </c>
      <c r="Y166" s="81"/>
      <c r="Z166" s="81"/>
    </row>
    <row r="167" spans="1:26" ht="13">
      <c r="A167" s="74">
        <v>1884.03</v>
      </c>
      <c r="B167" s="95">
        <v>5.3</v>
      </c>
      <c r="C167" s="96">
        <v>0.32500000000000001</v>
      </c>
      <c r="D167" s="95">
        <v>0.3775</v>
      </c>
      <c r="E167" s="95">
        <v>9.229089256</v>
      </c>
      <c r="F167" s="96">
        <f t="shared" si="35"/>
        <v>1884.2083333333214</v>
      </c>
      <c r="G167" s="97">
        <f>G165*10/12+G177*2/12</f>
        <v>3.6033333333333335</v>
      </c>
      <c r="H167" s="96">
        <f t="shared" si="32"/>
        <v>183.31913399798194</v>
      </c>
      <c r="I167" s="96">
        <f t="shared" si="28"/>
        <v>11.241267650819648</v>
      </c>
      <c r="J167" s="98">
        <f t="shared" si="33"/>
        <v>402.18940275608941</v>
      </c>
      <c r="K167" s="96">
        <f t="shared" si="29"/>
        <v>13.05716473287513</v>
      </c>
      <c r="L167" s="98">
        <f t="shared" si="30"/>
        <v>28.646509347249768</v>
      </c>
      <c r="M167" s="91">
        <f t="shared" si="22"/>
        <v>14.73602345401447</v>
      </c>
      <c r="N167" s="87"/>
      <c r="O167" s="99">
        <f t="shared" si="23"/>
        <v>18.875642451992512</v>
      </c>
      <c r="P167" s="99"/>
      <c r="Q167" s="107">
        <f t="shared" si="24"/>
        <v>2.9697008462466201E-3</v>
      </c>
      <c r="R167" s="97">
        <f t="shared" si="31"/>
        <v>1.0036970457842034</v>
      </c>
      <c r="S167" s="97">
        <f t="shared" si="34"/>
        <v>2.7958203033147049</v>
      </c>
      <c r="T167" s="100">
        <f t="shared" si="25"/>
        <v>6.7913097106354403E-2</v>
      </c>
      <c r="U167" s="100">
        <f t="shared" si="26"/>
        <v>7.1568922197797535E-2</v>
      </c>
      <c r="V167" s="100">
        <f t="shared" si="27"/>
        <v>-3.6558250914431323E-3</v>
      </c>
      <c r="Y167" s="81"/>
      <c r="Z167" s="81"/>
    </row>
    <row r="168" spans="1:26" ht="13">
      <c r="A168" s="74">
        <v>1884.04</v>
      </c>
      <c r="B168" s="95">
        <v>5.0599999999999996</v>
      </c>
      <c r="C168" s="96">
        <v>0.32329999999999998</v>
      </c>
      <c r="D168" s="95">
        <v>0.37</v>
      </c>
      <c r="E168" s="95">
        <v>9.0388396689999997</v>
      </c>
      <c r="F168" s="96">
        <f t="shared" si="35"/>
        <v>1884.2916666666547</v>
      </c>
      <c r="G168" s="97">
        <f>G165*9/12+G177*3/12</f>
        <v>3.5949999999999998</v>
      </c>
      <c r="H168" s="96">
        <f t="shared" si="32"/>
        <v>178.70166848293053</v>
      </c>
      <c r="I168" s="96">
        <f t="shared" si="28"/>
        <v>11.417835853859968</v>
      </c>
      <c r="J168" s="98">
        <f t="shared" si="33"/>
        <v>394.1464999212676</v>
      </c>
      <c r="K168" s="96">
        <f t="shared" si="29"/>
        <v>13.067118051123378</v>
      </c>
      <c r="L168" s="98">
        <f t="shared" si="30"/>
        <v>28.820989124677673</v>
      </c>
      <c r="M168" s="91">
        <f t="shared" si="22"/>
        <v>14.353453682579472</v>
      </c>
      <c r="N168" s="87"/>
      <c r="O168" s="99">
        <f t="shared" si="23"/>
        <v>18.395357641018048</v>
      </c>
      <c r="P168" s="99"/>
      <c r="Q168" s="107">
        <f t="shared" si="24"/>
        <v>4.3444054785742869E-3</v>
      </c>
      <c r="R168" s="97">
        <f t="shared" si="31"/>
        <v>1.003690372895923</v>
      </c>
      <c r="S168" s="97">
        <f t="shared" si="34"/>
        <v>2.865220590486206</v>
      </c>
      <c r="T168" s="100">
        <f t="shared" si="25"/>
        <v>7.1949238312908781E-2</v>
      </c>
      <c r="U168" s="100">
        <f t="shared" si="26"/>
        <v>6.9447376007533146E-2</v>
      </c>
      <c r="V168" s="100">
        <f t="shared" si="27"/>
        <v>2.501862305375635E-3</v>
      </c>
      <c r="Y168" s="81"/>
      <c r="Z168" s="81"/>
    </row>
    <row r="169" spans="1:26" ht="13">
      <c r="A169" s="74">
        <v>1884.05</v>
      </c>
      <c r="B169" s="95">
        <v>4.6500000000000004</v>
      </c>
      <c r="C169" s="96">
        <v>0.32169999999999999</v>
      </c>
      <c r="D169" s="95">
        <v>0.36249999999999999</v>
      </c>
      <c r="E169" s="95">
        <v>8.8485090910000004</v>
      </c>
      <c r="F169" s="96">
        <f t="shared" si="35"/>
        <v>1884.3749999999879</v>
      </c>
      <c r="G169" s="97">
        <f>G165*8/12+G177*4/12</f>
        <v>3.5866666666666669</v>
      </c>
      <c r="H169" s="96">
        <f t="shared" si="32"/>
        <v>167.75428603105445</v>
      </c>
      <c r="I169" s="96">
        <f t="shared" si="28"/>
        <v>11.605710498105422</v>
      </c>
      <c r="J169" s="98">
        <f t="shared" si="33"/>
        <v>372.13396549760859</v>
      </c>
      <c r="K169" s="96">
        <f t="shared" si="29"/>
        <v>13.077619072313382</v>
      </c>
      <c r="L169" s="98">
        <f t="shared" si="30"/>
        <v>29.010443546856578</v>
      </c>
      <c r="M169" s="91">
        <f t="shared" si="22"/>
        <v>13.465050313804905</v>
      </c>
      <c r="N169" s="87"/>
      <c r="O169" s="99">
        <f t="shared" si="23"/>
        <v>17.272918948879873</v>
      </c>
      <c r="P169" s="99"/>
      <c r="Q169" s="107">
        <f t="shared" si="24"/>
        <v>7.7210795261653115E-3</v>
      </c>
      <c r="R169" s="97">
        <f t="shared" si="31"/>
        <v>1.0036837001547976</v>
      </c>
      <c r="S169" s="97">
        <f t="shared" si="34"/>
        <v>2.9376523816989404</v>
      </c>
      <c r="T169" s="100">
        <f t="shared" si="25"/>
        <v>7.4521666454081759E-2</v>
      </c>
      <c r="U169" s="100">
        <f t="shared" si="26"/>
        <v>6.7280863955631931E-2</v>
      </c>
      <c r="V169" s="100">
        <f t="shared" si="27"/>
        <v>7.2408024984498276E-3</v>
      </c>
      <c r="Y169" s="81"/>
      <c r="Z169" s="81"/>
    </row>
    <row r="170" spans="1:26" ht="13">
      <c r="A170" s="74">
        <v>1884.06</v>
      </c>
      <c r="B170" s="95">
        <v>4.46</v>
      </c>
      <c r="C170" s="96">
        <v>0.32</v>
      </c>
      <c r="D170" s="95">
        <v>0.35499999999999998</v>
      </c>
      <c r="E170" s="95">
        <v>8.8485090910000004</v>
      </c>
      <c r="F170" s="96">
        <f t="shared" si="35"/>
        <v>1884.4583333333212</v>
      </c>
      <c r="G170" s="97">
        <f>G165*7/12+G177*5/12</f>
        <v>3.5783333333333336</v>
      </c>
      <c r="H170" s="96">
        <f t="shared" si="32"/>
        <v>160.89980982763501</v>
      </c>
      <c r="I170" s="96">
        <f t="shared" si="28"/>
        <v>11.54438097418009</v>
      </c>
      <c r="J170" s="98">
        <f t="shared" si="33"/>
        <v>359.06259323281796</v>
      </c>
      <c r="K170" s="96">
        <f t="shared" si="29"/>
        <v>12.807047643231037</v>
      </c>
      <c r="L170" s="98">
        <f t="shared" si="30"/>
        <v>28.580094304405911</v>
      </c>
      <c r="M170" s="91">
        <f t="shared" si="22"/>
        <v>12.90687648366686</v>
      </c>
      <c r="N170" s="87"/>
      <c r="O170" s="99">
        <f t="shared" si="23"/>
        <v>16.575562457475296</v>
      </c>
      <c r="P170" s="99"/>
      <c r="Q170" s="107">
        <f t="shared" si="24"/>
        <v>1.3335959139286299E-2</v>
      </c>
      <c r="R170" s="97">
        <f t="shared" si="31"/>
        <v>1.0036770275609186</v>
      </c>
      <c r="S170" s="97">
        <f t="shared" si="34"/>
        <v>2.9484738122321463</v>
      </c>
      <c r="T170" s="100">
        <f t="shared" si="25"/>
        <v>7.7365766077723608E-2</v>
      </c>
      <c r="U170" s="100">
        <f t="shared" si="26"/>
        <v>6.7387027198885896E-2</v>
      </c>
      <c r="V170" s="100">
        <f t="shared" si="27"/>
        <v>9.9787388788377118E-3</v>
      </c>
      <c r="Y170" s="81"/>
      <c r="Z170" s="81"/>
    </row>
    <row r="171" spans="1:26" ht="13">
      <c r="A171" s="74">
        <v>1884.07</v>
      </c>
      <c r="B171" s="95">
        <v>4.46</v>
      </c>
      <c r="C171" s="96">
        <v>0.31830000000000003</v>
      </c>
      <c r="D171" s="95">
        <v>0.34749999999999998</v>
      </c>
      <c r="E171" s="95">
        <v>8.7534247930000006</v>
      </c>
      <c r="F171" s="96">
        <f t="shared" si="35"/>
        <v>1884.5416666666545</v>
      </c>
      <c r="G171" s="97">
        <f>G165*6/12+G177*6/12</f>
        <v>3.57</v>
      </c>
      <c r="H171" s="96">
        <f t="shared" si="32"/>
        <v>162.64758807758679</v>
      </c>
      <c r="I171" s="96">
        <f t="shared" si="28"/>
        <v>11.607786386792798</v>
      </c>
      <c r="J171" s="98">
        <f t="shared" si="33"/>
        <v>365.12157251530328</v>
      </c>
      <c r="K171" s="96">
        <f t="shared" si="29"/>
        <v>12.672654003803006</v>
      </c>
      <c r="L171" s="98">
        <f t="shared" si="30"/>
        <v>28.448373643288765</v>
      </c>
      <c r="M171" s="91">
        <f t="shared" si="22"/>
        <v>13.043931585991668</v>
      </c>
      <c r="N171" s="87"/>
      <c r="O171" s="99">
        <f t="shared" si="23"/>
        <v>16.769768530632767</v>
      </c>
      <c r="P171" s="99"/>
      <c r="Q171" s="107">
        <f t="shared" si="24"/>
        <v>1.0776582875225441E-2</v>
      </c>
      <c r="R171" s="97">
        <f t="shared" si="31"/>
        <v>1.0036703551143773</v>
      </c>
      <c r="S171" s="97">
        <f t="shared" si="34"/>
        <v>2.991461070356741</v>
      </c>
      <c r="T171" s="100">
        <f t="shared" si="25"/>
        <v>7.3789069696209797E-2</v>
      </c>
      <c r="U171" s="100">
        <f t="shared" si="26"/>
        <v>6.6339615262161589E-2</v>
      </c>
      <c r="V171" s="100">
        <f t="shared" si="27"/>
        <v>7.4494544340482083E-3</v>
      </c>
      <c r="Y171" s="81"/>
      <c r="Z171" s="81"/>
    </row>
    <row r="172" spans="1:26" ht="13">
      <c r="A172" s="74">
        <v>1884.08</v>
      </c>
      <c r="B172" s="95">
        <v>4.74</v>
      </c>
      <c r="C172" s="96">
        <v>0.31669999999999998</v>
      </c>
      <c r="D172" s="95">
        <v>0.34</v>
      </c>
      <c r="E172" s="95">
        <v>8.7534247930000006</v>
      </c>
      <c r="F172" s="96">
        <f t="shared" si="35"/>
        <v>1884.6249999999877</v>
      </c>
      <c r="G172" s="97">
        <f>G165*5/12+G177*7/12</f>
        <v>3.5616666666666665</v>
      </c>
      <c r="H172" s="96">
        <f t="shared" si="32"/>
        <v>172.85864741878058</v>
      </c>
      <c r="I172" s="96">
        <f t="shared" si="28"/>
        <v>11.54943747627169</v>
      </c>
      <c r="J172" s="98">
        <f t="shared" si="33"/>
        <v>390.20457860026249</v>
      </c>
      <c r="K172" s="96">
        <f t="shared" si="29"/>
        <v>12.399143485735317</v>
      </c>
      <c r="L172" s="98">
        <f t="shared" si="30"/>
        <v>27.98935795866862</v>
      </c>
      <c r="M172" s="91">
        <f t="shared" si="22"/>
        <v>13.859813341769319</v>
      </c>
      <c r="N172" s="87"/>
      <c r="O172" s="99">
        <f t="shared" si="23"/>
        <v>17.832062630600046</v>
      </c>
      <c r="P172" s="99"/>
      <c r="Q172" s="107">
        <f t="shared" si="24"/>
        <v>7.1264007069202773E-3</v>
      </c>
      <c r="R172" s="97">
        <f t="shared" si="31"/>
        <v>1.0036636828152661</v>
      </c>
      <c r="S172" s="97">
        <f t="shared" si="34"/>
        <v>3.0024407947957856</v>
      </c>
      <c r="T172" s="100">
        <f t="shared" si="25"/>
        <v>6.8022516804265631E-2</v>
      </c>
      <c r="U172" s="100">
        <f t="shared" si="26"/>
        <v>6.3401076592445316E-2</v>
      </c>
      <c r="V172" s="100">
        <f t="shared" si="27"/>
        <v>4.6214402118203157E-3</v>
      </c>
      <c r="Y172" s="81"/>
      <c r="Z172" s="81"/>
    </row>
    <row r="173" spans="1:26" ht="13">
      <c r="A173" s="74">
        <v>1884.09</v>
      </c>
      <c r="B173" s="95">
        <v>4.59</v>
      </c>
      <c r="C173" s="96">
        <v>0.315</v>
      </c>
      <c r="D173" s="95">
        <v>0.33250000000000002</v>
      </c>
      <c r="E173" s="95">
        <v>8.6582595040000001</v>
      </c>
      <c r="F173" s="96">
        <f t="shared" si="35"/>
        <v>1884.708333333321</v>
      </c>
      <c r="G173" s="97">
        <f>G165*4/12+G177*8/12</f>
        <v>3.5533333333333337</v>
      </c>
      <c r="H173" s="96">
        <f t="shared" si="32"/>
        <v>169.22824897118022</v>
      </c>
      <c r="I173" s="96">
        <f t="shared" si="28"/>
        <v>11.613703360767271</v>
      </c>
      <c r="J173" s="98">
        <f t="shared" si="33"/>
        <v>384.19414892402244</v>
      </c>
      <c r="K173" s="96">
        <f t="shared" si="29"/>
        <v>12.258909103032121</v>
      </c>
      <c r="L173" s="98">
        <f t="shared" si="30"/>
        <v>27.831057629027775</v>
      </c>
      <c r="M173" s="91">
        <f t="shared" si="22"/>
        <v>13.569154744335721</v>
      </c>
      <c r="N173" s="87"/>
      <c r="O173" s="99">
        <f t="shared" si="23"/>
        <v>17.474388100341237</v>
      </c>
      <c r="P173" s="99"/>
      <c r="Q173" s="107">
        <f t="shared" si="24"/>
        <v>7.6948439400387481E-3</v>
      </c>
      <c r="R173" s="97">
        <f t="shared" si="31"/>
        <v>1.0036570106636764</v>
      </c>
      <c r="S173" s="97">
        <f t="shared" si="34"/>
        <v>3.0465623341726928</v>
      </c>
      <c r="T173" s="100">
        <f t="shared" si="25"/>
        <v>7.0307305331770653E-2</v>
      </c>
      <c r="U173" s="100">
        <f t="shared" si="26"/>
        <v>6.0857558975657478E-2</v>
      </c>
      <c r="V173" s="100">
        <f t="shared" si="27"/>
        <v>9.4497463561131756E-3</v>
      </c>
      <c r="Y173" s="81"/>
      <c r="Z173" s="81"/>
    </row>
    <row r="174" spans="1:26" ht="13">
      <c r="A174" s="74">
        <v>1884.1</v>
      </c>
      <c r="B174" s="95">
        <v>4.4400000000000004</v>
      </c>
      <c r="C174" s="96">
        <v>0.31330000000000002</v>
      </c>
      <c r="D174" s="95">
        <v>0.32500000000000001</v>
      </c>
      <c r="E174" s="95">
        <v>8.5630942149999996</v>
      </c>
      <c r="F174" s="96">
        <f t="shared" si="35"/>
        <v>1884.7916666666542</v>
      </c>
      <c r="G174" s="97">
        <f>G165*3/12+G177*9/12</f>
        <v>3.5449999999999999</v>
      </c>
      <c r="H174" s="96">
        <f t="shared" si="32"/>
        <v>165.51715821568826</v>
      </c>
      <c r="I174" s="96">
        <f t="shared" si="28"/>
        <v>11.679397673192597</v>
      </c>
      <c r="J174" s="98">
        <f t="shared" si="33"/>
        <v>377.97858105421176</v>
      </c>
      <c r="K174" s="96">
        <f t="shared" si="29"/>
        <v>12.115557752274476</v>
      </c>
      <c r="L174" s="98">
        <f t="shared" si="30"/>
        <v>27.667351090679908</v>
      </c>
      <c r="M174" s="91">
        <f t="shared" si="22"/>
        <v>13.273251319134157</v>
      </c>
      <c r="N174" s="87"/>
      <c r="O174" s="99">
        <f t="shared" si="23"/>
        <v>17.112421679154775</v>
      </c>
      <c r="P174" s="99"/>
      <c r="Q174" s="107">
        <f t="shared" si="24"/>
        <v>9.9265400778954516E-3</v>
      </c>
      <c r="R174" s="97">
        <f t="shared" si="31"/>
        <v>1.0036503386596998</v>
      </c>
      <c r="S174" s="97">
        <f t="shared" si="34"/>
        <v>3.0916851994187473</v>
      </c>
      <c r="T174" s="100">
        <f t="shared" si="25"/>
        <v>7.2116021619816006E-2</v>
      </c>
      <c r="U174" s="100">
        <f t="shared" si="26"/>
        <v>6.2777294381323401E-2</v>
      </c>
      <c r="V174" s="100">
        <f t="shared" si="27"/>
        <v>9.3387272384926057E-3</v>
      </c>
      <c r="Y174" s="81"/>
      <c r="Z174" s="81"/>
    </row>
    <row r="175" spans="1:26" ht="13">
      <c r="A175" s="74">
        <v>1884.11</v>
      </c>
      <c r="B175" s="95">
        <v>4.3499999999999996</v>
      </c>
      <c r="C175" s="96">
        <v>0.31169999999999998</v>
      </c>
      <c r="D175" s="95">
        <v>0.3175</v>
      </c>
      <c r="E175" s="95">
        <v>8.3728446279999993</v>
      </c>
      <c r="F175" s="96">
        <f t="shared" si="35"/>
        <v>1884.8749999999875</v>
      </c>
      <c r="G175" s="97">
        <f>G165*2/12+G177*10/12</f>
        <v>3.5366666666666671</v>
      </c>
      <c r="H175" s="96">
        <f t="shared" si="32"/>
        <v>165.84676256338139</v>
      </c>
      <c r="I175" s="96">
        <f t="shared" si="28"/>
        <v>11.883778365748503</v>
      </c>
      <c r="J175" s="98">
        <f t="shared" si="33"/>
        <v>380.99277726232282</v>
      </c>
      <c r="K175" s="96">
        <f t="shared" si="29"/>
        <v>12.104907382499679</v>
      </c>
      <c r="L175" s="98">
        <f t="shared" si="30"/>
        <v>27.808093512824719</v>
      </c>
      <c r="M175" s="91">
        <f t="shared" si="22"/>
        <v>13.304437602119728</v>
      </c>
      <c r="N175" s="87"/>
      <c r="O175" s="99">
        <f t="shared" si="23"/>
        <v>17.173051638572844</v>
      </c>
      <c r="P175" s="99"/>
      <c r="Q175" s="107">
        <f t="shared" si="24"/>
        <v>8.4526608310660362E-3</v>
      </c>
      <c r="R175" s="97">
        <f t="shared" si="31"/>
        <v>1.0036436668034285</v>
      </c>
      <c r="S175" s="97">
        <f t="shared" si="34"/>
        <v>3.1734772734469385</v>
      </c>
      <c r="T175" s="100">
        <f t="shared" si="25"/>
        <v>7.1702733072092961E-2</v>
      </c>
      <c r="U175" s="100">
        <f t="shared" si="26"/>
        <v>6.0493170421616949E-2</v>
      </c>
      <c r="V175" s="100">
        <f t="shared" si="27"/>
        <v>1.1209562650476013E-2</v>
      </c>
      <c r="Y175" s="81"/>
      <c r="Z175" s="81"/>
    </row>
    <row r="176" spans="1:26" ht="13">
      <c r="A176" s="74">
        <v>1884.12</v>
      </c>
      <c r="B176" s="95">
        <v>4.34</v>
      </c>
      <c r="C176" s="96">
        <v>0.31</v>
      </c>
      <c r="D176" s="95">
        <v>0.31</v>
      </c>
      <c r="E176" s="95">
        <v>8.2776793390000005</v>
      </c>
      <c r="F176" s="96">
        <f t="shared" si="35"/>
        <v>1884.9583333333208</v>
      </c>
      <c r="G176" s="97">
        <f>G165*1/12+G177*11/12</f>
        <v>3.5283333333333333</v>
      </c>
      <c r="H176" s="96">
        <f t="shared" si="32"/>
        <v>167.36779878300615</v>
      </c>
      <c r="I176" s="96">
        <f t="shared" si="28"/>
        <v>11.954842770214727</v>
      </c>
      <c r="J176" s="98">
        <f t="shared" si="33"/>
        <v>386.77560269228223</v>
      </c>
      <c r="K176" s="96">
        <f t="shared" si="29"/>
        <v>11.954842770214727</v>
      </c>
      <c r="L176" s="98">
        <f t="shared" si="30"/>
        <v>27.626828763734451</v>
      </c>
      <c r="M176" s="91">
        <f t="shared" si="22"/>
        <v>13.432292746944761</v>
      </c>
      <c r="N176" s="87"/>
      <c r="O176" s="99">
        <f t="shared" si="23"/>
        <v>17.357970009963744</v>
      </c>
      <c r="P176" s="99"/>
      <c r="Q176" s="107">
        <f t="shared" si="24"/>
        <v>6.7139154078262736E-3</v>
      </c>
      <c r="R176" s="97">
        <f t="shared" si="31"/>
        <v>1.0036369950949544</v>
      </c>
      <c r="S176" s="97">
        <f t="shared" si="34"/>
        <v>3.2216575487722565</v>
      </c>
      <c r="T176" s="100">
        <f t="shared" si="25"/>
        <v>7.1073393965091158E-2</v>
      </c>
      <c r="U176" s="100">
        <f t="shared" si="26"/>
        <v>6.09069899599195E-2</v>
      </c>
      <c r="V176" s="100">
        <f t="shared" si="27"/>
        <v>1.0166404005171659E-2</v>
      </c>
      <c r="Y176" s="81"/>
      <c r="Z176" s="81"/>
    </row>
    <row r="177" spans="1:26" ht="13">
      <c r="A177" s="74">
        <v>1885.01</v>
      </c>
      <c r="B177" s="95">
        <v>4.24</v>
      </c>
      <c r="C177" s="96">
        <v>0.30420000000000003</v>
      </c>
      <c r="D177" s="95">
        <v>0.30669999999999997</v>
      </c>
      <c r="E177" s="95">
        <v>8.2776793390000005</v>
      </c>
      <c r="F177" s="96">
        <f t="shared" si="35"/>
        <v>1885.041666666654</v>
      </c>
      <c r="G177" s="97">
        <v>3.52</v>
      </c>
      <c r="H177" s="96">
        <f t="shared" si="32"/>
        <v>163.51139788938852</v>
      </c>
      <c r="I177" s="96">
        <f t="shared" si="28"/>
        <v>11.731171518384903</v>
      </c>
      <c r="J177" s="98">
        <f t="shared" si="33"/>
        <v>380.12288408837014</v>
      </c>
      <c r="K177" s="96">
        <f t="shared" si="29"/>
        <v>11.827581540725344</v>
      </c>
      <c r="L177" s="98">
        <f t="shared" si="30"/>
        <v>27.496152959882814</v>
      </c>
      <c r="M177" s="91">
        <f t="shared" si="22"/>
        <v>13.129817425635961</v>
      </c>
      <c r="N177" s="87"/>
      <c r="O177" s="99">
        <f t="shared" si="23"/>
        <v>16.987379177257107</v>
      </c>
      <c r="P177" s="99"/>
      <c r="Q177" s="107">
        <f t="shared" si="24"/>
        <v>8.5123158224836432E-3</v>
      </c>
      <c r="R177" s="97">
        <f t="shared" si="31"/>
        <v>1.0039790233810126</v>
      </c>
      <c r="S177" s="97">
        <f t="shared" si="34"/>
        <v>3.233374701474764</v>
      </c>
      <c r="T177" s="100">
        <f t="shared" si="25"/>
        <v>7.2116062306961215E-2</v>
      </c>
      <c r="U177" s="100">
        <f t="shared" si="26"/>
        <v>6.1006296117269265E-2</v>
      </c>
      <c r="V177" s="100">
        <f t="shared" si="27"/>
        <v>1.110976618969195E-2</v>
      </c>
      <c r="Y177" s="81"/>
      <c r="Z177" s="81"/>
    </row>
    <row r="178" spans="1:26" ht="13">
      <c r="A178" s="74">
        <v>1885.02</v>
      </c>
      <c r="B178" s="95">
        <v>4.37</v>
      </c>
      <c r="C178" s="96">
        <v>0.29830000000000001</v>
      </c>
      <c r="D178" s="95">
        <v>0.30330000000000001</v>
      </c>
      <c r="E178" s="95">
        <v>8.3728446279999993</v>
      </c>
      <c r="F178" s="96">
        <f t="shared" si="35"/>
        <v>1885.1249999999873</v>
      </c>
      <c r="G178" s="97">
        <f>G177*11/12+G189*1/12</f>
        <v>3.5074999999999998</v>
      </c>
      <c r="H178" s="96">
        <f t="shared" si="32"/>
        <v>166.60927641424757</v>
      </c>
      <c r="I178" s="96">
        <f t="shared" si="28"/>
        <v>11.372894085668202</v>
      </c>
      <c r="J178" s="98">
        <f t="shared" si="33"/>
        <v>389.5279325903802</v>
      </c>
      <c r="K178" s="96">
        <f t="shared" si="29"/>
        <v>11.563522548384732</v>
      </c>
      <c r="L178" s="98">
        <f t="shared" si="30"/>
        <v>27.035199531959336</v>
      </c>
      <c r="M178" s="91">
        <f t="shared" si="22"/>
        <v>13.384817593597965</v>
      </c>
      <c r="N178" s="87"/>
      <c r="O178" s="99">
        <f t="shared" si="23"/>
        <v>17.334064590871236</v>
      </c>
      <c r="P178" s="99"/>
      <c r="Q178" s="107">
        <f t="shared" si="24"/>
        <v>8.2929509633672821E-3</v>
      </c>
      <c r="R178" s="97">
        <f t="shared" si="31"/>
        <v>1.0039692212858526</v>
      </c>
      <c r="S178" s="97">
        <f t="shared" si="34"/>
        <v>3.2093437864353462</v>
      </c>
      <c r="T178" s="100">
        <f t="shared" si="25"/>
        <v>6.8417577629088955E-2</v>
      </c>
      <c r="U178" s="100">
        <f t="shared" si="26"/>
        <v>6.200026643535117E-2</v>
      </c>
      <c r="V178" s="100">
        <f t="shared" si="27"/>
        <v>6.4173111937377847E-3</v>
      </c>
      <c r="Y178" s="81"/>
      <c r="Z178" s="81"/>
    </row>
    <row r="179" spans="1:26" ht="13">
      <c r="A179" s="74">
        <v>1885.03</v>
      </c>
      <c r="B179" s="95">
        <v>4.38</v>
      </c>
      <c r="C179" s="96">
        <v>0.29249999999999998</v>
      </c>
      <c r="D179" s="95">
        <v>0.3</v>
      </c>
      <c r="E179" s="95">
        <v>8.18251405</v>
      </c>
      <c r="F179" s="96">
        <f t="shared" si="35"/>
        <v>1885.2083333333205</v>
      </c>
      <c r="G179" s="97">
        <f>G177*10/12+G189*2/12</f>
        <v>3.4950000000000001</v>
      </c>
      <c r="H179" s="96">
        <f t="shared" si="32"/>
        <v>170.87484133314743</v>
      </c>
      <c r="I179" s="96">
        <f t="shared" si="28"/>
        <v>11.411162349302653</v>
      </c>
      <c r="J179" s="98">
        <f t="shared" si="33"/>
        <v>401.72395553171413</v>
      </c>
      <c r="K179" s="96">
        <f t="shared" si="29"/>
        <v>11.70375625569503</v>
      </c>
      <c r="L179" s="98">
        <f t="shared" si="30"/>
        <v>27.515339419980421</v>
      </c>
      <c r="M179" s="91">
        <f t="shared" si="22"/>
        <v>13.734194093452512</v>
      </c>
      <c r="N179" s="87"/>
      <c r="O179" s="99">
        <f t="shared" si="23"/>
        <v>17.803189669171847</v>
      </c>
      <c r="P179" s="99"/>
      <c r="Q179" s="107">
        <f t="shared" si="24"/>
        <v>4.2926131988318822E-3</v>
      </c>
      <c r="R179" s="97">
        <f t="shared" si="31"/>
        <v>1.0039594196907509</v>
      </c>
      <c r="S179" s="97">
        <f t="shared" si="34"/>
        <v>3.297030105801086</v>
      </c>
      <c r="T179" s="100">
        <f t="shared" si="25"/>
        <v>6.5562237567803328E-2</v>
      </c>
      <c r="U179" s="100">
        <f t="shared" si="26"/>
        <v>5.934418850820089E-2</v>
      </c>
      <c r="V179" s="100">
        <f t="shared" si="27"/>
        <v>6.2180490596024374E-3</v>
      </c>
      <c r="Y179" s="81"/>
      <c r="Z179" s="81"/>
    </row>
    <row r="180" spans="1:26" ht="13">
      <c r="A180" s="74">
        <v>1885.04</v>
      </c>
      <c r="B180" s="95">
        <v>4.37</v>
      </c>
      <c r="C180" s="96">
        <v>0.28670000000000001</v>
      </c>
      <c r="D180" s="95">
        <v>0.29670000000000002</v>
      </c>
      <c r="E180" s="95">
        <v>8.2776793390000005</v>
      </c>
      <c r="F180" s="96">
        <f t="shared" si="35"/>
        <v>1885.2916666666538</v>
      </c>
      <c r="G180" s="97">
        <f>G177*9/12+G189*3/12</f>
        <v>3.4824999999999999</v>
      </c>
      <c r="H180" s="96">
        <f t="shared" si="32"/>
        <v>168.52471905109147</v>
      </c>
      <c r="I180" s="96">
        <f t="shared" si="28"/>
        <v>11.056301362001813</v>
      </c>
      <c r="J180" s="98">
        <f t="shared" si="33"/>
        <v>398.36495513745956</v>
      </c>
      <c r="K180" s="96">
        <f t="shared" si="29"/>
        <v>11.441941451363579</v>
      </c>
      <c r="L180" s="98">
        <f t="shared" si="30"/>
        <v>27.046883796174889</v>
      </c>
      <c r="M180" s="91">
        <f t="shared" si="22"/>
        <v>13.548548541030058</v>
      </c>
      <c r="N180" s="87"/>
      <c r="O180" s="99">
        <f t="shared" si="23"/>
        <v>17.57750568664596</v>
      </c>
      <c r="P180" s="99"/>
      <c r="Q180" s="107">
        <f t="shared" si="24"/>
        <v>5.7379374721847343E-3</v>
      </c>
      <c r="R180" s="97">
        <f t="shared" si="31"/>
        <v>1.0039496185961747</v>
      </c>
      <c r="S180" s="97">
        <f t="shared" si="34"/>
        <v>3.272029666775143</v>
      </c>
      <c r="T180" s="100">
        <f t="shared" si="25"/>
        <v>6.6817085926330844E-2</v>
      </c>
      <c r="U180" s="100">
        <f t="shared" si="26"/>
        <v>5.5851711698121642E-2</v>
      </c>
      <c r="V180" s="100">
        <f t="shared" si="27"/>
        <v>1.0965374228209201E-2</v>
      </c>
      <c r="Y180" s="81"/>
      <c r="Z180" s="81"/>
    </row>
    <row r="181" spans="1:26" ht="13">
      <c r="A181" s="74">
        <v>1885.05</v>
      </c>
      <c r="B181" s="95">
        <v>4.32</v>
      </c>
      <c r="C181" s="96">
        <v>0.28079999999999999</v>
      </c>
      <c r="D181" s="95">
        <v>0.29330000000000001</v>
      </c>
      <c r="E181" s="95">
        <v>8.0873811569999994</v>
      </c>
      <c r="F181" s="96">
        <f t="shared" si="35"/>
        <v>1885.374999999987</v>
      </c>
      <c r="G181" s="97">
        <f>G177*8/12+G189*4/12</f>
        <v>3.4699999999999998</v>
      </c>
      <c r="H181" s="96">
        <f t="shared" si="32"/>
        <v>170.51657801566378</v>
      </c>
      <c r="I181" s="96">
        <f t="shared" si="28"/>
        <v>11.083577571018145</v>
      </c>
      <c r="J181" s="98">
        <f t="shared" si="33"/>
        <v>405.25669909301536</v>
      </c>
      <c r="K181" s="96">
        <f t="shared" si="29"/>
        <v>11.576970447220877</v>
      </c>
      <c r="L181" s="98">
        <f t="shared" si="30"/>
        <v>27.514303204625325</v>
      </c>
      <c r="M181" s="91">
        <f t="shared" si="22"/>
        <v>13.711371872561941</v>
      </c>
      <c r="N181" s="87"/>
      <c r="O181" s="99">
        <f t="shared" si="23"/>
        <v>17.804975054591758</v>
      </c>
      <c r="P181" s="99"/>
      <c r="Q181" s="107">
        <f t="shared" si="24"/>
        <v>5.1448214108692769E-3</v>
      </c>
      <c r="R181" s="97">
        <f t="shared" si="31"/>
        <v>1.003939818002592</v>
      </c>
      <c r="S181" s="97">
        <f t="shared" si="34"/>
        <v>3.3622487329327182</v>
      </c>
      <c r="T181" s="100">
        <f t="shared" si="25"/>
        <v>6.9611353143753218E-2</v>
      </c>
      <c r="U181" s="100">
        <f t="shared" si="26"/>
        <v>5.173573114962049E-2</v>
      </c>
      <c r="V181" s="100">
        <f t="shared" si="27"/>
        <v>1.7875621994132729E-2</v>
      </c>
      <c r="Y181" s="81"/>
      <c r="Z181" s="81"/>
    </row>
    <row r="182" spans="1:26" ht="13">
      <c r="A182" s="74">
        <v>1885.06</v>
      </c>
      <c r="B182" s="95">
        <v>4.3</v>
      </c>
      <c r="C182" s="96">
        <v>0.27500000000000002</v>
      </c>
      <c r="D182" s="95">
        <v>0.28999999999999998</v>
      </c>
      <c r="E182" s="95">
        <v>7.8970910740000004</v>
      </c>
      <c r="F182" s="96">
        <f t="shared" si="35"/>
        <v>1885.4583333333203</v>
      </c>
      <c r="G182" s="97">
        <f>G177*7/12+G189*5/12</f>
        <v>3.4575</v>
      </c>
      <c r="H182" s="96">
        <f t="shared" si="32"/>
        <v>173.81693298678545</v>
      </c>
      <c r="I182" s="96">
        <f t="shared" si="28"/>
        <v>11.116199202643257</v>
      </c>
      <c r="J182" s="98">
        <f t="shared" si="33"/>
        <v>415.30205947757344</v>
      </c>
      <c r="K182" s="96">
        <f t="shared" si="29"/>
        <v>11.72253734096925</v>
      </c>
      <c r="L182" s="98">
        <f t="shared" si="30"/>
        <v>28.008743546161927</v>
      </c>
      <c r="M182" s="91">
        <f t="shared" si="22"/>
        <v>13.978784368698351</v>
      </c>
      <c r="N182" s="87"/>
      <c r="O182" s="99">
        <f t="shared" si="23"/>
        <v>18.166486027738838</v>
      </c>
      <c r="P182" s="99"/>
      <c r="Q182" s="107">
        <f t="shared" si="24"/>
        <v>3.2111125845226268E-3</v>
      </c>
      <c r="R182" s="97">
        <f t="shared" si="31"/>
        <v>1.0039300179104702</v>
      </c>
      <c r="S182" s="97">
        <f t="shared" si="34"/>
        <v>3.4568320770515939</v>
      </c>
      <c r="T182" s="100">
        <f t="shared" si="25"/>
        <v>6.7985077548855521E-2</v>
      </c>
      <c r="U182" s="100">
        <f t="shared" si="26"/>
        <v>4.7599761094873738E-2</v>
      </c>
      <c r="V182" s="100">
        <f t="shared" si="27"/>
        <v>2.0385316453981783E-2</v>
      </c>
      <c r="Y182" s="81"/>
      <c r="Z182" s="81"/>
    </row>
    <row r="183" spans="1:26" ht="13">
      <c r="A183" s="74">
        <v>1885.07</v>
      </c>
      <c r="B183" s="95">
        <v>4.46</v>
      </c>
      <c r="C183" s="96">
        <v>0.26919999999999999</v>
      </c>
      <c r="D183" s="95">
        <v>0.28670000000000001</v>
      </c>
      <c r="E183" s="95">
        <v>7.9922320659999997</v>
      </c>
      <c r="F183" s="96">
        <f t="shared" si="35"/>
        <v>1885.5416666666536</v>
      </c>
      <c r="G183" s="97">
        <f>G177*6/12+G189*6/12</f>
        <v>3.4449999999999998</v>
      </c>
      <c r="H183" s="96">
        <f t="shared" si="32"/>
        <v>178.13839966643425</v>
      </c>
      <c r="I183" s="96">
        <f t="shared" si="28"/>
        <v>10.75221013233276</v>
      </c>
      <c r="J183" s="98">
        <f t="shared" si="33"/>
        <v>427.76823232072434</v>
      </c>
      <c r="K183" s="96">
        <f t="shared" si="29"/>
        <v>11.451183673624822</v>
      </c>
      <c r="L183" s="98">
        <f t="shared" si="30"/>
        <v>27.498016189764954</v>
      </c>
      <c r="M183" s="91">
        <f t="shared" si="22"/>
        <v>14.326658777089325</v>
      </c>
      <c r="N183" s="87"/>
      <c r="O183" s="99">
        <f t="shared" si="23"/>
        <v>18.627238981582373</v>
      </c>
      <c r="P183" s="99"/>
      <c r="Q183" s="107">
        <f t="shared" si="24"/>
        <v>2.7569141791608381E-3</v>
      </c>
      <c r="R183" s="97">
        <f t="shared" si="31"/>
        <v>1.0039202183202782</v>
      </c>
      <c r="S183" s="97">
        <f t="shared" si="34"/>
        <v>3.4291050046263361</v>
      </c>
      <c r="T183" s="100">
        <f t="shared" si="25"/>
        <v>6.7106572790171182E-2</v>
      </c>
      <c r="U183" s="100">
        <f t="shared" si="26"/>
        <v>5.0076419680159745E-2</v>
      </c>
      <c r="V183" s="100">
        <f t="shared" si="27"/>
        <v>1.7030153110011437E-2</v>
      </c>
      <c r="Y183" s="81"/>
      <c r="Z183" s="81"/>
    </row>
    <row r="184" spans="1:26" ht="13">
      <c r="A184" s="74">
        <v>1885.08</v>
      </c>
      <c r="B184" s="95">
        <v>4.71</v>
      </c>
      <c r="C184" s="96">
        <v>0.26329999999999998</v>
      </c>
      <c r="D184" s="95">
        <v>0.2833</v>
      </c>
      <c r="E184" s="95">
        <v>7.9922320659999997</v>
      </c>
      <c r="F184" s="96">
        <f t="shared" si="35"/>
        <v>1885.6249999999868</v>
      </c>
      <c r="G184" s="97">
        <f>G177*5/12+G189*7/12</f>
        <v>3.4325000000000001</v>
      </c>
      <c r="H184" s="96">
        <f t="shared" si="32"/>
        <v>188.12373597060656</v>
      </c>
      <c r="I184" s="96">
        <f t="shared" si="28"/>
        <v>10.516556195554291</v>
      </c>
      <c r="J184" s="98">
        <f t="shared" si="33"/>
        <v>453.8507448867224</v>
      </c>
      <c r="K184" s="96">
        <f t="shared" si="29"/>
        <v>11.315383099888077</v>
      </c>
      <c r="L184" s="98">
        <f t="shared" si="30"/>
        <v>27.298495971636619</v>
      </c>
      <c r="M184" s="91">
        <f t="shared" si="22"/>
        <v>15.13041079670715</v>
      </c>
      <c r="N184" s="87"/>
      <c r="O184" s="99">
        <f t="shared" si="23"/>
        <v>19.676139676121817</v>
      </c>
      <c r="P184" s="99"/>
      <c r="Q184" s="107">
        <f t="shared" si="24"/>
        <v>-1.6484217982207505E-3</v>
      </c>
      <c r="R184" s="97">
        <f t="shared" si="31"/>
        <v>1.003910419232485</v>
      </c>
      <c r="S184" s="97">
        <f t="shared" si="34"/>
        <v>3.4425478448876299</v>
      </c>
      <c r="T184" s="100">
        <f t="shared" si="25"/>
        <v>6.420211250971386E-2</v>
      </c>
      <c r="U184" s="100">
        <f t="shared" si="26"/>
        <v>5.132113952714179E-2</v>
      </c>
      <c r="V184" s="100">
        <f t="shared" si="27"/>
        <v>1.288097298257207E-2</v>
      </c>
      <c r="Y184" s="81"/>
      <c r="Z184" s="81"/>
    </row>
    <row r="185" spans="1:26" ht="13">
      <c r="A185" s="74">
        <v>1885.09</v>
      </c>
      <c r="B185" s="95">
        <v>4.6500000000000004</v>
      </c>
      <c r="C185" s="96">
        <v>0.25750000000000001</v>
      </c>
      <c r="D185" s="95">
        <v>0.28000000000000003</v>
      </c>
      <c r="E185" s="95">
        <v>7.8970910740000004</v>
      </c>
      <c r="F185" s="96">
        <f t="shared" si="35"/>
        <v>1885.7083333333201</v>
      </c>
      <c r="G185" s="97">
        <f>G177*4/12+G189*8/12</f>
        <v>3.42</v>
      </c>
      <c r="H185" s="96">
        <f t="shared" si="32"/>
        <v>187.96482288105869</v>
      </c>
      <c r="I185" s="96">
        <f t="shared" si="28"/>
        <v>10.408804707929594</v>
      </c>
      <c r="J185" s="98">
        <f t="shared" si="33"/>
        <v>455.55997891001192</v>
      </c>
      <c r="K185" s="96">
        <f t="shared" si="29"/>
        <v>11.318311915418588</v>
      </c>
      <c r="L185" s="98">
        <f t="shared" si="30"/>
        <v>27.431568622538354</v>
      </c>
      <c r="M185" s="91">
        <f t="shared" si="22"/>
        <v>15.116285028724242</v>
      </c>
      <c r="N185" s="87"/>
      <c r="O185" s="99">
        <f t="shared" si="23"/>
        <v>19.66267185452261</v>
      </c>
      <c r="P185" s="99"/>
      <c r="Q185" s="107">
        <f t="shared" si="24"/>
        <v>-1.7970460660680782E-3</v>
      </c>
      <c r="R185" s="97">
        <f t="shared" si="31"/>
        <v>1.0039006206475598</v>
      </c>
      <c r="S185" s="97">
        <f t="shared" si="34"/>
        <v>3.4976462709902125</v>
      </c>
      <c r="T185" s="100">
        <f t="shared" si="25"/>
        <v>6.4824876170400891E-2</v>
      </c>
      <c r="U185" s="100">
        <f t="shared" si="26"/>
        <v>4.986052009694153E-2</v>
      </c>
      <c r="V185" s="100">
        <f t="shared" si="27"/>
        <v>1.4964356073459362E-2</v>
      </c>
      <c r="Y185" s="81"/>
      <c r="Z185" s="81"/>
    </row>
    <row r="186" spans="1:26" ht="13">
      <c r="A186" s="74">
        <v>1885.1</v>
      </c>
      <c r="B186" s="95">
        <v>4.92</v>
      </c>
      <c r="C186" s="96">
        <v>0.25169999999999998</v>
      </c>
      <c r="D186" s="95">
        <v>0.2767</v>
      </c>
      <c r="E186" s="95">
        <v>7.8970910740000004</v>
      </c>
      <c r="F186" s="96">
        <f t="shared" si="35"/>
        <v>1885.7916666666533</v>
      </c>
      <c r="G186" s="97">
        <f>G177*3/12+G189*9/12</f>
        <v>3.4075000000000002</v>
      </c>
      <c r="H186" s="96">
        <f t="shared" si="32"/>
        <v>198.87890937092661</v>
      </c>
      <c r="I186" s="96">
        <f t="shared" si="28"/>
        <v>10.174353961110208</v>
      </c>
      <c r="J186" s="98">
        <f t="shared" si="33"/>
        <v>484.06676705266574</v>
      </c>
      <c r="K186" s="96">
        <f t="shared" si="29"/>
        <v>11.184917524986869</v>
      </c>
      <c r="L186" s="98">
        <f t="shared" si="30"/>
        <v>27.2238362689985</v>
      </c>
      <c r="M186" s="91">
        <f t="shared" si="22"/>
        <v>15.991023962168979</v>
      </c>
      <c r="N186" s="87"/>
      <c r="O186" s="99">
        <f t="shared" si="23"/>
        <v>20.799074639680079</v>
      </c>
      <c r="P186" s="99"/>
      <c r="Q186" s="107">
        <f t="shared" si="24"/>
        <v>-5.2907838125079987E-3</v>
      </c>
      <c r="R186" s="97">
        <f t="shared" si="31"/>
        <v>1.0038908225659726</v>
      </c>
      <c r="S186" s="97">
        <f t="shared" si="34"/>
        <v>3.5112892622526974</v>
      </c>
      <c r="T186" s="100">
        <f t="shared" si="25"/>
        <v>5.7192090479622593E-2</v>
      </c>
      <c r="U186" s="100">
        <f t="shared" si="26"/>
        <v>4.9660305629274815E-2</v>
      </c>
      <c r="V186" s="100">
        <f t="shared" si="27"/>
        <v>7.531784850347778E-3</v>
      </c>
      <c r="Y186" s="81"/>
      <c r="Z186" s="81"/>
    </row>
    <row r="187" spans="1:26" ht="13">
      <c r="A187" s="74">
        <v>1885.11</v>
      </c>
      <c r="B187" s="95">
        <v>5.24</v>
      </c>
      <c r="C187" s="96">
        <v>0.24579999999999999</v>
      </c>
      <c r="D187" s="95">
        <v>0.27329999999999999</v>
      </c>
      <c r="E187" s="95">
        <v>7.9922320659999997</v>
      </c>
      <c r="F187" s="96">
        <f t="shared" si="35"/>
        <v>1885.8749999999866</v>
      </c>
      <c r="G187" s="97">
        <f>G177*2/12+G189*10/12</f>
        <v>3.3950000000000005</v>
      </c>
      <c r="H187" s="96">
        <f t="shared" si="32"/>
        <v>209.29264893545192</v>
      </c>
      <c r="I187" s="96">
        <f t="shared" si="28"/>
        <v>9.81758265426223</v>
      </c>
      <c r="J187" s="98">
        <f t="shared" si="33"/>
        <v>511.4048881189097</v>
      </c>
      <c r="K187" s="96">
        <f t="shared" si="29"/>
        <v>10.915969647721184</v>
      </c>
      <c r="L187" s="98">
        <f t="shared" si="30"/>
        <v>26.673083191392745</v>
      </c>
      <c r="M187" s="91">
        <f t="shared" si="22"/>
        <v>16.824034498619017</v>
      </c>
      <c r="N187" s="87"/>
      <c r="O187" s="99">
        <f t="shared" si="23"/>
        <v>21.875099662394899</v>
      </c>
      <c r="P187" s="99"/>
      <c r="Q187" s="107">
        <f t="shared" si="24"/>
        <v>-6.2733324591975267E-3</v>
      </c>
      <c r="R187" s="97">
        <f t="shared" si="31"/>
        <v>1.003881024988194</v>
      </c>
      <c r="S187" s="97">
        <f t="shared" si="34"/>
        <v>3.4829894036788773</v>
      </c>
      <c r="T187" s="100">
        <f t="shared" si="25"/>
        <v>4.8167624512902352E-2</v>
      </c>
      <c r="U187" s="100">
        <f t="shared" si="26"/>
        <v>5.0719775080593887E-2</v>
      </c>
      <c r="V187" s="100">
        <f t="shared" si="27"/>
        <v>-2.5521505676915357E-3</v>
      </c>
      <c r="Y187" s="81"/>
      <c r="Z187" s="81"/>
    </row>
    <row r="188" spans="1:26" ht="13">
      <c r="A188" s="74">
        <v>1885.12</v>
      </c>
      <c r="B188" s="95">
        <v>5.2</v>
      </c>
      <c r="C188" s="96">
        <v>0.24</v>
      </c>
      <c r="D188" s="95">
        <v>0.27</v>
      </c>
      <c r="E188" s="95">
        <v>8.18251405</v>
      </c>
      <c r="F188" s="96">
        <f t="shared" si="35"/>
        <v>1885.9583333333198</v>
      </c>
      <c r="G188" s="97">
        <f>G177*1/12+G189*11/12</f>
        <v>3.3825000000000003</v>
      </c>
      <c r="H188" s="96">
        <f t="shared" si="32"/>
        <v>202.86510843204718</v>
      </c>
      <c r="I188" s="96">
        <f t="shared" si="28"/>
        <v>9.3630050045560225</v>
      </c>
      <c r="J188" s="98">
        <f t="shared" si="33"/>
        <v>497.60578065154783</v>
      </c>
      <c r="K188" s="96">
        <f t="shared" si="29"/>
        <v>10.533380630125526</v>
      </c>
      <c r="L188" s="98">
        <f t="shared" si="30"/>
        <v>25.837223226138057</v>
      </c>
      <c r="M188" s="91">
        <f t="shared" si="22"/>
        <v>16.304475952278523</v>
      </c>
      <c r="N188" s="87"/>
      <c r="O188" s="99">
        <f t="shared" si="23"/>
        <v>21.192987772511696</v>
      </c>
      <c r="P188" s="99"/>
      <c r="Q188" s="107">
        <f t="shared" si="24"/>
        <v>-1.1325526271279071E-3</v>
      </c>
      <c r="R188" s="97">
        <f t="shared" si="31"/>
        <v>1.0038712279146946</v>
      </c>
      <c r="S188" s="97">
        <f t="shared" si="34"/>
        <v>3.4151967200486206</v>
      </c>
      <c r="T188" s="100">
        <f t="shared" si="25"/>
        <v>4.65309136501042E-2</v>
      </c>
      <c r="U188" s="100">
        <f t="shared" si="26"/>
        <v>5.4472030734386889E-2</v>
      </c>
      <c r="V188" s="100">
        <f t="shared" si="27"/>
        <v>-7.9411170842826895E-3</v>
      </c>
      <c r="Y188" s="81"/>
      <c r="Z188" s="81"/>
    </row>
    <row r="189" spans="1:26" ht="13">
      <c r="A189" s="74">
        <v>1886.01</v>
      </c>
      <c r="B189" s="95">
        <v>5.2</v>
      </c>
      <c r="C189" s="96">
        <v>0.23830000000000001</v>
      </c>
      <c r="D189" s="95">
        <v>0.27500000000000002</v>
      </c>
      <c r="E189" s="95">
        <v>7.9922320659999997</v>
      </c>
      <c r="F189" s="96">
        <f t="shared" si="35"/>
        <v>1886.0416666666531</v>
      </c>
      <c r="G189" s="97">
        <v>3.37</v>
      </c>
      <c r="H189" s="96">
        <f t="shared" si="32"/>
        <v>207.69499512678433</v>
      </c>
      <c r="I189" s="96">
        <f t="shared" si="28"/>
        <v>9.5180225651370591</v>
      </c>
      <c r="J189" s="98">
        <f t="shared" si="33"/>
        <v>511.39851620319052</v>
      </c>
      <c r="K189" s="96">
        <f t="shared" si="29"/>
        <v>10.983869934589558</v>
      </c>
      <c r="L189" s="98">
        <f t="shared" si="30"/>
        <v>27.045113837668733</v>
      </c>
      <c r="M189" s="91">
        <f t="shared" si="22"/>
        <v>16.692317470797651</v>
      </c>
      <c r="N189" s="87"/>
      <c r="O189" s="99">
        <f t="shared" si="23"/>
        <v>21.692296410859029</v>
      </c>
      <c r="P189" s="99"/>
      <c r="Q189" s="107">
        <f t="shared" si="24"/>
        <v>-3.8685591279262396E-3</v>
      </c>
      <c r="R189" s="97">
        <f t="shared" si="31"/>
        <v>1.001756475011806</v>
      </c>
      <c r="S189" s="97">
        <f t="shared" si="34"/>
        <v>3.5100427479843779</v>
      </c>
      <c r="T189" s="100">
        <f t="shared" si="25"/>
        <v>4.432382893878084E-2</v>
      </c>
      <c r="U189" s="100">
        <f t="shared" si="26"/>
        <v>5.3292581073839163E-2</v>
      </c>
      <c r="V189" s="100">
        <f t="shared" si="27"/>
        <v>-8.9687521350583221E-3</v>
      </c>
      <c r="Y189" s="81"/>
      <c r="Z189" s="81"/>
    </row>
    <row r="190" spans="1:26" ht="13">
      <c r="A190" s="74">
        <v>1886.02</v>
      </c>
      <c r="B190" s="95">
        <v>5.3</v>
      </c>
      <c r="C190" s="96">
        <v>0.23669999999999999</v>
      </c>
      <c r="D190" s="95">
        <v>0.28000000000000003</v>
      </c>
      <c r="E190" s="95">
        <v>7.9922320659999997</v>
      </c>
      <c r="F190" s="96">
        <f t="shared" si="35"/>
        <v>1886.1249999999864</v>
      </c>
      <c r="G190" s="97">
        <f>G189*11/12+G201*1/12</f>
        <v>3.3825000000000003</v>
      </c>
      <c r="H190" s="96">
        <f t="shared" si="32"/>
        <v>211.68912964845327</v>
      </c>
      <c r="I190" s="96">
        <f t="shared" si="28"/>
        <v>9.4541164127903556</v>
      </c>
      <c r="J190" s="98">
        <f t="shared" si="33"/>
        <v>523.17297530942653</v>
      </c>
      <c r="K190" s="96">
        <f t="shared" si="29"/>
        <v>11.183576660673005</v>
      </c>
      <c r="L190" s="98">
        <f t="shared" si="30"/>
        <v>27.639326997479142</v>
      </c>
      <c r="M190" s="91">
        <f t="shared" si="22"/>
        <v>17.006648259461002</v>
      </c>
      <c r="N190" s="87"/>
      <c r="O190" s="99">
        <f t="shared" si="23"/>
        <v>22.092422581197674</v>
      </c>
      <c r="P190" s="99"/>
      <c r="Q190" s="107">
        <f t="shared" si="24"/>
        <v>-5.1008240881720082E-3</v>
      </c>
      <c r="R190" s="97">
        <f t="shared" si="31"/>
        <v>1.0017675107673607</v>
      </c>
      <c r="S190" s="97">
        <f t="shared" si="34"/>
        <v>3.5162080503615831</v>
      </c>
      <c r="T190" s="100">
        <f t="shared" si="25"/>
        <v>4.8135797710092909E-2</v>
      </c>
      <c r="U190" s="100">
        <f t="shared" si="26"/>
        <v>5.5086050760473126E-2</v>
      </c>
      <c r="V190" s="100">
        <f t="shared" si="27"/>
        <v>-6.9502530503802173E-3</v>
      </c>
      <c r="Y190" s="81"/>
      <c r="Z190" s="81"/>
    </row>
    <row r="191" spans="1:26" ht="13">
      <c r="A191" s="74">
        <v>1886.03</v>
      </c>
      <c r="B191" s="95">
        <v>5.19</v>
      </c>
      <c r="C191" s="96">
        <v>0.23499999999999999</v>
      </c>
      <c r="D191" s="95">
        <v>0.28499999999999998</v>
      </c>
      <c r="E191" s="95">
        <v>7.8970910740000004</v>
      </c>
      <c r="F191" s="96">
        <f t="shared" si="35"/>
        <v>1886.2083333333196</v>
      </c>
      <c r="G191" s="97">
        <f>G189*10/12+G201*2/12</f>
        <v>3.3950000000000005</v>
      </c>
      <c r="H191" s="96">
        <f t="shared" si="32"/>
        <v>209.79299586079455</v>
      </c>
      <c r="I191" s="96">
        <f t="shared" si="28"/>
        <v>9.4992975004405995</v>
      </c>
      <c r="J191" s="98">
        <f t="shared" si="33"/>
        <v>520.44322731443401</v>
      </c>
      <c r="K191" s="96">
        <f t="shared" si="29"/>
        <v>11.520424628193918</v>
      </c>
      <c r="L191" s="98">
        <f t="shared" si="30"/>
        <v>28.579252366977585</v>
      </c>
      <c r="M191" s="91">
        <f t="shared" si="22"/>
        <v>16.843266101570141</v>
      </c>
      <c r="N191" s="87"/>
      <c r="O191" s="99">
        <f t="shared" si="23"/>
        <v>21.873223559591594</v>
      </c>
      <c r="P191" s="99"/>
      <c r="Q191" s="107">
        <f t="shared" si="24"/>
        <v>-5.8162972749697117E-3</v>
      </c>
      <c r="R191" s="97">
        <f t="shared" si="31"/>
        <v>1.0017785460191069</v>
      </c>
      <c r="S191" s="97">
        <f t="shared" si="34"/>
        <v>3.564859728035608</v>
      </c>
      <c r="T191" s="100">
        <f t="shared" si="25"/>
        <v>4.7395757552545881E-2</v>
      </c>
      <c r="U191" s="100">
        <f t="shared" si="26"/>
        <v>5.4097412247031906E-2</v>
      </c>
      <c r="V191" s="100">
        <f t="shared" si="27"/>
        <v>-6.7016546944860256E-3</v>
      </c>
      <c r="Y191" s="81"/>
      <c r="Z191" s="81"/>
    </row>
    <row r="192" spans="1:26" ht="13">
      <c r="A192" s="74">
        <v>1886.04</v>
      </c>
      <c r="B192" s="95">
        <v>5.12</v>
      </c>
      <c r="C192" s="96">
        <v>0.23330000000000001</v>
      </c>
      <c r="D192" s="95">
        <v>0.28999999999999998</v>
      </c>
      <c r="E192" s="95">
        <v>7.8019419829999999</v>
      </c>
      <c r="F192" s="96">
        <f t="shared" si="35"/>
        <v>1886.2916666666529</v>
      </c>
      <c r="G192" s="97">
        <f>G189*9/12+G201*3/12</f>
        <v>3.4075000000000002</v>
      </c>
      <c r="H192" s="96">
        <f t="shared" si="32"/>
        <v>209.48745370848519</v>
      </c>
      <c r="I192" s="96">
        <f t="shared" si="28"/>
        <v>9.5455904199589039</v>
      </c>
      <c r="J192" s="98">
        <f t="shared" si="33"/>
        <v>521.6586038281132</v>
      </c>
      <c r="K192" s="96">
        <f t="shared" si="29"/>
        <v>11.865500307707167</v>
      </c>
      <c r="L192" s="98">
        <f t="shared" si="30"/>
        <v>29.547069357451722</v>
      </c>
      <c r="M192" s="91">
        <f t="shared" si="22"/>
        <v>16.801716131246309</v>
      </c>
      <c r="N192" s="87"/>
      <c r="O192" s="99">
        <f t="shared" si="23"/>
        <v>21.812473807208193</v>
      </c>
      <c r="P192" s="99"/>
      <c r="Q192" s="107">
        <f t="shared" si="24"/>
        <v>-6.1157463251582875E-3</v>
      </c>
      <c r="R192" s="97">
        <f t="shared" si="31"/>
        <v>1.001789580767515</v>
      </c>
      <c r="S192" s="97">
        <f t="shared" si="34"/>
        <v>3.6147527969742783</v>
      </c>
      <c r="T192" s="100">
        <f t="shared" si="25"/>
        <v>5.0004035610122122E-2</v>
      </c>
      <c r="U192" s="100">
        <f t="shared" si="26"/>
        <v>5.463036811154387E-2</v>
      </c>
      <c r="V192" s="100">
        <f t="shared" si="27"/>
        <v>-4.6263325014217482E-3</v>
      </c>
      <c r="Y192" s="81"/>
      <c r="Z192" s="81"/>
    </row>
    <row r="193" spans="1:26" ht="13">
      <c r="A193" s="74">
        <v>1886.05</v>
      </c>
      <c r="B193" s="95">
        <v>5.0199999999999996</v>
      </c>
      <c r="C193" s="96">
        <v>0.23169999999999999</v>
      </c>
      <c r="D193" s="95">
        <v>0.29499999999999998</v>
      </c>
      <c r="E193" s="95">
        <v>7.6116519010000001</v>
      </c>
      <c r="F193" s="96">
        <f t="shared" si="35"/>
        <v>1886.3749999999861</v>
      </c>
      <c r="G193" s="97">
        <f>G189*8/12+G201*4/12</f>
        <v>3.42</v>
      </c>
      <c r="H193" s="96">
        <f t="shared" si="32"/>
        <v>210.53076662497776</v>
      </c>
      <c r="I193" s="96">
        <f t="shared" si="28"/>
        <v>9.717127216535328</v>
      </c>
      <c r="J193" s="98">
        <f t="shared" si="33"/>
        <v>526.27306510973426</v>
      </c>
      <c r="K193" s="96">
        <f t="shared" si="29"/>
        <v>12.371827919196901</v>
      </c>
      <c r="L193" s="98">
        <f t="shared" si="30"/>
        <v>30.92640522059196</v>
      </c>
      <c r="M193" s="91">
        <f t="shared" ref="M193:M256" si="36">H193/AVERAGE(K73:K192)</f>
        <v>16.863195515097832</v>
      </c>
      <c r="N193" s="87"/>
      <c r="O193" s="99">
        <f t="shared" ref="O193:O256" si="37">J193/AVERAGE(L73:L192)</f>
        <v>21.885839695764233</v>
      </c>
      <c r="P193" s="99"/>
      <c r="Q193" s="107">
        <f t="shared" ref="Q193:Q256" si="38">1/M193-(G193/100-(((E193/E73)^(1/10))-1))</f>
        <v>-5.3582071231189562E-3</v>
      </c>
      <c r="R193" s="97">
        <f t="shared" si="31"/>
        <v>1.0018006150130552</v>
      </c>
      <c r="S193" s="97">
        <f t="shared" si="34"/>
        <v>3.7117516530029881</v>
      </c>
      <c r="T193" s="100">
        <f t="shared" si="25"/>
        <v>5.0527738072549289E-2</v>
      </c>
      <c r="U193" s="100">
        <f t="shared" si="26"/>
        <v>5.3858307806657679E-2</v>
      </c>
      <c r="V193" s="100">
        <f t="shared" si="27"/>
        <v>-3.3305697341083906E-3</v>
      </c>
      <c r="Y193" s="81"/>
      <c r="Z193" s="81"/>
    </row>
    <row r="194" spans="1:26" ht="13">
      <c r="A194" s="74">
        <v>1886.06</v>
      </c>
      <c r="B194" s="95">
        <v>5.25</v>
      </c>
      <c r="C194" s="96">
        <v>0.23</v>
      </c>
      <c r="D194" s="95">
        <v>0.3</v>
      </c>
      <c r="E194" s="95">
        <v>7.5165028100000004</v>
      </c>
      <c r="F194" s="96">
        <f t="shared" si="35"/>
        <v>1886.4583333333194</v>
      </c>
      <c r="G194" s="97">
        <f>G189*7/12+G201*5/12</f>
        <v>3.4325000000000001</v>
      </c>
      <c r="H194" s="96">
        <f t="shared" si="32"/>
        <v>222.96374622122963</v>
      </c>
      <c r="I194" s="96">
        <f t="shared" si="28"/>
        <v>9.7679355487395849</v>
      </c>
      <c r="J194" s="98">
        <f t="shared" si="33"/>
        <v>559.38711224282565</v>
      </c>
      <c r="K194" s="96">
        <f t="shared" si="29"/>
        <v>12.740785498355978</v>
      </c>
      <c r="L194" s="98">
        <f t="shared" si="30"/>
        <v>31.964977842447176</v>
      </c>
      <c r="M194" s="91">
        <f t="shared" si="36"/>
        <v>17.831494055376879</v>
      </c>
      <c r="N194" s="87"/>
      <c r="O194" s="99">
        <f t="shared" si="37"/>
        <v>23.128666989576441</v>
      </c>
      <c r="P194" s="99"/>
      <c r="Q194" s="107">
        <f t="shared" si="38"/>
        <v>-7.2154380820541458E-3</v>
      </c>
      <c r="R194" s="97">
        <f t="shared" si="31"/>
        <v>1.0018116487561965</v>
      </c>
      <c r="S194" s="97">
        <f t="shared" si="34"/>
        <v>3.7655056117860193</v>
      </c>
      <c r="T194" s="100">
        <f t="shared" ref="T194:T257" si="39">(($J314/$J194)^(1/10)-1)</f>
        <v>4.4162914298999434E-2</v>
      </c>
      <c r="U194" s="100">
        <f t="shared" ref="U194:U257" si="40">(($S314/$S194)^(1/10)-1)</f>
        <v>5.4384063894723944E-2</v>
      </c>
      <c r="V194" s="100">
        <f t="shared" ref="V194:V257" si="41">T194-U194</f>
        <v>-1.022114959572451E-2</v>
      </c>
      <c r="Y194" s="81"/>
      <c r="Z194" s="81"/>
    </row>
    <row r="195" spans="1:26" ht="13">
      <c r="A195" s="74">
        <v>1886.07</v>
      </c>
      <c r="B195" s="95">
        <v>5.33</v>
      </c>
      <c r="C195" s="96">
        <v>0.2283</v>
      </c>
      <c r="D195" s="95">
        <v>0.30499999999999999</v>
      </c>
      <c r="E195" s="95">
        <v>7.6116519010000001</v>
      </c>
      <c r="F195" s="96">
        <f t="shared" si="35"/>
        <v>1886.5416666666526</v>
      </c>
      <c r="G195" s="97">
        <f>G189*6/12+G201*6/12</f>
        <v>3.4449999999999998</v>
      </c>
      <c r="H195" s="96">
        <f t="shared" si="32"/>
        <v>223.53167054006607</v>
      </c>
      <c r="I195" s="96">
        <f t="shared" si="28"/>
        <v>9.5745366574666182</v>
      </c>
      <c r="J195" s="98">
        <f t="shared" si="33"/>
        <v>562.81373320082935</v>
      </c>
      <c r="K195" s="96">
        <f t="shared" si="29"/>
        <v>12.791211916457813</v>
      </c>
      <c r="L195" s="98">
        <f t="shared" si="30"/>
        <v>32.206039141886109</v>
      </c>
      <c r="M195" s="91">
        <f t="shared" si="36"/>
        <v>17.845845041532211</v>
      </c>
      <c r="N195" s="87"/>
      <c r="O195" s="99">
        <f t="shared" si="37"/>
        <v>23.13006740187333</v>
      </c>
      <c r="P195" s="99"/>
      <c r="Q195" s="107">
        <f t="shared" si="38"/>
        <v>-6.1632867403133146E-3</v>
      </c>
      <c r="R195" s="97">
        <f t="shared" si="31"/>
        <v>1.0018226819974081</v>
      </c>
      <c r="S195" s="97">
        <f t="shared" si="34"/>
        <v>3.7251715870576572</v>
      </c>
      <c r="T195" s="100">
        <f t="shared" si="39"/>
        <v>3.6949247601742119E-2</v>
      </c>
      <c r="U195" s="100">
        <f t="shared" si="40"/>
        <v>5.5975824039454336E-2</v>
      </c>
      <c r="V195" s="100">
        <f t="shared" si="41"/>
        <v>-1.9026576437712217E-2</v>
      </c>
      <c r="Y195" s="81"/>
      <c r="Z195" s="81"/>
    </row>
    <row r="196" spans="1:26" ht="13">
      <c r="A196" s="74">
        <v>1886.08</v>
      </c>
      <c r="B196" s="95">
        <v>5.37</v>
      </c>
      <c r="C196" s="96">
        <v>0.22670000000000001</v>
      </c>
      <c r="D196" s="95">
        <v>0.31</v>
      </c>
      <c r="E196" s="95">
        <v>7.7067928930000003</v>
      </c>
      <c r="F196" s="96">
        <f t="shared" si="35"/>
        <v>1886.6249999999859</v>
      </c>
      <c r="G196" s="97">
        <f>G189*5/12+G201*7/12</f>
        <v>3.4575</v>
      </c>
      <c r="H196" s="96">
        <f t="shared" si="32"/>
        <v>222.42898035536967</v>
      </c>
      <c r="I196" s="96">
        <f t="shared" si="28"/>
        <v>9.3900651483356246</v>
      </c>
      <c r="J196" s="98">
        <f t="shared" si="33"/>
        <v>562.0075638682406</v>
      </c>
      <c r="K196" s="96">
        <f t="shared" si="29"/>
        <v>12.840406687181488</v>
      </c>
      <c r="L196" s="98">
        <f t="shared" si="30"/>
        <v>32.44363962740308</v>
      </c>
      <c r="M196" s="91">
        <f t="shared" si="36"/>
        <v>17.723912799619271</v>
      </c>
      <c r="N196" s="87"/>
      <c r="O196" s="99">
        <f t="shared" si="37"/>
        <v>22.954973839219768</v>
      </c>
      <c r="P196" s="99"/>
      <c r="Q196" s="107">
        <f t="shared" si="38"/>
        <v>-5.6081304491679071E-3</v>
      </c>
      <c r="R196" s="97">
        <f t="shared" si="31"/>
        <v>1.0018337147371585</v>
      </c>
      <c r="S196" s="97">
        <f t="shared" si="34"/>
        <v>3.6858900200017954</v>
      </c>
      <c r="T196" s="100">
        <f t="shared" si="39"/>
        <v>3.14492943165261E-2</v>
      </c>
      <c r="U196" s="100">
        <f t="shared" si="40"/>
        <v>5.7550837080464268E-2</v>
      </c>
      <c r="V196" s="100">
        <f t="shared" si="41"/>
        <v>-2.6101542763938168E-2</v>
      </c>
      <c r="Y196" s="81"/>
      <c r="Z196" s="81"/>
    </row>
    <row r="197" spans="1:26" ht="13">
      <c r="A197" s="74">
        <v>1886.09</v>
      </c>
      <c r="B197" s="95">
        <v>5.51</v>
      </c>
      <c r="C197" s="96">
        <v>0.22500000000000001</v>
      </c>
      <c r="D197" s="95">
        <v>0.315</v>
      </c>
      <c r="E197" s="95">
        <v>7.7067928930000003</v>
      </c>
      <c r="F197" s="96">
        <f t="shared" si="35"/>
        <v>1886.7083333333192</v>
      </c>
      <c r="G197" s="97">
        <f>G189*4/12+G201*8/12</f>
        <v>3.4699999999999998</v>
      </c>
      <c r="H197" s="96">
        <f t="shared" si="32"/>
        <v>228.22787369796771</v>
      </c>
      <c r="I197" s="96">
        <f t="shared" si="28"/>
        <v>9.3196500148897901</v>
      </c>
      <c r="J197" s="98">
        <f t="shared" si="33"/>
        <v>578.62184706453161</v>
      </c>
      <c r="K197" s="96">
        <f t="shared" si="29"/>
        <v>13.047510020845706</v>
      </c>
      <c r="L197" s="98">
        <f t="shared" si="30"/>
        <v>33.079107409315334</v>
      </c>
      <c r="M197" s="91">
        <f t="shared" si="36"/>
        <v>18.147143925800027</v>
      </c>
      <c r="N197" s="87"/>
      <c r="O197" s="99">
        <f t="shared" si="37"/>
        <v>23.484613598095883</v>
      </c>
      <c r="P197" s="99"/>
      <c r="Q197" s="107">
        <f t="shared" si="38"/>
        <v>-7.9534562704792408E-3</v>
      </c>
      <c r="R197" s="97">
        <f t="shared" si="31"/>
        <v>1.0018447469759157</v>
      </c>
      <c r="S197" s="97">
        <f t="shared" si="34"/>
        <v>3.6926488908510184</v>
      </c>
      <c r="T197" s="100">
        <f t="shared" si="39"/>
        <v>3.4115279701616874E-2</v>
      </c>
      <c r="U197" s="100">
        <f t="shared" si="40"/>
        <v>5.781086342808428E-2</v>
      </c>
      <c r="V197" s="100">
        <f t="shared" si="41"/>
        <v>-2.3695583726467406E-2</v>
      </c>
      <c r="Y197" s="81"/>
      <c r="Z197" s="81"/>
    </row>
    <row r="198" spans="1:26" ht="13">
      <c r="A198" s="74">
        <v>1886.1</v>
      </c>
      <c r="B198" s="95">
        <v>5.65</v>
      </c>
      <c r="C198" s="96">
        <v>0.2233</v>
      </c>
      <c r="D198" s="95">
        <v>0.32</v>
      </c>
      <c r="E198" s="95">
        <v>7.7067928930000003</v>
      </c>
      <c r="F198" s="96">
        <f t="shared" si="35"/>
        <v>1886.7916666666524</v>
      </c>
      <c r="G198" s="97">
        <f>G189*3/12+G201*9/12</f>
        <v>3.4824999999999999</v>
      </c>
      <c r="H198" s="96">
        <f t="shared" si="32"/>
        <v>234.02676704056586</v>
      </c>
      <c r="I198" s="96">
        <f t="shared" si="28"/>
        <v>9.2492348814439556</v>
      </c>
      <c r="J198" s="98">
        <f t="shared" si="33"/>
        <v>595.27779022118511</v>
      </c>
      <c r="K198" s="96">
        <f t="shared" si="29"/>
        <v>13.254613354509923</v>
      </c>
      <c r="L198" s="98">
        <f t="shared" si="30"/>
        <v>33.714848295713132</v>
      </c>
      <c r="M198" s="91">
        <f t="shared" si="36"/>
        <v>18.562381342866569</v>
      </c>
      <c r="N198" s="87"/>
      <c r="O198" s="99">
        <f t="shared" si="37"/>
        <v>24.001461288727903</v>
      </c>
      <c r="P198" s="99"/>
      <c r="Q198" s="107">
        <f t="shared" si="38"/>
        <v>-1.1092002599045275E-2</v>
      </c>
      <c r="R198" s="97">
        <f t="shared" si="31"/>
        <v>1.0018557787141473</v>
      </c>
      <c r="S198" s="97">
        <f t="shared" si="34"/>
        <v>3.6994608937255347</v>
      </c>
      <c r="T198" s="100">
        <f t="shared" si="39"/>
        <v>3.0775345256867315E-2</v>
      </c>
      <c r="U198" s="100">
        <f t="shared" si="40"/>
        <v>5.4914522982869363E-2</v>
      </c>
      <c r="V198" s="100">
        <f t="shared" si="41"/>
        <v>-2.4139177726002048E-2</v>
      </c>
      <c r="Y198" s="81"/>
      <c r="Z198" s="81"/>
    </row>
    <row r="199" spans="1:26" ht="13">
      <c r="A199" s="74">
        <v>1886.11</v>
      </c>
      <c r="B199" s="95">
        <v>5.79</v>
      </c>
      <c r="C199" s="96">
        <v>0.22170000000000001</v>
      </c>
      <c r="D199" s="95">
        <v>0.32500000000000001</v>
      </c>
      <c r="E199" s="95">
        <v>7.7067928930000003</v>
      </c>
      <c r="F199" s="96">
        <f t="shared" si="35"/>
        <v>1886.8749999999857</v>
      </c>
      <c r="G199" s="97">
        <f>G189*2/12+G201*10/12</f>
        <v>3.4950000000000001</v>
      </c>
      <c r="H199" s="96">
        <f t="shared" si="32"/>
        <v>239.82566038316395</v>
      </c>
      <c r="I199" s="96">
        <f t="shared" si="28"/>
        <v>9.1829618146714065</v>
      </c>
      <c r="J199" s="98">
        <f t="shared" si="33"/>
        <v>611.97454204513235</v>
      </c>
      <c r="K199" s="96">
        <f t="shared" si="29"/>
        <v>13.461716688174141</v>
      </c>
      <c r="L199" s="98">
        <f t="shared" si="30"/>
        <v>34.35090261911364</v>
      </c>
      <c r="M199" s="91">
        <f t="shared" si="36"/>
        <v>18.968312634942837</v>
      </c>
      <c r="N199" s="87"/>
      <c r="O199" s="99">
        <f t="shared" si="37"/>
        <v>24.504279362629454</v>
      </c>
      <c r="P199" s="99"/>
      <c r="Q199" s="107">
        <f t="shared" si="38"/>
        <v>-1.3247391881082073E-2</v>
      </c>
      <c r="R199" s="97">
        <f t="shared" si="31"/>
        <v>1.0018668099523205</v>
      </c>
      <c r="S199" s="97">
        <f t="shared" si="34"/>
        <v>3.7063262745059311</v>
      </c>
      <c r="T199" s="100">
        <f t="shared" si="39"/>
        <v>3.210031519203338E-2</v>
      </c>
      <c r="U199" s="100">
        <f t="shared" si="40"/>
        <v>5.2114662125251066E-2</v>
      </c>
      <c r="V199" s="100">
        <f t="shared" si="41"/>
        <v>-2.0014346933217686E-2</v>
      </c>
      <c r="Y199" s="81"/>
      <c r="Z199" s="81"/>
    </row>
    <row r="200" spans="1:26" ht="13">
      <c r="A200" s="74">
        <v>1886.12</v>
      </c>
      <c r="B200" s="95">
        <v>5.64</v>
      </c>
      <c r="C200" s="96">
        <v>0.22</v>
      </c>
      <c r="D200" s="95">
        <v>0.33</v>
      </c>
      <c r="E200" s="95">
        <v>7.8019419829999999</v>
      </c>
      <c r="F200" s="96">
        <f t="shared" si="35"/>
        <v>1886.9583333333189</v>
      </c>
      <c r="G200" s="97">
        <f>G189*1/12+G201*11/12</f>
        <v>3.5074999999999998</v>
      </c>
      <c r="H200" s="96">
        <f t="shared" si="32"/>
        <v>230.76352322575318</v>
      </c>
      <c r="I200" s="96">
        <f t="shared" si="28"/>
        <v>9.001414026536473</v>
      </c>
      <c r="J200" s="98">
        <f t="shared" si="33"/>
        <v>590.76436707952473</v>
      </c>
      <c r="K200" s="96">
        <f t="shared" si="29"/>
        <v>13.50212103980471</v>
      </c>
      <c r="L200" s="98">
        <f t="shared" si="30"/>
        <v>34.566000201461556</v>
      </c>
      <c r="M200" s="91">
        <f t="shared" si="36"/>
        <v>18.194057556886438</v>
      </c>
      <c r="N200" s="87"/>
      <c r="O200" s="99">
        <f t="shared" si="37"/>
        <v>23.485324841739686</v>
      </c>
      <c r="P200" s="99"/>
      <c r="Q200" s="107">
        <f t="shared" si="38"/>
        <v>-1.1670475276021254E-2</v>
      </c>
      <c r="R200" s="97">
        <f t="shared" si="31"/>
        <v>1.0018778406909017</v>
      </c>
      <c r="S200" s="97">
        <f t="shared" si="34"/>
        <v>3.6679601573689107</v>
      </c>
      <c r="T200" s="100">
        <f t="shared" si="39"/>
        <v>3.2266295589027161E-2</v>
      </c>
      <c r="U200" s="100">
        <f t="shared" si="40"/>
        <v>5.3657956475100743E-2</v>
      </c>
      <c r="V200" s="100">
        <f t="shared" si="41"/>
        <v>-2.1391660886073582E-2</v>
      </c>
      <c r="Y200" s="81"/>
      <c r="Z200" s="81"/>
    </row>
    <row r="201" spans="1:26" ht="13">
      <c r="A201" s="74">
        <v>1887.01</v>
      </c>
      <c r="B201" s="95">
        <v>5.58</v>
      </c>
      <c r="C201" s="96">
        <v>0.2225</v>
      </c>
      <c r="D201" s="95">
        <v>0.33250000000000002</v>
      </c>
      <c r="E201" s="95">
        <v>7.9922320659999997</v>
      </c>
      <c r="F201" s="96">
        <f t="shared" si="35"/>
        <v>1887.0416666666522</v>
      </c>
      <c r="G201" s="97">
        <v>3.52</v>
      </c>
      <c r="H201" s="96">
        <f t="shared" si="32"/>
        <v>222.87270630912627</v>
      </c>
      <c r="I201" s="96">
        <f t="shared" ref="I201:I264" si="42">C201*$E$1859/E201</f>
        <v>8.8869493107133692</v>
      </c>
      <c r="J201" s="98">
        <f t="shared" si="33"/>
        <v>572.45945626125456</v>
      </c>
      <c r="K201" s="96">
        <f t="shared" ref="K201:K264" si="43">D201*$E$1859/E201</f>
        <v>13.280497284549192</v>
      </c>
      <c r="L201" s="98">
        <f t="shared" ref="L201:L264" si="44">K201*(J201/H201)</f>
        <v>34.111607384743216</v>
      </c>
      <c r="M201" s="91">
        <f t="shared" si="36"/>
        <v>17.512222096304949</v>
      </c>
      <c r="N201" s="87"/>
      <c r="O201" s="99">
        <f t="shared" si="37"/>
        <v>22.5907543815106</v>
      </c>
      <c r="P201" s="99"/>
      <c r="Q201" s="107">
        <f t="shared" si="38"/>
        <v>-9.0202886756547418E-3</v>
      </c>
      <c r="R201" s="97">
        <f t="shared" ref="R201:R264" si="45">((G201/G202+G201/1200+((1+G202/1200)^(-119))*(1-G201/G202)))</f>
        <v>1.0018888709303571</v>
      </c>
      <c r="S201" s="97">
        <f t="shared" si="34"/>
        <v>3.5873521530383266</v>
      </c>
      <c r="T201" s="100">
        <f t="shared" si="39"/>
        <v>3.889511615068808E-2</v>
      </c>
      <c r="U201" s="100">
        <f t="shared" si="40"/>
        <v>5.9516530340948393E-2</v>
      </c>
      <c r="V201" s="100">
        <f t="shared" si="41"/>
        <v>-2.0621414190260312E-2</v>
      </c>
      <c r="Y201" s="81"/>
      <c r="Z201" s="81"/>
    </row>
    <row r="202" spans="1:26" ht="13">
      <c r="A202" s="74">
        <v>1887.02</v>
      </c>
      <c r="B202" s="95">
        <v>5.54</v>
      </c>
      <c r="C202" s="96">
        <v>0.22500000000000001</v>
      </c>
      <c r="D202" s="95">
        <v>0.33500000000000002</v>
      </c>
      <c r="E202" s="95">
        <v>8.0873811569999994</v>
      </c>
      <c r="F202" s="96">
        <f t="shared" si="35"/>
        <v>1887.1249999999854</v>
      </c>
      <c r="G202" s="97">
        <f>G201*11/12+G213*1/12</f>
        <v>3.5324999999999998</v>
      </c>
      <c r="H202" s="96">
        <f t="shared" ref="H202:H265" si="46">B202*$E$1859/E202</f>
        <v>218.6717227330503</v>
      </c>
      <c r="I202" s="96">
        <f t="shared" si="42"/>
        <v>8.8810717716491556</v>
      </c>
      <c r="J202" s="98">
        <f t="shared" ref="J202:J265" si="47">J201*((H202+(I202/12))/H201)</f>
        <v>563.56997993155255</v>
      </c>
      <c r="K202" s="96">
        <f t="shared" si="43"/>
        <v>13.222929082233186</v>
      </c>
      <c r="L202" s="98">
        <f t="shared" si="44"/>
        <v>34.078690122214816</v>
      </c>
      <c r="M202" s="91">
        <f t="shared" si="36"/>
        <v>17.125366596972313</v>
      </c>
      <c r="N202" s="87"/>
      <c r="O202" s="99">
        <f t="shared" si="37"/>
        <v>22.080922961887374</v>
      </c>
      <c r="P202" s="99"/>
      <c r="Q202" s="107">
        <f t="shared" si="38"/>
        <v>-4.1399718116107917E-3</v>
      </c>
      <c r="R202" s="97">
        <f t="shared" si="45"/>
        <v>1.0018999006711522</v>
      </c>
      <c r="S202" s="97">
        <f t="shared" ref="S202:S265" si="48">S201*R201*E201/E202</f>
        <v>3.5518428126023083</v>
      </c>
      <c r="T202" s="100">
        <f t="shared" si="39"/>
        <v>3.9904228913522743E-2</v>
      </c>
      <c r="U202" s="100">
        <f t="shared" si="40"/>
        <v>6.0908215040206715E-2</v>
      </c>
      <c r="V202" s="100">
        <f t="shared" si="41"/>
        <v>-2.1003986126683971E-2</v>
      </c>
      <c r="Y202" s="81"/>
      <c r="Z202" s="81"/>
    </row>
    <row r="203" spans="1:26" ht="13">
      <c r="A203" s="74">
        <v>1887.03</v>
      </c>
      <c r="B203" s="95">
        <v>5.67</v>
      </c>
      <c r="C203" s="96">
        <v>0.22750000000000001</v>
      </c>
      <c r="D203" s="95">
        <v>0.33750000000000002</v>
      </c>
      <c r="E203" s="95">
        <v>8.0873811569999994</v>
      </c>
      <c r="F203" s="96">
        <f t="shared" ref="F203:F266" si="49">F202+1/12</f>
        <v>1887.2083333333187</v>
      </c>
      <c r="G203" s="97">
        <f>G201*10/12+G213*2/12</f>
        <v>3.5450000000000004</v>
      </c>
      <c r="H203" s="96">
        <f t="shared" si="46"/>
        <v>223.80300864555869</v>
      </c>
      <c r="I203" s="96">
        <f t="shared" si="42"/>
        <v>8.979750346889702</v>
      </c>
      <c r="J203" s="98">
        <f t="shared" si="47"/>
        <v>578.72312883539803</v>
      </c>
      <c r="K203" s="96">
        <f t="shared" si="43"/>
        <v>13.321607657473733</v>
      </c>
      <c r="L203" s="98">
        <f t="shared" si="44"/>
        <v>34.447805287821311</v>
      </c>
      <c r="M203" s="91">
        <f t="shared" si="36"/>
        <v>17.473213711513758</v>
      </c>
      <c r="N203" s="87"/>
      <c r="O203" s="99">
        <f t="shared" si="37"/>
        <v>22.517438233129671</v>
      </c>
      <c r="P203" s="99"/>
      <c r="Q203" s="107">
        <f t="shared" si="38"/>
        <v>-9.7436043927962013E-4</v>
      </c>
      <c r="R203" s="97">
        <f t="shared" si="45"/>
        <v>1.0019109299137525</v>
      </c>
      <c r="S203" s="97">
        <f t="shared" si="48"/>
        <v>3.5585909611457986</v>
      </c>
      <c r="T203" s="100">
        <f t="shared" si="39"/>
        <v>3.7767384509683977E-2</v>
      </c>
      <c r="U203" s="100">
        <f t="shared" si="40"/>
        <v>6.1043721247201255E-2</v>
      </c>
      <c r="V203" s="100">
        <f t="shared" si="41"/>
        <v>-2.3276336737517278E-2</v>
      </c>
      <c r="Y203" s="81"/>
      <c r="Z203" s="81"/>
    </row>
    <row r="204" spans="1:26" ht="13">
      <c r="A204" s="74">
        <v>1887.04</v>
      </c>
      <c r="B204" s="95">
        <v>5.8</v>
      </c>
      <c r="C204" s="96">
        <v>0.23</v>
      </c>
      <c r="D204" s="95">
        <v>0.34</v>
      </c>
      <c r="E204" s="95">
        <v>8.0873811569999994</v>
      </c>
      <c r="F204" s="96">
        <f t="shared" si="49"/>
        <v>1887.291666666652</v>
      </c>
      <c r="G204" s="97">
        <f>G201*9/12+G213*3/12</f>
        <v>3.5575000000000001</v>
      </c>
      <c r="H204" s="96">
        <f t="shared" si="46"/>
        <v>228.93429455806711</v>
      </c>
      <c r="I204" s="96">
        <f t="shared" si="42"/>
        <v>9.0784289221302483</v>
      </c>
      <c r="J204" s="98">
        <f t="shared" si="47"/>
        <v>593.94820820952157</v>
      </c>
      <c r="K204" s="96">
        <f t="shared" si="43"/>
        <v>13.420286232714279</v>
      </c>
      <c r="L204" s="98">
        <f t="shared" si="44"/>
        <v>34.817653584696089</v>
      </c>
      <c r="M204" s="91">
        <f t="shared" si="36"/>
        <v>17.822983639100713</v>
      </c>
      <c r="N204" s="87"/>
      <c r="O204" s="99">
        <f t="shared" si="37"/>
        <v>22.953677448901978</v>
      </c>
      <c r="P204" s="99"/>
      <c r="Q204" s="107">
        <f t="shared" si="38"/>
        <v>-4.9207840008725148E-3</v>
      </c>
      <c r="R204" s="97">
        <f t="shared" si="45"/>
        <v>1.0019219586586225</v>
      </c>
      <c r="S204" s="97">
        <f t="shared" si="48"/>
        <v>3.5653911790642616</v>
      </c>
      <c r="T204" s="100">
        <f t="shared" si="39"/>
        <v>3.3729802457283631E-2</v>
      </c>
      <c r="U204" s="100">
        <f t="shared" si="40"/>
        <v>6.2751083190132118E-2</v>
      </c>
      <c r="V204" s="100">
        <f t="shared" si="41"/>
        <v>-2.9021280732848487E-2</v>
      </c>
      <c r="Y204" s="81"/>
      <c r="Z204" s="81"/>
    </row>
    <row r="205" spans="1:26" ht="13">
      <c r="A205" s="74">
        <v>1887.05</v>
      </c>
      <c r="B205" s="95">
        <v>5.9</v>
      </c>
      <c r="C205" s="96">
        <v>0.23250000000000001</v>
      </c>
      <c r="D205" s="95">
        <v>0.34250000000000003</v>
      </c>
      <c r="E205" s="95">
        <v>8.0873811569999994</v>
      </c>
      <c r="F205" s="96">
        <f t="shared" si="49"/>
        <v>1887.3749999999852</v>
      </c>
      <c r="G205" s="97">
        <f>G201*8/12+G213*4/12</f>
        <v>3.5700000000000003</v>
      </c>
      <c r="H205" s="96">
        <f t="shared" si="46"/>
        <v>232.88143756768898</v>
      </c>
      <c r="I205" s="96">
        <f t="shared" si="42"/>
        <v>9.1771074973707947</v>
      </c>
      <c r="J205" s="98">
        <f t="shared" si="47"/>
        <v>606.17278878797197</v>
      </c>
      <c r="K205" s="96">
        <f t="shared" si="43"/>
        <v>13.518964807954825</v>
      </c>
      <c r="L205" s="98">
        <f t="shared" si="44"/>
        <v>35.188844094894982</v>
      </c>
      <c r="M205" s="91">
        <f t="shared" si="36"/>
        <v>18.075445427458249</v>
      </c>
      <c r="N205" s="87"/>
      <c r="O205" s="99">
        <f t="shared" si="37"/>
        <v>23.264710044683614</v>
      </c>
      <c r="P205" s="99"/>
      <c r="Q205" s="107">
        <f t="shared" si="38"/>
        <v>-7.5842111504657583E-3</v>
      </c>
      <c r="R205" s="97">
        <f t="shared" si="45"/>
        <v>1.0019329869062263</v>
      </c>
      <c r="S205" s="97">
        <f t="shared" si="48"/>
        <v>3.5722437135122407</v>
      </c>
      <c r="T205" s="100">
        <f t="shared" si="39"/>
        <v>3.4065606033785834E-2</v>
      </c>
      <c r="U205" s="100">
        <f t="shared" si="40"/>
        <v>6.4483239640638068E-2</v>
      </c>
      <c r="V205" s="100">
        <f t="shared" si="41"/>
        <v>-3.0417633606852235E-2</v>
      </c>
      <c r="Y205" s="81"/>
      <c r="Z205" s="81"/>
    </row>
    <row r="206" spans="1:26" ht="13">
      <c r="A206" s="74">
        <v>1887.06</v>
      </c>
      <c r="B206" s="95">
        <v>5.73</v>
      </c>
      <c r="C206" s="96">
        <v>0.23499999999999999</v>
      </c>
      <c r="D206" s="95">
        <v>0.34499999999999997</v>
      </c>
      <c r="E206" s="95">
        <v>7.9922320659999997</v>
      </c>
      <c r="F206" s="96">
        <f t="shared" si="49"/>
        <v>1887.4583333333185</v>
      </c>
      <c r="G206" s="97">
        <f>G201*7/12+G213*5/12</f>
        <v>3.5825</v>
      </c>
      <c r="H206" s="96">
        <f t="shared" si="46"/>
        <v>228.8639080916297</v>
      </c>
      <c r="I206" s="96">
        <f t="shared" si="42"/>
        <v>9.386216125921985</v>
      </c>
      <c r="J206" s="98">
        <f t="shared" si="47"/>
        <v>597.75143069295723</v>
      </c>
      <c r="K206" s="96">
        <f t="shared" si="43"/>
        <v>13.779764099757806</v>
      </c>
      <c r="L206" s="98">
        <f t="shared" si="44"/>
        <v>35.990269387272285</v>
      </c>
      <c r="M206" s="91">
        <f t="shared" si="36"/>
        <v>17.70769566327299</v>
      </c>
      <c r="N206" s="87"/>
      <c r="O206" s="99">
        <f t="shared" si="37"/>
        <v>22.781332053852886</v>
      </c>
      <c r="P206" s="99"/>
      <c r="Q206" s="107">
        <f t="shared" si="38"/>
        <v>-2.3459262036217912E-3</v>
      </c>
      <c r="R206" s="97">
        <f t="shared" si="45"/>
        <v>1.0019440146570282</v>
      </c>
      <c r="S206" s="97">
        <f t="shared" si="48"/>
        <v>3.6217592827738923</v>
      </c>
      <c r="T206" s="100">
        <f t="shared" si="39"/>
        <v>4.0602202850867908E-2</v>
      </c>
      <c r="U206" s="100">
        <f t="shared" si="40"/>
        <v>6.335538917605632E-2</v>
      </c>
      <c r="V206" s="100">
        <f t="shared" si="41"/>
        <v>-2.2753186325188413E-2</v>
      </c>
      <c r="Y206" s="81"/>
      <c r="Z206" s="81"/>
    </row>
    <row r="207" spans="1:26" ht="13">
      <c r="A207" s="74">
        <v>1887.07</v>
      </c>
      <c r="B207" s="95">
        <v>5.59</v>
      </c>
      <c r="C207" s="96">
        <v>0.23749999999999999</v>
      </c>
      <c r="D207" s="95">
        <v>0.34749999999999998</v>
      </c>
      <c r="E207" s="95">
        <v>7.8970910740000004</v>
      </c>
      <c r="F207" s="96">
        <f t="shared" si="49"/>
        <v>1887.5416666666517</v>
      </c>
      <c r="G207" s="97">
        <f>G201*6/12+G213*6/12</f>
        <v>3.5949999999999998</v>
      </c>
      <c r="H207" s="96">
        <f t="shared" si="46"/>
        <v>225.96201288282106</v>
      </c>
      <c r="I207" s="96">
        <f t="shared" si="42"/>
        <v>9.6003538568282654</v>
      </c>
      <c r="J207" s="98">
        <f t="shared" si="47"/>
        <v>592.26173486379412</v>
      </c>
      <c r="K207" s="96">
        <f t="shared" si="43"/>
        <v>14.046833537885567</v>
      </c>
      <c r="L207" s="98">
        <f t="shared" si="44"/>
        <v>36.81770176478863</v>
      </c>
      <c r="M207" s="91">
        <f t="shared" si="36"/>
        <v>17.431460535613077</v>
      </c>
      <c r="N207" s="87"/>
      <c r="O207" s="99">
        <f t="shared" si="37"/>
        <v>22.416555953423313</v>
      </c>
      <c r="P207" s="99"/>
      <c r="Q207" s="107">
        <f t="shared" si="38"/>
        <v>-3.66137849707001E-3</v>
      </c>
      <c r="R207" s="97">
        <f t="shared" si="45"/>
        <v>1.0019550419114911</v>
      </c>
      <c r="S207" s="97">
        <f t="shared" si="48"/>
        <v>3.6725183661029361</v>
      </c>
      <c r="T207" s="100">
        <f t="shared" si="39"/>
        <v>4.645836123488789E-2</v>
      </c>
      <c r="U207" s="100">
        <f t="shared" si="40"/>
        <v>6.2212256832081314E-2</v>
      </c>
      <c r="V207" s="100">
        <f t="shared" si="41"/>
        <v>-1.5753895597193424E-2</v>
      </c>
      <c r="Y207" s="81"/>
      <c r="Z207" s="81"/>
    </row>
    <row r="208" spans="1:26" ht="13">
      <c r="A208" s="74">
        <v>1887.08</v>
      </c>
      <c r="B208" s="95">
        <v>5.45</v>
      </c>
      <c r="C208" s="96">
        <v>0.24</v>
      </c>
      <c r="D208" s="95">
        <v>0.35</v>
      </c>
      <c r="E208" s="95">
        <v>7.9922320659999997</v>
      </c>
      <c r="F208" s="96">
        <f t="shared" si="49"/>
        <v>1887.624999999985</v>
      </c>
      <c r="G208" s="97">
        <f>G201*5/12+G213*7/12</f>
        <v>3.6074999999999999</v>
      </c>
      <c r="H208" s="96">
        <f t="shared" si="46"/>
        <v>217.6803314309567</v>
      </c>
      <c r="I208" s="96">
        <f t="shared" si="42"/>
        <v>9.5859228520054316</v>
      </c>
      <c r="J208" s="98">
        <f t="shared" si="47"/>
        <v>572.64866645679547</v>
      </c>
      <c r="K208" s="96">
        <f t="shared" si="43"/>
        <v>13.979470825841252</v>
      </c>
      <c r="L208" s="98">
        <f t="shared" si="44"/>
        <v>36.775602433005204</v>
      </c>
      <c r="M208" s="91">
        <f t="shared" si="36"/>
        <v>16.739849614820713</v>
      </c>
      <c r="N208" s="87"/>
      <c r="O208" s="99">
        <f t="shared" si="37"/>
        <v>21.520614675737029</v>
      </c>
      <c r="P208" s="99"/>
      <c r="Q208" s="107">
        <f t="shared" si="38"/>
        <v>3.4779576235530255E-3</v>
      </c>
      <c r="R208" s="97">
        <f t="shared" si="45"/>
        <v>1.0019660686700782</v>
      </c>
      <c r="S208" s="97">
        <f t="shared" si="48"/>
        <v>3.635894492062445</v>
      </c>
      <c r="T208" s="100">
        <f t="shared" si="39"/>
        <v>5.2268982363676386E-2</v>
      </c>
      <c r="U208" s="100">
        <f t="shared" si="40"/>
        <v>5.88957684251179E-2</v>
      </c>
      <c r="V208" s="100">
        <f t="shared" si="41"/>
        <v>-6.6267860614415142E-3</v>
      </c>
      <c r="Y208" s="81"/>
      <c r="Z208" s="81"/>
    </row>
    <row r="209" spans="1:26" ht="13">
      <c r="A209" s="74">
        <v>1887.09</v>
      </c>
      <c r="B209" s="95">
        <v>5.38</v>
      </c>
      <c r="C209" s="96">
        <v>0.24249999999999999</v>
      </c>
      <c r="D209" s="95">
        <v>0.35249999999999998</v>
      </c>
      <c r="E209" s="95">
        <v>7.8970910740000004</v>
      </c>
      <c r="F209" s="96">
        <f t="shared" si="49"/>
        <v>1887.7083333333183</v>
      </c>
      <c r="G209" s="97">
        <f>G201*4/12+G213*8/12</f>
        <v>3.62</v>
      </c>
      <c r="H209" s="96">
        <f t="shared" si="46"/>
        <v>217.47327894625712</v>
      </c>
      <c r="I209" s="96">
        <f t="shared" si="42"/>
        <v>9.8024665696035971</v>
      </c>
      <c r="J209" s="98">
        <f t="shared" si="47"/>
        <v>574.25291086667778</v>
      </c>
      <c r="K209" s="96">
        <f t="shared" si="43"/>
        <v>14.248946250660898</v>
      </c>
      <c r="L209" s="98">
        <f t="shared" si="44"/>
        <v>37.625306892286972</v>
      </c>
      <c r="M209" s="91">
        <f t="shared" si="36"/>
        <v>16.676629667380148</v>
      </c>
      <c r="N209" s="87"/>
      <c r="O209" s="99">
        <f t="shared" si="37"/>
        <v>21.434140136239698</v>
      </c>
      <c r="P209" s="99"/>
      <c r="Q209" s="107">
        <f t="shared" si="38"/>
        <v>3.3621784870726812E-3</v>
      </c>
      <c r="R209" s="97">
        <f t="shared" si="45"/>
        <v>1.0019770949332516</v>
      </c>
      <c r="S209" s="97">
        <f t="shared" si="48"/>
        <v>3.6869328329594402</v>
      </c>
      <c r="T209" s="100">
        <f t="shared" si="39"/>
        <v>5.4261979497677526E-2</v>
      </c>
      <c r="U209" s="100">
        <f t="shared" si="40"/>
        <v>5.4736357356398146E-2</v>
      </c>
      <c r="V209" s="100">
        <f t="shared" si="41"/>
        <v>-4.7437785872062044E-4</v>
      </c>
      <c r="Y209" s="81"/>
      <c r="Z209" s="81"/>
    </row>
    <row r="210" spans="1:26" ht="13">
      <c r="A210" s="74">
        <v>1887.1</v>
      </c>
      <c r="B210" s="95">
        <v>5.2</v>
      </c>
      <c r="C210" s="96">
        <v>0.245</v>
      </c>
      <c r="D210" s="95">
        <v>0.35499999999999998</v>
      </c>
      <c r="E210" s="95">
        <v>7.9922320659999997</v>
      </c>
      <c r="F210" s="96">
        <f t="shared" si="49"/>
        <v>1887.7916666666515</v>
      </c>
      <c r="G210" s="97">
        <f>G201*3/12+G213*9/12</f>
        <v>3.6324999999999998</v>
      </c>
      <c r="H210" s="96">
        <f t="shared" si="46"/>
        <v>207.69499512678433</v>
      </c>
      <c r="I210" s="96">
        <f t="shared" si="42"/>
        <v>9.7856295780888782</v>
      </c>
      <c r="J210" s="98">
        <f t="shared" si="47"/>
        <v>550.58599211205387</v>
      </c>
      <c r="K210" s="96">
        <f t="shared" si="43"/>
        <v>14.179177551924699</v>
      </c>
      <c r="L210" s="98">
        <f t="shared" si="44"/>
        <v>37.588082153803676</v>
      </c>
      <c r="M210" s="91">
        <f t="shared" si="36"/>
        <v>15.880666812517317</v>
      </c>
      <c r="N210" s="87"/>
      <c r="O210" s="99">
        <f t="shared" si="37"/>
        <v>20.408601387649544</v>
      </c>
      <c r="P210" s="99"/>
      <c r="Q210" s="107">
        <f t="shared" si="38"/>
        <v>7.4165025414431179E-3</v>
      </c>
      <c r="R210" s="97">
        <f t="shared" si="45"/>
        <v>1.0019881207014731</v>
      </c>
      <c r="S210" s="97">
        <f t="shared" si="48"/>
        <v>3.6502455519905932</v>
      </c>
      <c r="T210" s="100">
        <f t="shared" si="39"/>
        <v>5.7083066914884295E-2</v>
      </c>
      <c r="U210" s="100">
        <f t="shared" si="40"/>
        <v>5.7623650152356376E-2</v>
      </c>
      <c r="V210" s="100">
        <f t="shared" si="41"/>
        <v>-5.4058323747208092E-4</v>
      </c>
      <c r="Y210" s="81"/>
      <c r="Z210" s="81"/>
    </row>
    <row r="211" spans="1:26" ht="13">
      <c r="A211" s="74">
        <v>1887.11</v>
      </c>
      <c r="B211" s="95">
        <v>5.3</v>
      </c>
      <c r="C211" s="96">
        <v>0.2475</v>
      </c>
      <c r="D211" s="95">
        <v>0.35749999999999998</v>
      </c>
      <c r="E211" s="95">
        <v>8.0873811569999994</v>
      </c>
      <c r="F211" s="96">
        <f t="shared" si="49"/>
        <v>1887.8749999999848</v>
      </c>
      <c r="G211" s="97">
        <f>G201*2/12+G213*10/12</f>
        <v>3.6450000000000005</v>
      </c>
      <c r="H211" s="96">
        <f t="shared" si="46"/>
        <v>209.19857950995788</v>
      </c>
      <c r="I211" s="96">
        <f t="shared" si="42"/>
        <v>9.769178948814071</v>
      </c>
      <c r="J211" s="98">
        <f t="shared" si="47"/>
        <v>556.73001878375692</v>
      </c>
      <c r="K211" s="96">
        <f t="shared" si="43"/>
        <v>14.111036259398102</v>
      </c>
      <c r="L211" s="98">
        <f t="shared" si="44"/>
        <v>37.553015417960957</v>
      </c>
      <c r="M211" s="91">
        <f t="shared" si="36"/>
        <v>15.950712201066782</v>
      </c>
      <c r="N211" s="87"/>
      <c r="O211" s="99">
        <f t="shared" si="37"/>
        <v>20.495857279505174</v>
      </c>
      <c r="P211" s="99"/>
      <c r="Q211" s="107">
        <f t="shared" si="38"/>
        <v>1.0122384862189297E-2</v>
      </c>
      <c r="R211" s="97">
        <f t="shared" si="45"/>
        <v>1.0019991459752047</v>
      </c>
      <c r="S211" s="97">
        <f t="shared" si="48"/>
        <v>3.6144716860752424</v>
      </c>
      <c r="T211" s="100">
        <f t="shared" si="39"/>
        <v>5.2464919453968584E-2</v>
      </c>
      <c r="U211" s="100">
        <f t="shared" si="40"/>
        <v>5.8999124724486984E-2</v>
      </c>
      <c r="V211" s="100">
        <f t="shared" si="41"/>
        <v>-6.5342052705184006E-3</v>
      </c>
      <c r="Y211" s="81"/>
      <c r="Z211" s="81"/>
    </row>
    <row r="212" spans="1:26" ht="13">
      <c r="A212" s="74">
        <v>1887.12</v>
      </c>
      <c r="B212" s="95">
        <v>5.27</v>
      </c>
      <c r="C212" s="96">
        <v>0.25</v>
      </c>
      <c r="D212" s="95">
        <v>0.36</v>
      </c>
      <c r="E212" s="95">
        <v>8.2776793390000005</v>
      </c>
      <c r="F212" s="96">
        <f t="shared" si="49"/>
        <v>1887.958333333318</v>
      </c>
      <c r="G212" s="97">
        <f>G201*1/12+G213*11/12</f>
        <v>3.6574999999999998</v>
      </c>
      <c r="H212" s="96">
        <f t="shared" si="46"/>
        <v>203.23232709365033</v>
      </c>
      <c r="I212" s="96">
        <f t="shared" si="42"/>
        <v>9.6410022340441337</v>
      </c>
      <c r="J212" s="98">
        <f t="shared" si="47"/>
        <v>542.99041525986399</v>
      </c>
      <c r="K212" s="96">
        <f t="shared" si="43"/>
        <v>13.883043217023552</v>
      </c>
      <c r="L212" s="98">
        <f t="shared" si="44"/>
        <v>37.092324382077997</v>
      </c>
      <c r="M212" s="91">
        <f t="shared" si="36"/>
        <v>15.45551345446995</v>
      </c>
      <c r="N212" s="87"/>
      <c r="O212" s="99">
        <f t="shared" si="37"/>
        <v>19.857946875058186</v>
      </c>
      <c r="P212" s="99"/>
      <c r="Q212" s="107">
        <f t="shared" si="38"/>
        <v>1.429702825508912E-2</v>
      </c>
      <c r="R212" s="97">
        <f t="shared" si="45"/>
        <v>1.0020101707549067</v>
      </c>
      <c r="S212" s="97">
        <f t="shared" si="48"/>
        <v>3.5384371951168614</v>
      </c>
      <c r="T212" s="100">
        <f t="shared" si="39"/>
        <v>5.7678975826847223E-2</v>
      </c>
      <c r="U212" s="100">
        <f t="shared" si="40"/>
        <v>6.1586799125739944E-2</v>
      </c>
      <c r="V212" s="100">
        <f t="shared" si="41"/>
        <v>-3.9078232988927208E-3</v>
      </c>
      <c r="Y212" s="81"/>
      <c r="Z212" s="81"/>
    </row>
    <row r="213" spans="1:26" ht="13">
      <c r="A213" s="74">
        <v>1888.01</v>
      </c>
      <c r="B213" s="95">
        <v>5.31</v>
      </c>
      <c r="C213" s="96">
        <v>0.24829999999999999</v>
      </c>
      <c r="D213" s="95">
        <v>0.35170000000000001</v>
      </c>
      <c r="E213" s="95">
        <v>8.3728446279999993</v>
      </c>
      <c r="F213" s="96">
        <f t="shared" si="49"/>
        <v>1888.0416666666513</v>
      </c>
      <c r="G213" s="97">
        <v>3.67</v>
      </c>
      <c r="H213" s="96">
        <f t="shared" si="46"/>
        <v>202.44742740495522</v>
      </c>
      <c r="I213" s="96">
        <f t="shared" si="42"/>
        <v>9.4666094585028979</v>
      </c>
      <c r="J213" s="98">
        <f t="shared" si="47"/>
        <v>543.0010607554749</v>
      </c>
      <c r="K213" s="96">
        <f t="shared" si="43"/>
        <v>13.408806067480747</v>
      </c>
      <c r="L213" s="98">
        <f t="shared" si="44"/>
        <v>35.964872517457728</v>
      </c>
      <c r="M213" s="91">
        <f t="shared" si="36"/>
        <v>15.358662514259906</v>
      </c>
      <c r="N213" s="87"/>
      <c r="O213" s="99">
        <f t="shared" si="37"/>
        <v>19.731734100274622</v>
      </c>
      <c r="P213" s="99"/>
      <c r="Q213" s="107">
        <f t="shared" si="38"/>
        <v>1.8720415575164698E-2</v>
      </c>
      <c r="R213" s="97">
        <f t="shared" si="45"/>
        <v>1.0045816690372138</v>
      </c>
      <c r="S213" s="97">
        <f t="shared" si="48"/>
        <v>3.5052515322032569</v>
      </c>
      <c r="T213" s="100">
        <f t="shared" si="39"/>
        <v>6.0865157184430529E-2</v>
      </c>
      <c r="U213" s="100">
        <f t="shared" si="40"/>
        <v>6.2921439888693254E-2</v>
      </c>
      <c r="V213" s="100">
        <f t="shared" si="41"/>
        <v>-2.0562827042627241E-3</v>
      </c>
      <c r="Y213" s="81"/>
      <c r="Z213" s="81"/>
    </row>
    <row r="214" spans="1:26" ht="13">
      <c r="A214" s="74">
        <v>1888.02</v>
      </c>
      <c r="B214" s="95">
        <v>5.28</v>
      </c>
      <c r="C214" s="96">
        <v>0.2467</v>
      </c>
      <c r="D214" s="95">
        <v>0.34329999999999999</v>
      </c>
      <c r="E214" s="95">
        <v>8.2776793390000005</v>
      </c>
      <c r="F214" s="96">
        <f t="shared" si="49"/>
        <v>1888.1249999999845</v>
      </c>
      <c r="G214" s="97">
        <f>G213*11/12+G225*1/12</f>
        <v>3.6516666666666664</v>
      </c>
      <c r="H214" s="96">
        <f t="shared" si="46"/>
        <v>203.61796718301213</v>
      </c>
      <c r="I214" s="96">
        <f t="shared" si="42"/>
        <v>9.5137410045547508</v>
      </c>
      <c r="J214" s="98">
        <f t="shared" si="47"/>
        <v>548.26712897003586</v>
      </c>
      <c r="K214" s="96">
        <f t="shared" si="43"/>
        <v>13.239024267789404</v>
      </c>
      <c r="L214" s="98">
        <f t="shared" si="44"/>
        <v>35.647747230191911</v>
      </c>
      <c r="M214" s="91">
        <f t="shared" si="36"/>
        <v>15.418178318820541</v>
      </c>
      <c r="N214" s="87"/>
      <c r="O214" s="99">
        <f t="shared" si="37"/>
        <v>19.807302727374427</v>
      </c>
      <c r="P214" s="99"/>
      <c r="Q214" s="107">
        <f t="shared" si="38"/>
        <v>1.8545973596228914E-2</v>
      </c>
      <c r="R214" s="97">
        <f t="shared" si="45"/>
        <v>1.0045677011853911</v>
      </c>
      <c r="S214" s="97">
        <f t="shared" si="48"/>
        <v>3.5617945950055767</v>
      </c>
      <c r="T214" s="100">
        <f t="shared" si="39"/>
        <v>5.8453781626417456E-2</v>
      </c>
      <c r="U214" s="100">
        <f t="shared" si="40"/>
        <v>6.0198696369751392E-2</v>
      </c>
      <c r="V214" s="100">
        <f t="shared" si="41"/>
        <v>-1.7449147433339363E-3</v>
      </c>
      <c r="Y214" s="81"/>
      <c r="Z214" s="81"/>
    </row>
    <row r="215" spans="1:26" ht="13">
      <c r="A215" s="74">
        <v>1888.03</v>
      </c>
      <c r="B215" s="95">
        <v>5.08</v>
      </c>
      <c r="C215" s="96">
        <v>0.245</v>
      </c>
      <c r="D215" s="95">
        <v>0.33500000000000002</v>
      </c>
      <c r="E215" s="95">
        <v>8.2776793390000005</v>
      </c>
      <c r="F215" s="96">
        <f t="shared" si="49"/>
        <v>1888.2083333333178</v>
      </c>
      <c r="G215" s="97">
        <f>G213*10/12+G225*2/12</f>
        <v>3.6333333333333337</v>
      </c>
      <c r="H215" s="96">
        <f t="shared" si="46"/>
        <v>195.90516539577681</v>
      </c>
      <c r="I215" s="96">
        <f t="shared" si="42"/>
        <v>9.4481821893632514</v>
      </c>
      <c r="J215" s="98">
        <f t="shared" si="47"/>
        <v>529.61947014853297</v>
      </c>
      <c r="K215" s="96">
        <f t="shared" si="43"/>
        <v>12.91894299361914</v>
      </c>
      <c r="L215" s="98">
        <f t="shared" si="44"/>
        <v>34.92569340546428</v>
      </c>
      <c r="M215" s="91">
        <f t="shared" si="36"/>
        <v>14.808972366946572</v>
      </c>
      <c r="N215" s="87"/>
      <c r="O215" s="99">
        <f t="shared" si="37"/>
        <v>19.026611493191691</v>
      </c>
      <c r="P215" s="99"/>
      <c r="Q215" s="107">
        <f t="shared" si="38"/>
        <v>2.3484775724689648E-2</v>
      </c>
      <c r="R215" s="97">
        <f t="shared" si="45"/>
        <v>1.0045537348950258</v>
      </c>
      <c r="S215" s="97">
        <f t="shared" si="48"/>
        <v>3.5780638083993033</v>
      </c>
      <c r="T215" s="100">
        <f t="shared" si="39"/>
        <v>5.7574262323824899E-2</v>
      </c>
      <c r="U215" s="100">
        <f t="shared" si="40"/>
        <v>6.0195091247454258E-2</v>
      </c>
      <c r="V215" s="100">
        <f t="shared" si="41"/>
        <v>-2.6208289236293592E-3</v>
      </c>
      <c r="Y215" s="81"/>
      <c r="Z215" s="81"/>
    </row>
    <row r="216" spans="1:26" ht="13">
      <c r="A216" s="74">
        <v>1888.04</v>
      </c>
      <c r="B216" s="95">
        <v>5.0999999999999996</v>
      </c>
      <c r="C216" s="96">
        <v>0.24329999999999999</v>
      </c>
      <c r="D216" s="95">
        <v>0.32669999999999999</v>
      </c>
      <c r="E216" s="95">
        <v>8.18251405</v>
      </c>
      <c r="F216" s="96">
        <f t="shared" si="49"/>
        <v>1888.2916666666511</v>
      </c>
      <c r="G216" s="97">
        <f>G213*9/12+G225*3/12</f>
        <v>3.6150000000000002</v>
      </c>
      <c r="H216" s="96">
        <f t="shared" si="46"/>
        <v>198.96385634681548</v>
      </c>
      <c r="I216" s="96">
        <f t="shared" si="42"/>
        <v>9.4917463233686696</v>
      </c>
      <c r="J216" s="98">
        <f t="shared" si="47"/>
        <v>540.02685313712743</v>
      </c>
      <c r="K216" s="96">
        <f t="shared" si="43"/>
        <v>12.745390562451886</v>
      </c>
      <c r="L216" s="98">
        <f t="shared" si="44"/>
        <v>34.593484886254814</v>
      </c>
      <c r="M216" s="91">
        <f t="shared" si="36"/>
        <v>15.020108681844462</v>
      </c>
      <c r="N216" s="87"/>
      <c r="O216" s="99">
        <f t="shared" si="37"/>
        <v>19.299571616567636</v>
      </c>
      <c r="P216" s="99"/>
      <c r="Q216" s="107">
        <f t="shared" si="38"/>
        <v>2.2632996042627557E-2</v>
      </c>
      <c r="R216" s="97">
        <f t="shared" si="45"/>
        <v>1.0045397701682555</v>
      </c>
      <c r="S216" s="97">
        <f t="shared" si="48"/>
        <v>3.6361609028814996</v>
      </c>
      <c r="T216" s="100">
        <f t="shared" si="39"/>
        <v>5.404622858914121E-2</v>
      </c>
      <c r="U216" s="100">
        <f t="shared" si="40"/>
        <v>5.8966097231183623E-2</v>
      </c>
      <c r="V216" s="100">
        <f t="shared" si="41"/>
        <v>-4.9198686420424131E-3</v>
      </c>
      <c r="Y216" s="81"/>
      <c r="Z216" s="81"/>
    </row>
    <row r="217" spans="1:26" ht="13">
      <c r="A217" s="74">
        <v>1888.05</v>
      </c>
      <c r="B217" s="95">
        <v>5.17</v>
      </c>
      <c r="C217" s="96">
        <v>0.2417</v>
      </c>
      <c r="D217" s="95">
        <v>0.31830000000000003</v>
      </c>
      <c r="E217" s="95">
        <v>8.0873811569999994</v>
      </c>
      <c r="F217" s="96">
        <f t="shared" si="49"/>
        <v>1888.3749999999843</v>
      </c>
      <c r="G217" s="97">
        <f>G213*8/12+G225*4/12</f>
        <v>3.5966666666666667</v>
      </c>
      <c r="H217" s="96">
        <f t="shared" si="46"/>
        <v>204.06729359744946</v>
      </c>
      <c r="I217" s="96">
        <f t="shared" si="42"/>
        <v>9.5402446542560035</v>
      </c>
      <c r="J217" s="98">
        <f t="shared" si="47"/>
        <v>556.03642178623579</v>
      </c>
      <c r="K217" s="96">
        <f t="shared" si="43"/>
        <v>12.563756199626338</v>
      </c>
      <c r="L217" s="98">
        <f t="shared" si="44"/>
        <v>34.23334488482763</v>
      </c>
      <c r="M217" s="91">
        <f t="shared" si="36"/>
        <v>15.387916957229136</v>
      </c>
      <c r="N217" s="87"/>
      <c r="O217" s="99">
        <f t="shared" si="37"/>
        <v>19.772685839694226</v>
      </c>
      <c r="P217" s="99"/>
      <c r="Q217" s="107">
        <f t="shared" si="38"/>
        <v>2.3320027160848543E-2</v>
      </c>
      <c r="R217" s="97">
        <f t="shared" si="45"/>
        <v>1.0045258070072212</v>
      </c>
      <c r="S217" s="97">
        <f t="shared" si="48"/>
        <v>3.6956350386550132</v>
      </c>
      <c r="T217" s="100">
        <f t="shared" si="39"/>
        <v>5.0839347211230734E-2</v>
      </c>
      <c r="U217" s="100">
        <f t="shared" si="40"/>
        <v>5.055071098822439E-2</v>
      </c>
      <c r="V217" s="100">
        <f t="shared" si="41"/>
        <v>2.8863622300634439E-4</v>
      </c>
      <c r="Y217" s="81"/>
      <c r="Z217" s="81"/>
    </row>
    <row r="218" spans="1:26" ht="13">
      <c r="A218" s="74">
        <v>1888.06</v>
      </c>
      <c r="B218" s="95">
        <v>5.01</v>
      </c>
      <c r="C218" s="96">
        <v>0.24</v>
      </c>
      <c r="D218" s="95">
        <v>0.31</v>
      </c>
      <c r="E218" s="95">
        <v>7.9922320659999997</v>
      </c>
      <c r="F218" s="96">
        <f t="shared" si="49"/>
        <v>1888.4583333333176</v>
      </c>
      <c r="G218" s="97">
        <f>G213*7/12+G225*5/12</f>
        <v>3.5783333333333331</v>
      </c>
      <c r="H218" s="96">
        <f t="shared" si="46"/>
        <v>200.10613953561335</v>
      </c>
      <c r="I218" s="96">
        <f t="shared" si="42"/>
        <v>9.5859228520054316</v>
      </c>
      <c r="J218" s="98">
        <f t="shared" si="47"/>
        <v>547.41980789295974</v>
      </c>
      <c r="K218" s="96">
        <f t="shared" si="43"/>
        <v>12.381817017173681</v>
      </c>
      <c r="L218" s="98">
        <f t="shared" si="44"/>
        <v>33.872283522318867</v>
      </c>
      <c r="M218" s="91">
        <f t="shared" si="36"/>
        <v>15.077628818434697</v>
      </c>
      <c r="N218" s="87"/>
      <c r="O218" s="99">
        <f t="shared" si="37"/>
        <v>19.375983676114181</v>
      </c>
      <c r="P218" s="99"/>
      <c r="Q218" s="107">
        <f t="shared" si="38"/>
        <v>2.5898537334721208E-2</v>
      </c>
      <c r="R218" s="97">
        <f t="shared" si="45"/>
        <v>1.0045118454140671</v>
      </c>
      <c r="S218" s="97">
        <f t="shared" si="48"/>
        <v>3.7565571530193069</v>
      </c>
      <c r="T218" s="100">
        <f t="shared" si="39"/>
        <v>6.4064534325128486E-2</v>
      </c>
      <c r="U218" s="100">
        <f t="shared" si="40"/>
        <v>5.6469285824678916E-2</v>
      </c>
      <c r="V218" s="100">
        <f t="shared" si="41"/>
        <v>7.5952485004495696E-3</v>
      </c>
      <c r="Y218" s="81"/>
      <c r="Z218" s="81"/>
    </row>
    <row r="219" spans="1:26" ht="13">
      <c r="A219" s="74">
        <v>1888.07</v>
      </c>
      <c r="B219" s="95">
        <v>5.14</v>
      </c>
      <c r="C219" s="96">
        <v>0.23830000000000001</v>
      </c>
      <c r="D219" s="95">
        <v>0.30170000000000002</v>
      </c>
      <c r="E219" s="95">
        <v>8.0873811569999994</v>
      </c>
      <c r="F219" s="96">
        <f t="shared" si="49"/>
        <v>1888.5416666666508</v>
      </c>
      <c r="G219" s="97">
        <f>G213*6/12+G225*6/12</f>
        <v>3.5600000000000005</v>
      </c>
      <c r="H219" s="96">
        <f t="shared" si="46"/>
        <v>202.88315069456291</v>
      </c>
      <c r="I219" s="96">
        <f t="shared" si="42"/>
        <v>9.4060417919288604</v>
      </c>
      <c r="J219" s="98">
        <f t="shared" si="47"/>
        <v>557.16103181993856</v>
      </c>
      <c r="K219" s="96">
        <f t="shared" si="43"/>
        <v>11.908530460029112</v>
      </c>
      <c r="L219" s="98">
        <f t="shared" si="44"/>
        <v>32.703401420248149</v>
      </c>
      <c r="M219" s="91">
        <f t="shared" si="36"/>
        <v>15.27964251549818</v>
      </c>
      <c r="N219" s="87"/>
      <c r="O219" s="99">
        <f t="shared" si="37"/>
        <v>19.635009581546448</v>
      </c>
      <c r="P219" s="99"/>
      <c r="Q219" s="107">
        <f t="shared" si="38"/>
        <v>2.525901292131677E-2</v>
      </c>
      <c r="R219" s="97">
        <f t="shared" si="45"/>
        <v>1.0044978853909405</v>
      </c>
      <c r="S219" s="97">
        <f t="shared" si="48"/>
        <v>3.7291103675228134</v>
      </c>
      <c r="T219" s="100">
        <f t="shared" si="39"/>
        <v>6.4451004161728553E-2</v>
      </c>
      <c r="U219" s="100">
        <f t="shared" si="40"/>
        <v>5.9217498387454715E-2</v>
      </c>
      <c r="V219" s="100">
        <f t="shared" si="41"/>
        <v>5.2335057742738389E-3</v>
      </c>
      <c r="Y219" s="81"/>
      <c r="Z219" s="81"/>
    </row>
    <row r="220" spans="1:26" ht="13">
      <c r="A220" s="74">
        <v>1888.08</v>
      </c>
      <c r="B220" s="95">
        <v>5.25</v>
      </c>
      <c r="C220" s="96">
        <v>0.23669999999999999</v>
      </c>
      <c r="D220" s="95">
        <v>0.29330000000000001</v>
      </c>
      <c r="E220" s="95">
        <v>8.0873811569999994</v>
      </c>
      <c r="F220" s="96">
        <f t="shared" si="49"/>
        <v>1888.6249999999841</v>
      </c>
      <c r="G220" s="97">
        <f>G213*5/12+G225*7/12</f>
        <v>3.541666666666667</v>
      </c>
      <c r="H220" s="96">
        <f t="shared" si="46"/>
        <v>207.22500800514695</v>
      </c>
      <c r="I220" s="96">
        <f t="shared" si="42"/>
        <v>9.3428875037749108</v>
      </c>
      <c r="J220" s="98">
        <f t="shared" si="47"/>
        <v>571.22284404811785</v>
      </c>
      <c r="K220" s="96">
        <f t="shared" si="43"/>
        <v>11.576970447220877</v>
      </c>
      <c r="L220" s="98">
        <f t="shared" si="44"/>
        <v>31.912316220821516</v>
      </c>
      <c r="M220" s="91">
        <f t="shared" si="36"/>
        <v>15.60291167008881</v>
      </c>
      <c r="N220" s="87"/>
      <c r="O220" s="99">
        <f t="shared" si="37"/>
        <v>20.049771885586594</v>
      </c>
      <c r="P220" s="99"/>
      <c r="Q220" s="107">
        <f t="shared" si="38"/>
        <v>2.2974575191211148E-2</v>
      </c>
      <c r="R220" s="97">
        <f t="shared" si="45"/>
        <v>1.0044839269399921</v>
      </c>
      <c r="S220" s="97">
        <f t="shared" si="48"/>
        <v>3.7458834785660993</v>
      </c>
      <c r="T220" s="100">
        <f t="shared" si="39"/>
        <v>6.6032456333406708E-2</v>
      </c>
      <c r="U220" s="100">
        <f t="shared" si="40"/>
        <v>5.9213019345224716E-2</v>
      </c>
      <c r="V220" s="100">
        <f t="shared" si="41"/>
        <v>6.8194369881819927E-3</v>
      </c>
      <c r="Y220" s="81"/>
      <c r="Z220" s="81"/>
    </row>
    <row r="221" spans="1:26" ht="13">
      <c r="A221" s="74">
        <v>1888.09</v>
      </c>
      <c r="B221" s="95">
        <v>5.38</v>
      </c>
      <c r="C221" s="96">
        <v>0.23499999999999999</v>
      </c>
      <c r="D221" s="95">
        <v>0.28499999999999998</v>
      </c>
      <c r="E221" s="95">
        <v>8.0873811569999994</v>
      </c>
      <c r="F221" s="96">
        <f t="shared" si="49"/>
        <v>1888.7083333333173</v>
      </c>
      <c r="G221" s="97">
        <f>G213*4/12+G225*8/12</f>
        <v>3.5233333333333334</v>
      </c>
      <c r="H221" s="96">
        <f t="shared" si="46"/>
        <v>212.35629391765534</v>
      </c>
      <c r="I221" s="96">
        <f t="shared" si="42"/>
        <v>9.2757860726113393</v>
      </c>
      <c r="J221" s="98">
        <f t="shared" si="47"/>
        <v>587.4981615888538</v>
      </c>
      <c r="K221" s="96">
        <f t="shared" si="43"/>
        <v>11.249357577422263</v>
      </c>
      <c r="L221" s="98">
        <f t="shared" si="44"/>
        <v>31.122114507959729</v>
      </c>
      <c r="M221" s="91">
        <f t="shared" si="36"/>
        <v>15.987828821761426</v>
      </c>
      <c r="N221" s="87"/>
      <c r="O221" s="99">
        <f t="shared" si="37"/>
        <v>20.542902549349073</v>
      </c>
      <c r="P221" s="99"/>
      <c r="Q221" s="107">
        <f t="shared" si="38"/>
        <v>2.1614886504528329E-2</v>
      </c>
      <c r="R221" s="97">
        <f t="shared" si="45"/>
        <v>1.0044699700633755</v>
      </c>
      <c r="S221" s="97">
        <f t="shared" si="48"/>
        <v>3.762679746409713</v>
      </c>
      <c r="T221" s="100">
        <f t="shared" si="39"/>
        <v>6.3167783307784164E-2</v>
      </c>
      <c r="U221" s="100">
        <f t="shared" si="40"/>
        <v>5.9208365106472316E-2</v>
      </c>
      <c r="V221" s="100">
        <f t="shared" si="41"/>
        <v>3.9594182013118484E-3</v>
      </c>
      <c r="Y221" s="81"/>
      <c r="Z221" s="81"/>
    </row>
    <row r="222" spans="1:26" ht="13">
      <c r="A222" s="74">
        <v>1888.1</v>
      </c>
      <c r="B222" s="95">
        <v>5.35</v>
      </c>
      <c r="C222" s="96">
        <v>0.23330000000000001</v>
      </c>
      <c r="D222" s="95">
        <v>0.2767</v>
      </c>
      <c r="E222" s="95">
        <v>8.18251405</v>
      </c>
      <c r="F222" s="96">
        <f t="shared" si="49"/>
        <v>1888.7916666666506</v>
      </c>
      <c r="G222" s="97">
        <f>G213*3/12+G225*9/12</f>
        <v>3.5049999999999999</v>
      </c>
      <c r="H222" s="96">
        <f t="shared" si="46"/>
        <v>208.71698655989468</v>
      </c>
      <c r="I222" s="96">
        <f t="shared" si="42"/>
        <v>9.1016211148455017</v>
      </c>
      <c r="J222" s="98">
        <f t="shared" si="47"/>
        <v>579.52812432327619</v>
      </c>
      <c r="K222" s="96">
        <f t="shared" si="43"/>
        <v>10.794764519836049</v>
      </c>
      <c r="L222" s="98">
        <f t="shared" si="44"/>
        <v>29.972977943972062</v>
      </c>
      <c r="M222" s="91">
        <f t="shared" si="36"/>
        <v>15.71594187432971</v>
      </c>
      <c r="N222" s="87"/>
      <c r="O222" s="99">
        <f t="shared" si="37"/>
        <v>20.19313056534963</v>
      </c>
      <c r="P222" s="99"/>
      <c r="Q222" s="107">
        <f t="shared" si="38"/>
        <v>2.5156877140990894E-2</v>
      </c>
      <c r="R222" s="97">
        <f t="shared" si="45"/>
        <v>1.0044560147632471</v>
      </c>
      <c r="S222" s="97">
        <f t="shared" si="48"/>
        <v>3.7355569804328068</v>
      </c>
      <c r="T222" s="100">
        <f t="shared" si="39"/>
        <v>6.2710974958625876E-2</v>
      </c>
      <c r="U222" s="100">
        <f t="shared" si="40"/>
        <v>6.044294371587311E-2</v>
      </c>
      <c r="V222" s="100">
        <f t="shared" si="41"/>
        <v>2.268031242752766E-3</v>
      </c>
      <c r="Y222" s="81"/>
      <c r="Z222" s="81"/>
    </row>
    <row r="223" spans="1:26" ht="13">
      <c r="A223" s="74">
        <v>1888.11</v>
      </c>
      <c r="B223" s="95">
        <v>5.24</v>
      </c>
      <c r="C223" s="96">
        <v>0.23169999999999999</v>
      </c>
      <c r="D223" s="95">
        <v>0.26829999999999998</v>
      </c>
      <c r="E223" s="95">
        <v>8.2776793390000005</v>
      </c>
      <c r="F223" s="96">
        <f t="shared" si="49"/>
        <v>1888.8749999999839</v>
      </c>
      <c r="G223" s="97">
        <f>G213*2/12+G225*10/12</f>
        <v>3.4866666666666668</v>
      </c>
      <c r="H223" s="96">
        <f t="shared" si="46"/>
        <v>202.07540682556507</v>
      </c>
      <c r="I223" s="96">
        <f t="shared" si="42"/>
        <v>8.9352808705121021</v>
      </c>
      <c r="J223" s="98">
        <f t="shared" si="47"/>
        <v>563.1544608501963</v>
      </c>
      <c r="K223" s="96">
        <f t="shared" si="43"/>
        <v>10.346723597576164</v>
      </c>
      <c r="L223" s="98">
        <f t="shared" si="44"/>
        <v>28.834798062234285</v>
      </c>
      <c r="M223" s="91">
        <f t="shared" si="36"/>
        <v>15.223749016946282</v>
      </c>
      <c r="N223" s="87"/>
      <c r="O223" s="99">
        <f t="shared" si="37"/>
        <v>19.562485773849456</v>
      </c>
      <c r="P223" s="99"/>
      <c r="Q223" s="107">
        <f t="shared" si="38"/>
        <v>2.9677725599002669E-2</v>
      </c>
      <c r="R223" s="97">
        <f t="shared" si="45"/>
        <v>1.0044420610417675</v>
      </c>
      <c r="S223" s="97">
        <f t="shared" si="48"/>
        <v>3.7090650494671742</v>
      </c>
      <c r="T223" s="100">
        <f t="shared" si="39"/>
        <v>6.9559615555549792E-2</v>
      </c>
      <c r="U223" s="100">
        <f t="shared" si="40"/>
        <v>6.1664849508068054E-2</v>
      </c>
      <c r="V223" s="100">
        <f t="shared" si="41"/>
        <v>7.8947660474817383E-3</v>
      </c>
      <c r="Y223" s="81"/>
      <c r="Z223" s="81"/>
    </row>
    <row r="224" spans="1:26" ht="13">
      <c r="A224" s="74">
        <v>1888.12</v>
      </c>
      <c r="B224" s="95">
        <v>5.14</v>
      </c>
      <c r="C224" s="96">
        <v>0.23</v>
      </c>
      <c r="D224" s="95">
        <v>0.26</v>
      </c>
      <c r="E224" s="95">
        <v>8.2776793390000005</v>
      </c>
      <c r="F224" s="96">
        <f t="shared" si="49"/>
        <v>1888.9583333333171</v>
      </c>
      <c r="G224" s="97">
        <f>G213*1/12+G225*11/12</f>
        <v>3.4683333333333333</v>
      </c>
      <c r="H224" s="96">
        <f t="shared" si="46"/>
        <v>198.21900593194738</v>
      </c>
      <c r="I224" s="96">
        <f t="shared" si="42"/>
        <v>8.8697220553206044</v>
      </c>
      <c r="J224" s="98">
        <f t="shared" si="47"/>
        <v>554.46712263415463</v>
      </c>
      <c r="K224" s="96">
        <f t="shared" si="43"/>
        <v>10.0266423234059</v>
      </c>
      <c r="L224" s="98">
        <f t="shared" si="44"/>
        <v>28.04697507487942</v>
      </c>
      <c r="M224" s="91">
        <f t="shared" si="36"/>
        <v>14.946748301089229</v>
      </c>
      <c r="N224" s="87"/>
      <c r="O224" s="99">
        <f t="shared" si="37"/>
        <v>19.210201901691864</v>
      </c>
      <c r="P224" s="99"/>
      <c r="Q224" s="107">
        <f t="shared" si="38"/>
        <v>3.337784071904705E-2</v>
      </c>
      <c r="R224" s="97">
        <f t="shared" si="45"/>
        <v>1.0044281089010998</v>
      </c>
      <c r="S224" s="97">
        <f t="shared" si="48"/>
        <v>3.7255409428247939</v>
      </c>
      <c r="T224" s="100">
        <f t="shared" si="39"/>
        <v>7.6479390673240166E-2</v>
      </c>
      <c r="U224" s="100">
        <f t="shared" si="40"/>
        <v>6.0154745703598023E-2</v>
      </c>
      <c r="V224" s="100">
        <f t="shared" si="41"/>
        <v>1.6324644969642144E-2</v>
      </c>
      <c r="Y224" s="81"/>
      <c r="Z224" s="81"/>
    </row>
    <row r="225" spans="1:26" ht="13">
      <c r="A225" s="74">
        <v>1889.01</v>
      </c>
      <c r="B225" s="95">
        <v>5.24</v>
      </c>
      <c r="C225" s="96">
        <v>0.22919999999999999</v>
      </c>
      <c r="D225" s="95">
        <v>0.26329999999999998</v>
      </c>
      <c r="E225" s="95">
        <v>7.9922320659999997</v>
      </c>
      <c r="F225" s="96">
        <f t="shared" si="49"/>
        <v>1889.0416666666504</v>
      </c>
      <c r="G225" s="97">
        <v>3.45</v>
      </c>
      <c r="H225" s="96">
        <f t="shared" si="46"/>
        <v>209.29264893545192</v>
      </c>
      <c r="I225" s="96">
        <f t="shared" si="42"/>
        <v>9.1545563236651866</v>
      </c>
      <c r="J225" s="98">
        <f t="shared" si="47"/>
        <v>587.57677652946336</v>
      </c>
      <c r="K225" s="96">
        <f t="shared" si="43"/>
        <v>10.516556195554291</v>
      </c>
      <c r="L225" s="98">
        <f t="shared" si="44"/>
        <v>29.524611690879329</v>
      </c>
      <c r="M225" s="91">
        <f t="shared" si="36"/>
        <v>15.802286071028165</v>
      </c>
      <c r="N225" s="87"/>
      <c r="O225" s="99">
        <f t="shared" si="37"/>
        <v>20.312198653655674</v>
      </c>
      <c r="P225" s="99"/>
      <c r="Q225" s="107">
        <f t="shared" si="38"/>
        <v>2.5278875559769445E-2</v>
      </c>
      <c r="R225" s="97">
        <f t="shared" si="45"/>
        <v>1.0030847289110842</v>
      </c>
      <c r="S225" s="97">
        <f t="shared" si="48"/>
        <v>3.8756871353847919</v>
      </c>
      <c r="T225" s="100">
        <f t="shared" si="39"/>
        <v>7.8429383860419977E-2</v>
      </c>
      <c r="U225" s="100">
        <f t="shared" si="40"/>
        <v>5.6435569327559776E-2</v>
      </c>
      <c r="V225" s="100">
        <f t="shared" si="41"/>
        <v>2.1993814532860201E-2</v>
      </c>
      <c r="Y225" s="81"/>
      <c r="Z225" s="81"/>
    </row>
    <row r="226" spans="1:26" ht="13">
      <c r="A226" s="74">
        <v>1889.02</v>
      </c>
      <c r="B226" s="95">
        <v>5.3</v>
      </c>
      <c r="C226" s="96">
        <v>0.2283</v>
      </c>
      <c r="D226" s="95">
        <v>0.26669999999999999</v>
      </c>
      <c r="E226" s="95">
        <v>7.8970910740000004</v>
      </c>
      <c r="F226" s="96">
        <f t="shared" si="49"/>
        <v>1889.1249999999836</v>
      </c>
      <c r="G226" s="97">
        <f>G225*11/12+G237*1/12</f>
        <v>3.4475000000000002</v>
      </c>
      <c r="H226" s="96">
        <f t="shared" si="46"/>
        <v>214.23947554185182</v>
      </c>
      <c r="I226" s="96">
        <f t="shared" si="42"/>
        <v>9.2284664653216542</v>
      </c>
      <c r="J226" s="98">
        <f t="shared" si="47"/>
        <v>603.62373197687975</v>
      </c>
      <c r="K226" s="96">
        <f t="shared" si="43"/>
        <v>10.780692099436205</v>
      </c>
      <c r="L226" s="98">
        <f t="shared" si="44"/>
        <v>30.374801758157332</v>
      </c>
      <c r="M226" s="91">
        <f t="shared" si="36"/>
        <v>16.192720447849002</v>
      </c>
      <c r="N226" s="87"/>
      <c r="O226" s="99">
        <f t="shared" si="37"/>
        <v>20.813307687489537</v>
      </c>
      <c r="P226" s="99"/>
      <c r="Q226" s="107">
        <f t="shared" si="38"/>
        <v>2.1448301616429674E-2</v>
      </c>
      <c r="R226" s="97">
        <f t="shared" si="45"/>
        <v>1.0030826702487605</v>
      </c>
      <c r="S226" s="97">
        <f t="shared" si="48"/>
        <v>3.934479341090042</v>
      </c>
      <c r="T226" s="100">
        <f t="shared" si="39"/>
        <v>7.6820241835158676E-2</v>
      </c>
      <c r="U226" s="100">
        <f t="shared" si="40"/>
        <v>5.2154149905759173E-2</v>
      </c>
      <c r="V226" s="100">
        <f t="shared" si="41"/>
        <v>2.4666091929399503E-2</v>
      </c>
      <c r="Y226" s="81"/>
      <c r="Z226" s="81"/>
    </row>
    <row r="227" spans="1:26" ht="13">
      <c r="A227" s="74">
        <v>1889.03</v>
      </c>
      <c r="B227" s="95">
        <v>5.19</v>
      </c>
      <c r="C227" s="96">
        <v>0.22750000000000001</v>
      </c>
      <c r="D227" s="95">
        <v>0.27</v>
      </c>
      <c r="E227" s="95">
        <v>7.8019419829999999</v>
      </c>
      <c r="F227" s="96">
        <f t="shared" si="49"/>
        <v>1889.2083333333169</v>
      </c>
      <c r="G227" s="97">
        <f>G225*10/12+G237*2/12</f>
        <v>3.4449999999999998</v>
      </c>
      <c r="H227" s="96">
        <f t="shared" si="46"/>
        <v>212.35153998965589</v>
      </c>
      <c r="I227" s="96">
        <f t="shared" si="42"/>
        <v>9.3082804138047628</v>
      </c>
      <c r="J227" s="98">
        <f t="shared" si="47"/>
        <v>600.48995941429314</v>
      </c>
      <c r="K227" s="96">
        <f t="shared" si="43"/>
        <v>11.047189941658399</v>
      </c>
      <c r="L227" s="98">
        <f t="shared" si="44"/>
        <v>31.239362050454556</v>
      </c>
      <c r="M227" s="91">
        <f t="shared" si="36"/>
        <v>16.065045360769297</v>
      </c>
      <c r="N227" s="87"/>
      <c r="O227" s="99">
        <f t="shared" si="37"/>
        <v>20.648519003321077</v>
      </c>
      <c r="P227" s="99"/>
      <c r="Q227" s="107">
        <f t="shared" si="38"/>
        <v>2.1895429954547838E-2</v>
      </c>
      <c r="R227" s="97">
        <f t="shared" si="45"/>
        <v>1.0030806115904525</v>
      </c>
      <c r="S227" s="97">
        <f t="shared" si="48"/>
        <v>3.9947391586357051</v>
      </c>
      <c r="T227" s="100">
        <f t="shared" si="39"/>
        <v>7.9191928111553622E-2</v>
      </c>
      <c r="U227" s="100">
        <f t="shared" si="40"/>
        <v>5.0790327947483505E-2</v>
      </c>
      <c r="V227" s="100">
        <f t="shared" si="41"/>
        <v>2.8401600164070118E-2</v>
      </c>
      <c r="Y227" s="81"/>
      <c r="Z227" s="81"/>
    </row>
    <row r="228" spans="1:26" ht="13">
      <c r="A228" s="74">
        <v>1889.04</v>
      </c>
      <c r="B228" s="95">
        <v>5.18</v>
      </c>
      <c r="C228" s="96">
        <v>0.22670000000000001</v>
      </c>
      <c r="D228" s="95">
        <v>0.27329999999999999</v>
      </c>
      <c r="E228" s="95">
        <v>7.8019419829999999</v>
      </c>
      <c r="F228" s="96">
        <f t="shared" si="49"/>
        <v>1889.2916666666501</v>
      </c>
      <c r="G228" s="97">
        <f>G225*9/12+G237*3/12</f>
        <v>3.4424999999999999</v>
      </c>
      <c r="H228" s="96">
        <f t="shared" si="46"/>
        <v>211.94238480663148</v>
      </c>
      <c r="I228" s="96">
        <f t="shared" si="42"/>
        <v>9.2755479991628107</v>
      </c>
      <c r="J228" s="98">
        <f t="shared" si="47"/>
        <v>601.51873717070771</v>
      </c>
      <c r="K228" s="96">
        <f t="shared" si="43"/>
        <v>11.182211152056444</v>
      </c>
      <c r="L228" s="98">
        <f t="shared" si="44"/>
        <v>31.73650016771321</v>
      </c>
      <c r="M228" s="91">
        <f t="shared" si="36"/>
        <v>16.050104533967488</v>
      </c>
      <c r="N228" s="87"/>
      <c r="O228" s="99">
        <f t="shared" si="37"/>
        <v>20.626458817142183</v>
      </c>
      <c r="P228" s="99"/>
      <c r="Q228" s="107">
        <f t="shared" si="38"/>
        <v>2.3128536760698454E-2</v>
      </c>
      <c r="R228" s="97">
        <f t="shared" si="45"/>
        <v>1.0030785529361603</v>
      </c>
      <c r="S228" s="97">
        <f t="shared" si="48"/>
        <v>4.0070453983886329</v>
      </c>
      <c r="T228" s="100">
        <f t="shared" si="39"/>
        <v>7.9161366698754287E-2</v>
      </c>
      <c r="U228" s="100">
        <f t="shared" si="40"/>
        <v>4.9273221183053328E-2</v>
      </c>
      <c r="V228" s="100">
        <f t="shared" si="41"/>
        <v>2.9888145515700959E-2</v>
      </c>
      <c r="Y228" s="81"/>
      <c r="Z228" s="81"/>
    </row>
    <row r="229" spans="1:26" ht="13">
      <c r="A229" s="74">
        <v>1889.05</v>
      </c>
      <c r="B229" s="95">
        <v>5.32</v>
      </c>
      <c r="C229" s="96">
        <v>0.2258</v>
      </c>
      <c r="D229" s="95">
        <v>0.2767</v>
      </c>
      <c r="E229" s="95">
        <v>7.6116519010000001</v>
      </c>
      <c r="F229" s="96">
        <f t="shared" si="49"/>
        <v>1889.3749999999834</v>
      </c>
      <c r="G229" s="97">
        <f>G225*8/12+G237*4/12</f>
        <v>3.4400000000000004</v>
      </c>
      <c r="H229" s="96">
        <f t="shared" si="46"/>
        <v>223.11228654280515</v>
      </c>
      <c r="I229" s="96">
        <f t="shared" si="42"/>
        <v>9.4696906581513911</v>
      </c>
      <c r="J229" s="98">
        <f t="shared" si="47"/>
        <v>635.45998126746827</v>
      </c>
      <c r="K229" s="96">
        <f t="shared" si="43"/>
        <v>11.604355204209433</v>
      </c>
      <c r="L229" s="98">
        <f t="shared" si="44"/>
        <v>33.051085867802342</v>
      </c>
      <c r="M229" s="91">
        <f t="shared" si="36"/>
        <v>16.915421076068384</v>
      </c>
      <c r="N229" s="87"/>
      <c r="O229" s="99">
        <f t="shared" si="37"/>
        <v>21.731410413817336</v>
      </c>
      <c r="P229" s="99"/>
      <c r="Q229" s="107">
        <f t="shared" si="38"/>
        <v>1.7511818172382072E-2</v>
      </c>
      <c r="R229" s="97">
        <f t="shared" si="45"/>
        <v>1.0030764942858854</v>
      </c>
      <c r="S229" s="97">
        <f t="shared" si="48"/>
        <v>4.1198651903935755</v>
      </c>
      <c r="T229" s="100">
        <f t="shared" si="39"/>
        <v>6.8988386709887273E-2</v>
      </c>
      <c r="U229" s="100">
        <f t="shared" si="40"/>
        <v>4.6597834745883082E-2</v>
      </c>
      <c r="V229" s="100">
        <f t="shared" si="41"/>
        <v>2.2390551964004191E-2</v>
      </c>
      <c r="Y229" s="81"/>
      <c r="Z229" s="81"/>
    </row>
    <row r="230" spans="1:26" ht="13">
      <c r="A230" s="74">
        <v>1889.06</v>
      </c>
      <c r="B230" s="95">
        <v>5.41</v>
      </c>
      <c r="C230" s="96">
        <v>0.22500000000000001</v>
      </c>
      <c r="D230" s="95">
        <v>0.28000000000000003</v>
      </c>
      <c r="E230" s="95">
        <v>7.6116519010000001</v>
      </c>
      <c r="F230" s="96">
        <f t="shared" si="49"/>
        <v>1889.4583333333167</v>
      </c>
      <c r="G230" s="97">
        <f>G225*7/12+G237*5/12</f>
        <v>3.4375</v>
      </c>
      <c r="H230" s="96">
        <f t="shared" si="46"/>
        <v>226.88674251815337</v>
      </c>
      <c r="I230" s="96">
        <f t="shared" si="42"/>
        <v>9.4361399383705198</v>
      </c>
      <c r="J230" s="98">
        <f t="shared" si="47"/>
        <v>648.44988220033247</v>
      </c>
      <c r="K230" s="96">
        <f t="shared" si="43"/>
        <v>11.742751923305535</v>
      </c>
      <c r="L230" s="98">
        <f t="shared" si="44"/>
        <v>33.561176897614253</v>
      </c>
      <c r="M230" s="91">
        <f t="shared" si="36"/>
        <v>17.219302943947692</v>
      </c>
      <c r="N230" s="87"/>
      <c r="O230" s="99">
        <f t="shared" si="37"/>
        <v>22.110623383995286</v>
      </c>
      <c r="P230" s="99"/>
      <c r="Q230" s="107">
        <f t="shared" si="38"/>
        <v>1.7655225131784497E-2</v>
      </c>
      <c r="R230" s="97">
        <f t="shared" si="45"/>
        <v>1.0030744356396279</v>
      </c>
      <c r="S230" s="97">
        <f t="shared" si="48"/>
        <v>4.1325399321104399</v>
      </c>
      <c r="T230" s="100">
        <f t="shared" si="39"/>
        <v>6.326851799543709E-2</v>
      </c>
      <c r="U230" s="100">
        <f t="shared" si="40"/>
        <v>4.5106915051926988E-2</v>
      </c>
      <c r="V230" s="100">
        <f t="shared" si="41"/>
        <v>1.8161602943510102E-2</v>
      </c>
      <c r="Y230" s="81"/>
      <c r="Z230" s="81"/>
    </row>
    <row r="231" spans="1:26" ht="13">
      <c r="A231" s="74">
        <v>1889.07</v>
      </c>
      <c r="B231" s="95">
        <v>5.3</v>
      </c>
      <c r="C231" s="96">
        <v>0.22420000000000001</v>
      </c>
      <c r="D231" s="95">
        <v>0.2833</v>
      </c>
      <c r="E231" s="95">
        <v>7.6116519010000001</v>
      </c>
      <c r="F231" s="96">
        <f t="shared" si="49"/>
        <v>1889.5416666666499</v>
      </c>
      <c r="G231" s="97">
        <f>G225*6/12+G237*6/12</f>
        <v>3.4350000000000005</v>
      </c>
      <c r="H231" s="96">
        <f t="shared" si="46"/>
        <v>222.27351854828331</v>
      </c>
      <c r="I231" s="96">
        <f t="shared" si="42"/>
        <v>9.4025892185896467</v>
      </c>
      <c r="J231" s="98">
        <f t="shared" si="47"/>
        <v>637.50454361568779</v>
      </c>
      <c r="K231" s="96">
        <f t="shared" si="43"/>
        <v>11.881148642401634</v>
      </c>
      <c r="L231" s="98">
        <f t="shared" si="44"/>
        <v>34.07642211440082</v>
      </c>
      <c r="M231" s="91">
        <f t="shared" si="36"/>
        <v>16.88921449110752</v>
      </c>
      <c r="N231" s="87"/>
      <c r="O231" s="99">
        <f t="shared" si="37"/>
        <v>21.675368705170943</v>
      </c>
      <c r="P231" s="99"/>
      <c r="Q231" s="107">
        <f t="shared" si="38"/>
        <v>1.76535496029279E-2</v>
      </c>
      <c r="R231" s="97">
        <f t="shared" si="45"/>
        <v>1.003072376997389</v>
      </c>
      <c r="S231" s="97">
        <f t="shared" si="48"/>
        <v>4.1452451601599059</v>
      </c>
      <c r="T231" s="100">
        <f t="shared" si="39"/>
        <v>6.7585212009594775E-2</v>
      </c>
      <c r="U231" s="100">
        <f t="shared" si="40"/>
        <v>4.363725864485013E-2</v>
      </c>
      <c r="V231" s="100">
        <f t="shared" si="41"/>
        <v>2.3947953364744645E-2</v>
      </c>
      <c r="Y231" s="81"/>
      <c r="Z231" s="81"/>
    </row>
    <row r="232" spans="1:26" ht="13">
      <c r="A232" s="74">
        <v>1889.08</v>
      </c>
      <c r="B232" s="95">
        <v>5.37</v>
      </c>
      <c r="C232" s="96">
        <v>0.2233</v>
      </c>
      <c r="D232" s="95">
        <v>0.28670000000000001</v>
      </c>
      <c r="E232" s="95">
        <v>7.6116519010000001</v>
      </c>
      <c r="F232" s="96">
        <f t="shared" si="49"/>
        <v>1889.6249999999832</v>
      </c>
      <c r="G232" s="97">
        <f>G225*5/12+G237*7/12</f>
        <v>3.4325000000000001</v>
      </c>
      <c r="H232" s="96">
        <f t="shared" si="46"/>
        <v>225.20920652910971</v>
      </c>
      <c r="I232" s="96">
        <f t="shared" si="42"/>
        <v>9.3648446588361622</v>
      </c>
      <c r="J232" s="98">
        <f t="shared" si="47"/>
        <v>648.1626974085583</v>
      </c>
      <c r="K232" s="96">
        <f t="shared" si="43"/>
        <v>12.023739201470345</v>
      </c>
      <c r="L232" s="98">
        <f t="shared" si="44"/>
        <v>34.604887401682248</v>
      </c>
      <c r="M232" s="91">
        <f t="shared" si="36"/>
        <v>17.131853975345731</v>
      </c>
      <c r="N232" s="87"/>
      <c r="O232" s="99">
        <f t="shared" si="37"/>
        <v>21.973135389628141</v>
      </c>
      <c r="P232" s="99"/>
      <c r="Q232" s="107">
        <f t="shared" si="38"/>
        <v>1.6839963503965161E-2</v>
      </c>
      <c r="R232" s="97">
        <f t="shared" si="45"/>
        <v>1.0030703183591692</v>
      </c>
      <c r="S232" s="97">
        <f t="shared" si="48"/>
        <v>4.157980916038519</v>
      </c>
      <c r="T232" s="100">
        <f t="shared" si="39"/>
        <v>6.7390705049081179E-2</v>
      </c>
      <c r="U232" s="100">
        <f t="shared" si="40"/>
        <v>4.2188412475791415E-2</v>
      </c>
      <c r="V232" s="100">
        <f t="shared" si="41"/>
        <v>2.5202292573289764E-2</v>
      </c>
      <c r="Y232" s="81"/>
      <c r="Z232" s="81"/>
    </row>
    <row r="233" spans="1:26" ht="13">
      <c r="A233" s="74">
        <v>1889.09</v>
      </c>
      <c r="B233" s="95">
        <v>5.5</v>
      </c>
      <c r="C233" s="96">
        <v>0.2225</v>
      </c>
      <c r="D233" s="95">
        <v>0.28999999999999998</v>
      </c>
      <c r="E233" s="95">
        <v>7.7067928930000003</v>
      </c>
      <c r="F233" s="96">
        <f t="shared" si="49"/>
        <v>1889.7083333333164</v>
      </c>
      <c r="G233" s="97">
        <f>G225*4/12+G237*8/12</f>
        <v>3.4299999999999997</v>
      </c>
      <c r="H233" s="96">
        <f t="shared" si="46"/>
        <v>227.81366703063929</v>
      </c>
      <c r="I233" s="96">
        <f t="shared" si="42"/>
        <v>9.2160983480576828</v>
      </c>
      <c r="J233" s="98">
        <f t="shared" si="47"/>
        <v>657.86882106750045</v>
      </c>
      <c r="K233" s="96">
        <f t="shared" si="43"/>
        <v>12.011993352524618</v>
      </c>
      <c r="L233" s="98">
        <f t="shared" si="44"/>
        <v>34.687628747195483</v>
      </c>
      <c r="M233" s="91">
        <f t="shared" si="36"/>
        <v>17.350788026348599</v>
      </c>
      <c r="N233" s="87"/>
      <c r="O233" s="99">
        <f t="shared" si="37"/>
        <v>22.236764738619254</v>
      </c>
      <c r="P233" s="99"/>
      <c r="Q233" s="107">
        <f t="shared" si="38"/>
        <v>1.396010132921139E-2</v>
      </c>
      <c r="R233" s="97">
        <f t="shared" si="45"/>
        <v>1.0030682597249694</v>
      </c>
      <c r="S233" s="97">
        <f t="shared" si="48"/>
        <v>4.1192590235257391</v>
      </c>
      <c r="T233" s="100">
        <f t="shared" si="39"/>
        <v>6.0867239445564492E-2</v>
      </c>
      <c r="U233" s="100">
        <f t="shared" si="40"/>
        <v>3.9418328540952619E-2</v>
      </c>
      <c r="V233" s="100">
        <f t="shared" si="41"/>
        <v>2.1448910904611873E-2</v>
      </c>
      <c r="Y233" s="81"/>
      <c r="Z233" s="81"/>
    </row>
    <row r="234" spans="1:26" ht="13">
      <c r="A234" s="74">
        <v>1889.1</v>
      </c>
      <c r="B234" s="95">
        <v>5.4</v>
      </c>
      <c r="C234" s="96">
        <v>0.22170000000000001</v>
      </c>
      <c r="D234" s="95">
        <v>0.29330000000000001</v>
      </c>
      <c r="E234" s="95">
        <v>7.7067928930000003</v>
      </c>
      <c r="F234" s="96">
        <f t="shared" si="49"/>
        <v>1889.7916666666497</v>
      </c>
      <c r="G234" s="97">
        <f>G225*3/12+G237*9/12</f>
        <v>3.4275000000000002</v>
      </c>
      <c r="H234" s="96">
        <f t="shared" si="46"/>
        <v>223.67160035735498</v>
      </c>
      <c r="I234" s="96">
        <f t="shared" si="42"/>
        <v>9.1829618146714065</v>
      </c>
      <c r="J234" s="98">
        <f t="shared" si="47"/>
        <v>648.11741095158629</v>
      </c>
      <c r="K234" s="96">
        <f t="shared" si="43"/>
        <v>12.148681552743001</v>
      </c>
      <c r="L234" s="98">
        <f t="shared" si="44"/>
        <v>35.202377154092638</v>
      </c>
      <c r="M234" s="91">
        <f t="shared" si="36"/>
        <v>17.053214402955497</v>
      </c>
      <c r="N234" s="87"/>
      <c r="O234" s="99">
        <f t="shared" si="37"/>
        <v>21.840470810168476</v>
      </c>
      <c r="P234" s="99"/>
      <c r="Q234" s="107">
        <f t="shared" si="38"/>
        <v>9.5907592579841799E-3</v>
      </c>
      <c r="R234" s="97">
        <f t="shared" si="45"/>
        <v>1.0030662010947902</v>
      </c>
      <c r="S234" s="97">
        <f t="shared" si="48"/>
        <v>4.1318979800843403</v>
      </c>
      <c r="T234" s="100">
        <f t="shared" si="39"/>
        <v>6.092296094744909E-2</v>
      </c>
      <c r="U234" s="100">
        <f t="shared" si="40"/>
        <v>3.8043920536298348E-2</v>
      </c>
      <c r="V234" s="100">
        <f t="shared" si="41"/>
        <v>2.2879040411150742E-2</v>
      </c>
      <c r="Y234" s="81"/>
      <c r="Z234" s="81"/>
    </row>
    <row r="235" spans="1:26" ht="13">
      <c r="A235" s="74">
        <v>1889.11</v>
      </c>
      <c r="B235" s="95">
        <v>5.35</v>
      </c>
      <c r="C235" s="96">
        <v>0.2208</v>
      </c>
      <c r="D235" s="95">
        <v>0.29670000000000002</v>
      </c>
      <c r="E235" s="95">
        <v>7.7067928930000003</v>
      </c>
      <c r="F235" s="96">
        <f t="shared" si="49"/>
        <v>1889.8749999999829</v>
      </c>
      <c r="G235" s="97">
        <f>G225*2/12+G237*10/12</f>
        <v>3.4250000000000003</v>
      </c>
      <c r="H235" s="96">
        <f t="shared" si="46"/>
        <v>221.60056702071276</v>
      </c>
      <c r="I235" s="96">
        <f t="shared" si="42"/>
        <v>9.1456832146118465</v>
      </c>
      <c r="J235" s="98">
        <f t="shared" si="47"/>
        <v>644.32472388009171</v>
      </c>
      <c r="K235" s="96">
        <f t="shared" si="43"/>
        <v>12.28951181963467</v>
      </c>
      <c r="L235" s="98">
        <f t="shared" si="44"/>
        <v>35.732924406583784</v>
      </c>
      <c r="M235" s="91">
        <f t="shared" si="36"/>
        <v>16.906021170249375</v>
      </c>
      <c r="N235" s="87"/>
      <c r="O235" s="99">
        <f t="shared" si="37"/>
        <v>21.638643677166286</v>
      </c>
      <c r="P235" s="99"/>
      <c r="Q235" s="107">
        <f t="shared" si="38"/>
        <v>5.0333918368153374E-3</v>
      </c>
      <c r="R235" s="97">
        <f t="shared" si="45"/>
        <v>1.0030641424686324</v>
      </c>
      <c r="S235" s="97">
        <f t="shared" si="48"/>
        <v>4.1445672101944364</v>
      </c>
      <c r="T235" s="100">
        <f t="shared" si="39"/>
        <v>6.2520222349584431E-2</v>
      </c>
      <c r="U235" s="100">
        <f t="shared" si="40"/>
        <v>3.6687601738395026E-2</v>
      </c>
      <c r="V235" s="100">
        <f t="shared" si="41"/>
        <v>2.5832620611189405E-2</v>
      </c>
      <c r="Y235" s="81"/>
      <c r="Z235" s="81"/>
    </row>
    <row r="236" spans="1:26" ht="13">
      <c r="A236" s="74">
        <v>1889.12</v>
      </c>
      <c r="B236" s="95">
        <v>5.32</v>
      </c>
      <c r="C236" s="96">
        <v>0.22</v>
      </c>
      <c r="D236" s="95">
        <v>0.3</v>
      </c>
      <c r="E236" s="95">
        <v>7.8019419829999999</v>
      </c>
      <c r="F236" s="96">
        <f t="shared" si="49"/>
        <v>1889.9583333333162</v>
      </c>
      <c r="G236" s="97">
        <f>G225*1/12+G237*11/12</f>
        <v>3.4224999999999999</v>
      </c>
      <c r="H236" s="96">
        <f t="shared" si="46"/>
        <v>217.67055736897288</v>
      </c>
      <c r="I236" s="96">
        <f t="shared" si="42"/>
        <v>9.001414026536473</v>
      </c>
      <c r="J236" s="98">
        <f t="shared" si="47"/>
        <v>635.07888600167587</v>
      </c>
      <c r="K236" s="96">
        <f t="shared" si="43"/>
        <v>12.274655490731552</v>
      </c>
      <c r="L236" s="98">
        <f t="shared" si="44"/>
        <v>35.81271913543285</v>
      </c>
      <c r="M236" s="91">
        <f t="shared" si="36"/>
        <v>16.610338076603394</v>
      </c>
      <c r="N236" s="87"/>
      <c r="O236" s="99">
        <f t="shared" si="37"/>
        <v>21.248155988127625</v>
      </c>
      <c r="P236" s="99"/>
      <c r="Q236" s="107">
        <f t="shared" si="38"/>
        <v>4.3897649033883823E-3</v>
      </c>
      <c r="R236" s="97">
        <f t="shared" si="45"/>
        <v>1.0030620838464972</v>
      </c>
      <c r="S236" s="97">
        <f t="shared" si="48"/>
        <v>4.1065665379782672</v>
      </c>
      <c r="T236" s="100">
        <f t="shared" si="39"/>
        <v>5.5603778877094223E-2</v>
      </c>
      <c r="U236" s="100">
        <f t="shared" si="40"/>
        <v>3.6620242497589439E-2</v>
      </c>
      <c r="V236" s="100">
        <f t="shared" si="41"/>
        <v>1.8983536379504784E-2</v>
      </c>
      <c r="Y236" s="81"/>
      <c r="Z236" s="81"/>
    </row>
    <row r="237" spans="1:26" ht="13">
      <c r="A237" s="74">
        <v>1890.01</v>
      </c>
      <c r="B237" s="95">
        <v>5.38</v>
      </c>
      <c r="C237" s="96">
        <v>0.22</v>
      </c>
      <c r="D237" s="95">
        <v>0.29920000000000002</v>
      </c>
      <c r="E237" s="95">
        <v>7.6116519010000001</v>
      </c>
      <c r="F237" s="96">
        <f t="shared" si="49"/>
        <v>1890.0416666666495</v>
      </c>
      <c r="G237" s="97">
        <v>3.42</v>
      </c>
      <c r="H237" s="96">
        <f t="shared" si="46"/>
        <v>225.6285905263706</v>
      </c>
      <c r="I237" s="96">
        <f t="shared" si="42"/>
        <v>9.2264479397400638</v>
      </c>
      <c r="J237" s="98">
        <f t="shared" si="47"/>
        <v>660.54063159847124</v>
      </c>
      <c r="K237" s="96">
        <f t="shared" si="43"/>
        <v>12.547969198046486</v>
      </c>
      <c r="L237" s="98">
        <f t="shared" si="44"/>
        <v>36.734899065848076</v>
      </c>
      <c r="M237" s="91">
        <f t="shared" si="36"/>
        <v>17.220071982181903</v>
      </c>
      <c r="N237" s="87"/>
      <c r="O237" s="99">
        <f t="shared" si="37"/>
        <v>22.015486326741605</v>
      </c>
      <c r="P237" s="99"/>
      <c r="Q237" s="107">
        <f t="shared" si="38"/>
        <v>-2.9555589998916665E-3</v>
      </c>
      <c r="R237" s="97">
        <f t="shared" si="45"/>
        <v>1.0014510943480162</v>
      </c>
      <c r="S237" s="97">
        <f t="shared" si="48"/>
        <v>4.2221190609680992</v>
      </c>
      <c r="T237" s="100">
        <f t="shared" si="39"/>
        <v>5.3163830437164883E-2</v>
      </c>
      <c r="U237" s="100">
        <f t="shared" si="40"/>
        <v>3.3981739109766762E-2</v>
      </c>
      <c r="V237" s="100">
        <f t="shared" si="41"/>
        <v>1.9182091327398121E-2</v>
      </c>
      <c r="Y237" s="81"/>
      <c r="Z237" s="81"/>
    </row>
    <row r="238" spans="1:26" ht="13">
      <c r="A238" s="74">
        <v>1890.02</v>
      </c>
      <c r="B238" s="95">
        <v>5.32</v>
      </c>
      <c r="C238" s="96">
        <v>0.22</v>
      </c>
      <c r="D238" s="95">
        <v>0.29830000000000001</v>
      </c>
      <c r="E238" s="95">
        <v>7.6116519010000001</v>
      </c>
      <c r="F238" s="96">
        <f t="shared" si="49"/>
        <v>1890.1249999999827</v>
      </c>
      <c r="G238" s="97">
        <f>G237*11/12+G249*1/12</f>
        <v>3.4366666666666665</v>
      </c>
      <c r="H238" s="96">
        <f t="shared" si="46"/>
        <v>223.11228654280515</v>
      </c>
      <c r="I238" s="96">
        <f t="shared" si="42"/>
        <v>9.2264479397400638</v>
      </c>
      <c r="J238" s="98">
        <f t="shared" si="47"/>
        <v>655.42492038720673</v>
      </c>
      <c r="K238" s="96">
        <f t="shared" si="43"/>
        <v>12.510224638293002</v>
      </c>
      <c r="L238" s="98">
        <f t="shared" si="44"/>
        <v>36.750611607425519</v>
      </c>
      <c r="M238" s="91">
        <f t="shared" si="36"/>
        <v>17.026814982671414</v>
      </c>
      <c r="N238" s="87"/>
      <c r="O238" s="99">
        <f t="shared" si="37"/>
        <v>21.75593955952538</v>
      </c>
      <c r="P238" s="99"/>
      <c r="Q238" s="107">
        <f t="shared" si="38"/>
        <v>-2.4631020800412601E-3</v>
      </c>
      <c r="R238" s="97">
        <f t="shared" si="45"/>
        <v>1.0014660798155122</v>
      </c>
      <c r="S238" s="97">
        <f t="shared" si="48"/>
        <v>4.2282457540741216</v>
      </c>
      <c r="T238" s="100">
        <f t="shared" si="39"/>
        <v>5.4922624918724683E-2</v>
      </c>
      <c r="U238" s="100">
        <f t="shared" si="40"/>
        <v>3.2901738937891167E-2</v>
      </c>
      <c r="V238" s="100">
        <f t="shared" si="41"/>
        <v>2.2020885980833516E-2</v>
      </c>
      <c r="Y238" s="81"/>
      <c r="Z238" s="81"/>
    </row>
    <row r="239" spans="1:26" ht="13">
      <c r="A239" s="74">
        <v>1890.03</v>
      </c>
      <c r="B239" s="95">
        <v>5.28</v>
      </c>
      <c r="C239" s="96">
        <v>0.22</v>
      </c>
      <c r="D239" s="95">
        <v>0.29749999999999999</v>
      </c>
      <c r="E239" s="95">
        <v>7.6116519010000001</v>
      </c>
      <c r="F239" s="96">
        <f t="shared" si="49"/>
        <v>1890.208333333316</v>
      </c>
      <c r="G239" s="97">
        <f>G237*10/12+G249*2/12</f>
        <v>3.4533333333333336</v>
      </c>
      <c r="H239" s="96">
        <f t="shared" si="46"/>
        <v>221.43475055376149</v>
      </c>
      <c r="I239" s="96">
        <f t="shared" si="42"/>
        <v>9.2264479397400638</v>
      </c>
      <c r="J239" s="98">
        <f t="shared" si="47"/>
        <v>652.75558330542913</v>
      </c>
      <c r="K239" s="96">
        <f t="shared" si="43"/>
        <v>12.476673918512128</v>
      </c>
      <c r="L239" s="98">
        <f t="shared" si="44"/>
        <v>36.779315536622192</v>
      </c>
      <c r="M239" s="91">
        <f t="shared" si="36"/>
        <v>16.901122288589907</v>
      </c>
      <c r="N239" s="87"/>
      <c r="O239" s="99">
        <f t="shared" si="37"/>
        <v>21.582789932235585</v>
      </c>
      <c r="P239" s="99"/>
      <c r="Q239" s="107">
        <f t="shared" si="38"/>
        <v>-3.1144040035788328E-3</v>
      </c>
      <c r="R239" s="97">
        <f t="shared" si="45"/>
        <v>1.0014810640939893</v>
      </c>
      <c r="S239" s="97">
        <f t="shared" si="48"/>
        <v>4.2344446998291945</v>
      </c>
      <c r="T239" s="100">
        <f t="shared" si="39"/>
        <v>5.6526328677811932E-2</v>
      </c>
      <c r="U239" s="100">
        <f t="shared" si="40"/>
        <v>3.3057381066337488E-2</v>
      </c>
      <c r="V239" s="100">
        <f t="shared" si="41"/>
        <v>2.3468947611474444E-2</v>
      </c>
      <c r="Y239" s="81"/>
      <c r="Z239" s="81"/>
    </row>
    <row r="240" spans="1:26" ht="13">
      <c r="A240" s="74">
        <v>1890.04</v>
      </c>
      <c r="B240" s="95">
        <v>5.39</v>
      </c>
      <c r="C240" s="96">
        <v>0.22</v>
      </c>
      <c r="D240" s="95">
        <v>0.29670000000000002</v>
      </c>
      <c r="E240" s="95">
        <v>7.6116519010000001</v>
      </c>
      <c r="F240" s="96">
        <f t="shared" si="49"/>
        <v>1890.2916666666492</v>
      </c>
      <c r="G240" s="97">
        <f>G237*9/12+G249*3/12</f>
        <v>3.4699999999999998</v>
      </c>
      <c r="H240" s="96">
        <f t="shared" si="46"/>
        <v>226.0479745236315</v>
      </c>
      <c r="I240" s="96">
        <f t="shared" si="42"/>
        <v>9.2264479397400638</v>
      </c>
      <c r="J240" s="98">
        <f t="shared" si="47"/>
        <v>668.62117039965813</v>
      </c>
      <c r="K240" s="96">
        <f t="shared" si="43"/>
        <v>12.443123198731257</v>
      </c>
      <c r="L240" s="98">
        <f t="shared" si="44"/>
        <v>36.805176485636103</v>
      </c>
      <c r="M240" s="91">
        <f t="shared" si="36"/>
        <v>17.257854542603198</v>
      </c>
      <c r="N240" s="87"/>
      <c r="O240" s="99">
        <f t="shared" si="37"/>
        <v>22.023576461344494</v>
      </c>
      <c r="P240" s="99"/>
      <c r="Q240" s="107">
        <f t="shared" si="38"/>
        <v>-7.5703300803300205E-4</v>
      </c>
      <c r="R240" s="97">
        <f t="shared" si="45"/>
        <v>1.0014960471849268</v>
      </c>
      <c r="S240" s="97">
        <f t="shared" si="48"/>
        <v>4.2407161838320944</v>
      </c>
      <c r="T240" s="100">
        <f t="shared" si="39"/>
        <v>5.5663849243016372E-2</v>
      </c>
      <c r="U240" s="100">
        <f t="shared" si="40"/>
        <v>3.3211150243813048E-2</v>
      </c>
      <c r="V240" s="100">
        <f t="shared" si="41"/>
        <v>2.2452698999203324E-2</v>
      </c>
      <c r="Y240" s="81"/>
      <c r="Z240" s="81"/>
    </row>
    <row r="241" spans="1:26" ht="13">
      <c r="A241" s="74">
        <v>1890.05</v>
      </c>
      <c r="B241" s="95">
        <v>5.62</v>
      </c>
      <c r="C241" s="96">
        <v>0.22</v>
      </c>
      <c r="D241" s="95">
        <v>0.29580000000000001</v>
      </c>
      <c r="E241" s="95">
        <v>7.7067928930000003</v>
      </c>
      <c r="F241" s="96">
        <f t="shared" si="49"/>
        <v>1890.3749999999825</v>
      </c>
      <c r="G241" s="97">
        <f>G237*8/12+G249*4/12</f>
        <v>3.4866666666666664</v>
      </c>
      <c r="H241" s="96">
        <f t="shared" si="46"/>
        <v>232.78414703858053</v>
      </c>
      <c r="I241" s="96">
        <f t="shared" si="42"/>
        <v>9.1125466812255738</v>
      </c>
      <c r="J241" s="98">
        <f t="shared" si="47"/>
        <v>690.79205852107407</v>
      </c>
      <c r="K241" s="96">
        <f t="shared" si="43"/>
        <v>12.25223321957511</v>
      </c>
      <c r="L241" s="98">
        <f t="shared" si="44"/>
        <v>36.358770624650127</v>
      </c>
      <c r="M241" s="91">
        <f t="shared" si="36"/>
        <v>17.78643048785862</v>
      </c>
      <c r="N241" s="87"/>
      <c r="O241" s="99">
        <f t="shared" si="37"/>
        <v>22.677242329476783</v>
      </c>
      <c r="P241" s="99"/>
      <c r="Q241" s="107">
        <f t="shared" si="38"/>
        <v>1.4888374225166534E-3</v>
      </c>
      <c r="R241" s="97">
        <f t="shared" si="45"/>
        <v>1.0015110290898022</v>
      </c>
      <c r="S241" s="97">
        <f t="shared" si="48"/>
        <v>4.1946301842867291</v>
      </c>
      <c r="T241" s="100">
        <f t="shared" si="39"/>
        <v>5.002171534259392E-2</v>
      </c>
      <c r="U241" s="100">
        <f t="shared" si="40"/>
        <v>3.7143716427277651E-2</v>
      </c>
      <c r="V241" s="100">
        <f t="shared" si="41"/>
        <v>1.2877998915316269E-2</v>
      </c>
      <c r="Y241" s="81"/>
      <c r="Z241" s="81"/>
    </row>
    <row r="242" spans="1:26" ht="13">
      <c r="A242" s="74">
        <v>1890.06</v>
      </c>
      <c r="B242" s="95">
        <v>5.58</v>
      </c>
      <c r="C242" s="96">
        <v>0.22</v>
      </c>
      <c r="D242" s="95">
        <v>0.29499999999999998</v>
      </c>
      <c r="E242" s="95">
        <v>7.7067928930000003</v>
      </c>
      <c r="F242" s="96">
        <f t="shared" si="49"/>
        <v>1890.4583333333157</v>
      </c>
      <c r="G242" s="97">
        <f>G237*7/12+G249*5/12</f>
        <v>3.5033333333333334</v>
      </c>
      <c r="H242" s="96">
        <f t="shared" si="46"/>
        <v>231.12732036926678</v>
      </c>
      <c r="I242" s="96">
        <f t="shared" si="42"/>
        <v>9.1125466812255738</v>
      </c>
      <c r="J242" s="98">
        <f t="shared" si="47"/>
        <v>688.12886256592162</v>
      </c>
      <c r="K242" s="96">
        <f t="shared" si="43"/>
        <v>12.219096686188834</v>
      </c>
      <c r="L242" s="98">
        <f t="shared" si="44"/>
        <v>36.379572483323805</v>
      </c>
      <c r="M242" s="91">
        <f t="shared" si="36"/>
        <v>17.684360844450165</v>
      </c>
      <c r="N242" s="87"/>
      <c r="O242" s="99">
        <f t="shared" si="37"/>
        <v>22.525314186078035</v>
      </c>
      <c r="P242" s="99"/>
      <c r="Q242" s="107">
        <f t="shared" si="38"/>
        <v>3.6494746472915951E-3</v>
      </c>
      <c r="R242" s="97">
        <f t="shared" si="45"/>
        <v>1.0015260098100913</v>
      </c>
      <c r="S242" s="97">
        <f t="shared" si="48"/>
        <v>4.200968392516149</v>
      </c>
      <c r="T242" s="100">
        <f t="shared" si="39"/>
        <v>4.8919622526198081E-2</v>
      </c>
      <c r="U242" s="100">
        <f t="shared" si="40"/>
        <v>3.8567883928620983E-2</v>
      </c>
      <c r="V242" s="100">
        <f t="shared" si="41"/>
        <v>1.0351738597577098E-2</v>
      </c>
      <c r="Y242" s="81"/>
      <c r="Z242" s="81"/>
    </row>
    <row r="243" spans="1:26" ht="13">
      <c r="A243" s="74">
        <v>1890.07</v>
      </c>
      <c r="B243" s="95">
        <v>5.54</v>
      </c>
      <c r="C243" s="96">
        <v>0.22</v>
      </c>
      <c r="D243" s="95">
        <v>0.29420000000000002</v>
      </c>
      <c r="E243" s="95">
        <v>7.7067928930000003</v>
      </c>
      <c r="F243" s="96">
        <f t="shared" si="49"/>
        <v>1890.541666666649</v>
      </c>
      <c r="G243" s="97">
        <f>G237*6/12+G249*6/12</f>
        <v>3.5199999999999996</v>
      </c>
      <c r="H243" s="96">
        <f t="shared" si="46"/>
        <v>229.47049369995304</v>
      </c>
      <c r="I243" s="96">
        <f t="shared" si="42"/>
        <v>9.1125466812255738</v>
      </c>
      <c r="J243" s="98">
        <f t="shared" si="47"/>
        <v>685.45691656432166</v>
      </c>
      <c r="K243" s="96">
        <f t="shared" si="43"/>
        <v>12.185960152802561</v>
      </c>
      <c r="L243" s="98">
        <f t="shared" si="44"/>
        <v>36.400979215383295</v>
      </c>
      <c r="M243" s="91">
        <f t="shared" si="36"/>
        <v>17.589295440864859</v>
      </c>
      <c r="N243" s="87"/>
      <c r="O243" s="99">
        <f t="shared" si="37"/>
        <v>22.381223142941963</v>
      </c>
      <c r="P243" s="99"/>
      <c r="Q243" s="107">
        <f t="shared" si="38"/>
        <v>3.7884300307326063E-3</v>
      </c>
      <c r="R243" s="97">
        <f t="shared" si="45"/>
        <v>1.0015409893472669</v>
      </c>
      <c r="S243" s="97">
        <f t="shared" si="48"/>
        <v>4.2073791114950119</v>
      </c>
      <c r="T243" s="100">
        <f t="shared" si="39"/>
        <v>4.8431560238712867E-2</v>
      </c>
      <c r="U243" s="100">
        <f t="shared" si="40"/>
        <v>3.7442974683895569E-2</v>
      </c>
      <c r="V243" s="100">
        <f t="shared" si="41"/>
        <v>1.0988585554817298E-2</v>
      </c>
      <c r="Y243" s="81"/>
      <c r="Z243" s="81"/>
    </row>
    <row r="244" spans="1:26" ht="13">
      <c r="A244" s="74">
        <v>1890.08</v>
      </c>
      <c r="B244" s="95">
        <v>5.41</v>
      </c>
      <c r="C244" s="96">
        <v>0.22</v>
      </c>
      <c r="D244" s="95">
        <v>0.29330000000000001</v>
      </c>
      <c r="E244" s="95">
        <v>7.9922320659999997</v>
      </c>
      <c r="F244" s="96">
        <f t="shared" si="49"/>
        <v>1890.6249999999823</v>
      </c>
      <c r="G244" s="97">
        <f>G237*5/12+G249*7/12</f>
        <v>3.5366666666666671</v>
      </c>
      <c r="H244" s="96">
        <f t="shared" si="46"/>
        <v>216.08267762228911</v>
      </c>
      <c r="I244" s="96">
        <f t="shared" si="42"/>
        <v>8.7870959476716468</v>
      </c>
      <c r="J244" s="98">
        <f t="shared" si="47"/>
        <v>647.65318990459616</v>
      </c>
      <c r="K244" s="96">
        <f t="shared" si="43"/>
        <v>11.71479655205497</v>
      </c>
      <c r="L244" s="98">
        <f t="shared" si="44"/>
        <v>35.112140591315715</v>
      </c>
      <c r="M244" s="91">
        <f t="shared" si="36"/>
        <v>16.596791133979099</v>
      </c>
      <c r="N244" s="87"/>
      <c r="O244" s="99">
        <f t="shared" si="37"/>
        <v>21.097417913470895</v>
      </c>
      <c r="P244" s="99"/>
      <c r="Q244" s="107">
        <f t="shared" si="38"/>
        <v>1.0599942338932966E-2</v>
      </c>
      <c r="R244" s="97">
        <f t="shared" si="45"/>
        <v>1.0015559677028012</v>
      </c>
      <c r="S244" s="97">
        <f t="shared" si="48"/>
        <v>4.0633663238947353</v>
      </c>
      <c r="T244" s="100">
        <f t="shared" si="39"/>
        <v>5.7523024341116669E-2</v>
      </c>
      <c r="U244" s="100">
        <f t="shared" si="40"/>
        <v>4.26487529392785E-2</v>
      </c>
      <c r="V244" s="100">
        <f t="shared" si="41"/>
        <v>1.4874271401838168E-2</v>
      </c>
      <c r="Y244" s="81"/>
      <c r="Z244" s="81"/>
    </row>
    <row r="245" spans="1:26" ht="13">
      <c r="A245" s="74">
        <v>1890.09</v>
      </c>
      <c r="B245" s="95">
        <v>5.32</v>
      </c>
      <c r="C245" s="96">
        <v>0.22</v>
      </c>
      <c r="D245" s="95">
        <v>0.29249999999999998</v>
      </c>
      <c r="E245" s="95">
        <v>8.0873811569999994</v>
      </c>
      <c r="F245" s="96">
        <f t="shared" si="49"/>
        <v>1890.7083333333155</v>
      </c>
      <c r="G245" s="97">
        <f>G237*4/12+G249*8/12</f>
        <v>3.5533333333333337</v>
      </c>
      <c r="H245" s="96">
        <f t="shared" si="46"/>
        <v>209.98800811188227</v>
      </c>
      <c r="I245" s="96">
        <f t="shared" si="42"/>
        <v>8.6837146211680629</v>
      </c>
      <c r="J245" s="98">
        <f t="shared" si="47"/>
        <v>631.55489565342668</v>
      </c>
      <c r="K245" s="96">
        <f t="shared" si="43"/>
        <v>11.545393303143902</v>
      </c>
      <c r="L245" s="98">
        <f t="shared" si="44"/>
        <v>34.723647928313405</v>
      </c>
      <c r="M245" s="91">
        <f t="shared" si="36"/>
        <v>16.169702000615302</v>
      </c>
      <c r="N245" s="87"/>
      <c r="O245" s="99">
        <f t="shared" si="37"/>
        <v>20.535953743709666</v>
      </c>
      <c r="P245" s="99"/>
      <c r="Q245" s="107">
        <f t="shared" si="38"/>
        <v>1.2180107583306336E-2</v>
      </c>
      <c r="R245" s="97">
        <f t="shared" si="45"/>
        <v>1.0015709448781633</v>
      </c>
      <c r="S245" s="97">
        <f t="shared" si="48"/>
        <v>4.0218083728124885</v>
      </c>
      <c r="T245" s="100">
        <f t="shared" si="39"/>
        <v>5.6785962529206646E-2</v>
      </c>
      <c r="U245" s="100">
        <f t="shared" si="40"/>
        <v>4.2748953207462304E-2</v>
      </c>
      <c r="V245" s="100">
        <f t="shared" si="41"/>
        <v>1.4037009321744343E-2</v>
      </c>
      <c r="Y245" s="81"/>
      <c r="Z245" s="81"/>
    </row>
    <row r="246" spans="1:26" ht="13">
      <c r="A246" s="74">
        <v>1890.1</v>
      </c>
      <c r="B246" s="95">
        <v>5.08</v>
      </c>
      <c r="C246" s="96">
        <v>0.22</v>
      </c>
      <c r="D246" s="95">
        <v>0.29170000000000001</v>
      </c>
      <c r="E246" s="95">
        <v>8.0873811569999994</v>
      </c>
      <c r="F246" s="96">
        <f t="shared" si="49"/>
        <v>1890.7916666666488</v>
      </c>
      <c r="G246" s="97">
        <f>G237*3/12+G249*9/12</f>
        <v>3.57</v>
      </c>
      <c r="H246" s="96">
        <f t="shared" si="46"/>
        <v>200.51486488878982</v>
      </c>
      <c r="I246" s="96">
        <f t="shared" si="42"/>
        <v>8.6837146211680629</v>
      </c>
      <c r="J246" s="98">
        <f t="shared" si="47"/>
        <v>605.24010833453383</v>
      </c>
      <c r="K246" s="96">
        <f t="shared" si="43"/>
        <v>11.513816159066927</v>
      </c>
      <c r="L246" s="98">
        <f t="shared" si="44"/>
        <v>34.753649527792028</v>
      </c>
      <c r="M246" s="91">
        <f t="shared" si="36"/>
        <v>15.482849163344431</v>
      </c>
      <c r="N246" s="87"/>
      <c r="O246" s="99">
        <f t="shared" si="37"/>
        <v>19.649063391074282</v>
      </c>
      <c r="P246" s="99"/>
      <c r="Q246" s="107">
        <f t="shared" si="38"/>
        <v>1.4756977765159704E-2</v>
      </c>
      <c r="R246" s="97">
        <f t="shared" si="45"/>
        <v>1.0015859208748206</v>
      </c>
      <c r="S246" s="97">
        <f t="shared" si="48"/>
        <v>4.0281264120767126</v>
      </c>
      <c r="T246" s="100">
        <f t="shared" si="39"/>
        <v>6.6802957605611724E-2</v>
      </c>
      <c r="U246" s="100">
        <f t="shared" si="40"/>
        <v>4.4173154154254712E-2</v>
      </c>
      <c r="V246" s="100">
        <f t="shared" si="41"/>
        <v>2.2629803451357011E-2</v>
      </c>
      <c r="Y246" s="81"/>
      <c r="Z246" s="81"/>
    </row>
    <row r="247" spans="1:26" ht="13">
      <c r="A247" s="74">
        <v>1890.11</v>
      </c>
      <c r="B247" s="95">
        <v>4.71</v>
      </c>
      <c r="C247" s="96">
        <v>0.22</v>
      </c>
      <c r="D247" s="95">
        <v>0.2908</v>
      </c>
      <c r="E247" s="95">
        <v>7.8970910740000004</v>
      </c>
      <c r="F247" s="96">
        <f t="shared" si="49"/>
        <v>1890.874999999982</v>
      </c>
      <c r="G247" s="97">
        <f>G237*2/12+G249*10/12</f>
        <v>3.5866666666666669</v>
      </c>
      <c r="H247" s="96">
        <f t="shared" si="46"/>
        <v>190.39017543436265</v>
      </c>
      <c r="I247" s="96">
        <f t="shared" si="42"/>
        <v>8.8929593621146044</v>
      </c>
      <c r="J247" s="98">
        <f t="shared" si="47"/>
        <v>576.91633873226942</v>
      </c>
      <c r="K247" s="96">
        <f t="shared" si="43"/>
        <v>11.754875375013304</v>
      </c>
      <c r="L247" s="98">
        <f t="shared" si="44"/>
        <v>35.619378196039058</v>
      </c>
      <c r="M247" s="91">
        <f t="shared" si="36"/>
        <v>14.745043493292798</v>
      </c>
      <c r="N247" s="87"/>
      <c r="O247" s="99">
        <f t="shared" si="37"/>
        <v>18.703194594453656</v>
      </c>
      <c r="P247" s="99"/>
      <c r="Q247" s="107">
        <f t="shared" si="38"/>
        <v>1.4479293188767423E-2</v>
      </c>
      <c r="R247" s="97">
        <f t="shared" si="45"/>
        <v>1.0016008956942393</v>
      </c>
      <c r="S247" s="97">
        <f t="shared" si="48"/>
        <v>4.1317312756751186</v>
      </c>
      <c r="T247" s="100">
        <f t="shared" si="39"/>
        <v>8.0435404955262024E-2</v>
      </c>
      <c r="U247" s="100">
        <f t="shared" si="40"/>
        <v>4.1831556662647928E-2</v>
      </c>
      <c r="V247" s="100">
        <f t="shared" si="41"/>
        <v>3.8603848292614096E-2</v>
      </c>
      <c r="Y247" s="81"/>
      <c r="Z247" s="81"/>
    </row>
    <row r="248" spans="1:26" ht="13">
      <c r="A248" s="74">
        <v>1890.12</v>
      </c>
      <c r="B248" s="95">
        <v>4.5999999999999996</v>
      </c>
      <c r="C248" s="96">
        <v>0.22</v>
      </c>
      <c r="D248" s="95">
        <v>0.28999999999999998</v>
      </c>
      <c r="E248" s="95">
        <v>7.8970910740000004</v>
      </c>
      <c r="F248" s="96">
        <f t="shared" si="49"/>
        <v>1890.9583333333153</v>
      </c>
      <c r="G248" s="97">
        <f>G237*1/12+G249*11/12</f>
        <v>3.6033333333333335</v>
      </c>
      <c r="H248" s="96">
        <f t="shared" si="46"/>
        <v>185.94369575330535</v>
      </c>
      <c r="I248" s="96">
        <f t="shared" si="42"/>
        <v>8.8929593621146044</v>
      </c>
      <c r="J248" s="98">
        <f t="shared" si="47"/>
        <v>565.68831373924934</v>
      </c>
      <c r="K248" s="96">
        <f t="shared" si="43"/>
        <v>11.72253734096925</v>
      </c>
      <c r="L248" s="98">
        <f t="shared" si="44"/>
        <v>35.662958909648324</v>
      </c>
      <c r="M248" s="91">
        <f t="shared" si="36"/>
        <v>14.442991231338432</v>
      </c>
      <c r="N248" s="87"/>
      <c r="O248" s="99">
        <f t="shared" si="37"/>
        <v>18.311029377300343</v>
      </c>
      <c r="P248" s="99"/>
      <c r="Q248" s="107">
        <f t="shared" si="38"/>
        <v>1.4743783055441023E-2</v>
      </c>
      <c r="R248" s="97">
        <f t="shared" si="45"/>
        <v>1.001615869337882</v>
      </c>
      <c r="S248" s="97">
        <f t="shared" si="48"/>
        <v>4.1383457464841005</v>
      </c>
      <c r="T248" s="100">
        <f t="shared" si="39"/>
        <v>9.0655952073073642E-2</v>
      </c>
      <c r="U248" s="100">
        <f t="shared" si="40"/>
        <v>4.3266469458853374E-2</v>
      </c>
      <c r="V248" s="100">
        <f t="shared" si="41"/>
        <v>4.7389482614220269E-2</v>
      </c>
      <c r="Y248" s="81"/>
      <c r="Z248" s="81"/>
    </row>
    <row r="249" spans="1:26" ht="13">
      <c r="A249" s="74">
        <v>1891.01</v>
      </c>
      <c r="B249" s="95">
        <v>4.84</v>
      </c>
      <c r="C249" s="96">
        <v>0.22</v>
      </c>
      <c r="D249" s="95">
        <v>0.29420000000000002</v>
      </c>
      <c r="E249" s="95">
        <v>7.8019419829999999</v>
      </c>
      <c r="F249" s="96">
        <f t="shared" si="49"/>
        <v>1891.0416666666486</v>
      </c>
      <c r="G249" s="97">
        <v>3.62</v>
      </c>
      <c r="H249" s="96">
        <f t="shared" si="46"/>
        <v>198.03110858380239</v>
      </c>
      <c r="I249" s="96">
        <f t="shared" si="42"/>
        <v>9.001414026536473</v>
      </c>
      <c r="J249" s="98">
        <f t="shared" si="47"/>
        <v>604.74336772012612</v>
      </c>
      <c r="K249" s="96">
        <f t="shared" si="43"/>
        <v>12.037345484577411</v>
      </c>
      <c r="L249" s="98">
        <f t="shared" si="44"/>
        <v>36.759400575053952</v>
      </c>
      <c r="M249" s="91">
        <f t="shared" si="36"/>
        <v>15.428980086469089</v>
      </c>
      <c r="N249" s="87"/>
      <c r="O249" s="99">
        <f t="shared" si="37"/>
        <v>19.546976727737334</v>
      </c>
      <c r="P249" s="99"/>
      <c r="Q249" s="107">
        <f t="shared" si="38"/>
        <v>9.9493808251888069E-3</v>
      </c>
      <c r="R249" s="97">
        <f t="shared" si="45"/>
        <v>1.0031553683529171</v>
      </c>
      <c r="S249" s="97">
        <f t="shared" si="48"/>
        <v>4.1955837893125638</v>
      </c>
      <c r="T249" s="100">
        <f t="shared" si="39"/>
        <v>8.5548769908164735E-2</v>
      </c>
      <c r="U249" s="100">
        <f t="shared" si="40"/>
        <v>4.0846766627982367E-2</v>
      </c>
      <c r="V249" s="100">
        <f t="shared" si="41"/>
        <v>4.4702003280182367E-2</v>
      </c>
      <c r="Y249" s="81"/>
      <c r="Z249" s="81"/>
    </row>
    <row r="250" spans="1:26" ht="13">
      <c r="A250" s="74">
        <v>1891.02</v>
      </c>
      <c r="B250" s="95">
        <v>4.9000000000000004</v>
      </c>
      <c r="C250" s="96">
        <v>0.22</v>
      </c>
      <c r="D250" s="95">
        <v>0.29830000000000001</v>
      </c>
      <c r="E250" s="95">
        <v>7.8970910740000004</v>
      </c>
      <c r="F250" s="96">
        <f t="shared" si="49"/>
        <v>1891.1249999999818</v>
      </c>
      <c r="G250" s="97">
        <f>G249*11/12+G261*1/12</f>
        <v>3.6183333333333332</v>
      </c>
      <c r="H250" s="96">
        <f t="shared" si="46"/>
        <v>198.07045851982528</v>
      </c>
      <c r="I250" s="96">
        <f t="shared" si="42"/>
        <v>8.8929593621146044</v>
      </c>
      <c r="J250" s="98">
        <f t="shared" si="47"/>
        <v>607.1266286078162</v>
      </c>
      <c r="K250" s="96">
        <f t="shared" si="43"/>
        <v>12.058044444176302</v>
      </c>
      <c r="L250" s="98">
        <f t="shared" si="44"/>
        <v>36.960382308920728</v>
      </c>
      <c r="M250" s="91">
        <f t="shared" si="36"/>
        <v>15.476522332432531</v>
      </c>
      <c r="N250" s="87"/>
      <c r="O250" s="99">
        <f t="shared" si="37"/>
        <v>19.590760596774192</v>
      </c>
      <c r="P250" s="99"/>
      <c r="Q250" s="107">
        <f t="shared" si="38"/>
        <v>9.9700471158192944E-3</v>
      </c>
      <c r="R250" s="97">
        <f t="shared" si="45"/>
        <v>1.0031539903074633</v>
      </c>
      <c r="S250" s="97">
        <f t="shared" si="48"/>
        <v>4.158111877717503</v>
      </c>
      <c r="T250" s="100">
        <f t="shared" si="39"/>
        <v>8.9584708934725477E-2</v>
      </c>
      <c r="U250" s="100">
        <f t="shared" si="40"/>
        <v>4.3285854411421187E-2</v>
      </c>
      <c r="V250" s="100">
        <f t="shared" si="41"/>
        <v>4.6298854523304289E-2</v>
      </c>
      <c r="Y250" s="81"/>
      <c r="Z250" s="81"/>
    </row>
    <row r="251" spans="1:26" ht="13">
      <c r="A251" s="74">
        <v>1891.03</v>
      </c>
      <c r="B251" s="95">
        <v>4.8099999999999996</v>
      </c>
      <c r="C251" s="96">
        <v>0.22</v>
      </c>
      <c r="D251" s="95">
        <v>0.30249999999999999</v>
      </c>
      <c r="E251" s="95">
        <v>7.9922320659999997</v>
      </c>
      <c r="F251" s="96">
        <f t="shared" si="49"/>
        <v>1891.2083333333151</v>
      </c>
      <c r="G251" s="97">
        <f>G249*10/12+G261*2/12</f>
        <v>3.6166666666666671</v>
      </c>
      <c r="H251" s="96">
        <f t="shared" si="46"/>
        <v>192.1178704922755</v>
      </c>
      <c r="I251" s="96">
        <f t="shared" si="42"/>
        <v>8.7870959476716468</v>
      </c>
      <c r="J251" s="98">
        <f t="shared" si="47"/>
        <v>591.12524507905187</v>
      </c>
      <c r="K251" s="96">
        <f t="shared" si="43"/>
        <v>12.082256928048512</v>
      </c>
      <c r="L251" s="98">
        <f t="shared" si="44"/>
        <v>37.175756057466359</v>
      </c>
      <c r="M251" s="91">
        <f t="shared" si="36"/>
        <v>15.051623357657375</v>
      </c>
      <c r="N251" s="87"/>
      <c r="O251" s="99">
        <f t="shared" si="37"/>
        <v>19.038836516513701</v>
      </c>
      <c r="P251" s="99"/>
      <c r="Q251" s="107">
        <f t="shared" si="38"/>
        <v>1.2986888034787807E-2</v>
      </c>
      <c r="R251" s="97">
        <f t="shared" si="45"/>
        <v>1.0031526122631842</v>
      </c>
      <c r="S251" s="97">
        <f t="shared" si="48"/>
        <v>4.1215714789915268</v>
      </c>
      <c r="T251" s="100">
        <f t="shared" si="39"/>
        <v>9.6725404865003473E-2</v>
      </c>
      <c r="U251" s="100">
        <f t="shared" si="40"/>
        <v>4.4417938971399895E-2</v>
      </c>
      <c r="V251" s="100">
        <f t="shared" si="41"/>
        <v>5.2307465893603577E-2</v>
      </c>
      <c r="Y251" s="81"/>
      <c r="Z251" s="81"/>
    </row>
    <row r="252" spans="1:26" ht="13">
      <c r="A252" s="74">
        <v>1891.04</v>
      </c>
      <c r="B252" s="95">
        <v>4.97</v>
      </c>
      <c r="C252" s="96">
        <v>0.22</v>
      </c>
      <c r="D252" s="95">
        <v>0.30669999999999997</v>
      </c>
      <c r="E252" s="95">
        <v>8.0873811569999994</v>
      </c>
      <c r="F252" s="96">
        <f t="shared" si="49"/>
        <v>1891.2916666666483</v>
      </c>
      <c r="G252" s="97">
        <f>G249*9/12+G261*3/12</f>
        <v>3.6149999999999998</v>
      </c>
      <c r="H252" s="96">
        <f t="shared" si="46"/>
        <v>196.17300757820576</v>
      </c>
      <c r="I252" s="96">
        <f t="shared" si="42"/>
        <v>8.6837146211680629</v>
      </c>
      <c r="J252" s="98">
        <f t="shared" si="47"/>
        <v>605.8290176865363</v>
      </c>
      <c r="K252" s="96">
        <f t="shared" si="43"/>
        <v>12.105887610510203</v>
      </c>
      <c r="L252" s="98">
        <f t="shared" si="44"/>
        <v>37.385867147778811</v>
      </c>
      <c r="M252" s="91">
        <f t="shared" si="36"/>
        <v>15.408945125474116</v>
      </c>
      <c r="N252" s="87"/>
      <c r="O252" s="99">
        <f t="shared" si="37"/>
        <v>19.474152883159572</v>
      </c>
      <c r="P252" s="99"/>
      <c r="Q252" s="107">
        <f t="shared" si="38"/>
        <v>1.1648752704439332E-2</v>
      </c>
      <c r="R252" s="97">
        <f t="shared" si="45"/>
        <v>1.0031512342200799</v>
      </c>
      <c r="S252" s="97">
        <f t="shared" si="48"/>
        <v>4.0859214985900998</v>
      </c>
      <c r="T252" s="100">
        <f t="shared" si="39"/>
        <v>0.10461707356759886</v>
      </c>
      <c r="U252" s="100">
        <f t="shared" si="40"/>
        <v>4.6853315298751586E-2</v>
      </c>
      <c r="V252" s="100">
        <f t="shared" si="41"/>
        <v>5.7763758268847276E-2</v>
      </c>
      <c r="Y252" s="81"/>
      <c r="Z252" s="81"/>
    </row>
    <row r="253" spans="1:26" ht="13">
      <c r="A253" s="74">
        <v>1891.05</v>
      </c>
      <c r="B253" s="95">
        <v>4.95</v>
      </c>
      <c r="C253" s="96">
        <v>0.22</v>
      </c>
      <c r="D253" s="95">
        <v>0.31080000000000002</v>
      </c>
      <c r="E253" s="95">
        <v>7.9922320659999997</v>
      </c>
      <c r="F253" s="96">
        <f t="shared" si="49"/>
        <v>1891.3749999999816</v>
      </c>
      <c r="G253" s="97">
        <f>G249*8/12+G261*4/12</f>
        <v>3.6133333333333333</v>
      </c>
      <c r="H253" s="96">
        <f t="shared" si="46"/>
        <v>197.70965882261203</v>
      </c>
      <c r="I253" s="96">
        <f t="shared" si="42"/>
        <v>8.7870959476716468</v>
      </c>
      <c r="J253" s="98">
        <f t="shared" si="47"/>
        <v>612.83595035829421</v>
      </c>
      <c r="K253" s="96">
        <f t="shared" si="43"/>
        <v>12.413770093347035</v>
      </c>
      <c r="L253" s="98">
        <f t="shared" si="44"/>
        <v>38.478669367951078</v>
      </c>
      <c r="M253" s="91">
        <f t="shared" si="36"/>
        <v>15.566495230713246</v>
      </c>
      <c r="N253" s="87"/>
      <c r="O253" s="99">
        <f t="shared" si="37"/>
        <v>19.657392023024794</v>
      </c>
      <c r="P253" s="99"/>
      <c r="Q253" s="107">
        <f t="shared" si="38"/>
        <v>1.0822741109611227E-2</v>
      </c>
      <c r="R253" s="97">
        <f t="shared" si="45"/>
        <v>1.0031498561781502</v>
      </c>
      <c r="S253" s="97">
        <f t="shared" si="48"/>
        <v>4.1475941791098787</v>
      </c>
      <c r="T253" s="100">
        <f t="shared" si="39"/>
        <v>9.8024292185348916E-2</v>
      </c>
      <c r="U253" s="100">
        <f t="shared" si="40"/>
        <v>4.5498409289771224E-2</v>
      </c>
      <c r="V253" s="100">
        <f t="shared" si="41"/>
        <v>5.2525882895577691E-2</v>
      </c>
      <c r="Y253" s="81"/>
      <c r="Z253" s="81"/>
    </row>
    <row r="254" spans="1:26" ht="13">
      <c r="A254" s="74">
        <v>1891.06</v>
      </c>
      <c r="B254" s="95">
        <v>4.8499999999999996</v>
      </c>
      <c r="C254" s="96">
        <v>0.22</v>
      </c>
      <c r="D254" s="95">
        <v>0.315</v>
      </c>
      <c r="E254" s="95">
        <v>7.8019419829999999</v>
      </c>
      <c r="F254" s="96">
        <f t="shared" si="49"/>
        <v>1891.4583333333148</v>
      </c>
      <c r="G254" s="97">
        <f>G249*7/12+G261*5/12</f>
        <v>3.6116666666666668</v>
      </c>
      <c r="H254" s="96">
        <f t="shared" si="46"/>
        <v>198.44026376682675</v>
      </c>
      <c r="I254" s="96">
        <f t="shared" si="42"/>
        <v>9.001414026536473</v>
      </c>
      <c r="J254" s="98">
        <f t="shared" si="47"/>
        <v>617.4257117151999</v>
      </c>
      <c r="K254" s="96">
        <f t="shared" si="43"/>
        <v>12.88838826526813</v>
      </c>
      <c r="L254" s="98">
        <f t="shared" si="44"/>
        <v>40.100845193873809</v>
      </c>
      <c r="M254" s="91">
        <f t="shared" si="36"/>
        <v>15.658211395638141</v>
      </c>
      <c r="N254" s="87"/>
      <c r="O254" s="99">
        <f t="shared" si="37"/>
        <v>19.757483904273556</v>
      </c>
      <c r="P254" s="99"/>
      <c r="Q254" s="107">
        <f t="shared" si="38"/>
        <v>8.0978879362577846E-3</v>
      </c>
      <c r="R254" s="97">
        <f t="shared" si="45"/>
        <v>1.003148478137396</v>
      </c>
      <c r="S254" s="97">
        <f t="shared" si="48"/>
        <v>4.262137348095381</v>
      </c>
      <c r="T254" s="100">
        <f t="shared" si="39"/>
        <v>0.1080098855166145</v>
      </c>
      <c r="U254" s="100">
        <f t="shared" si="40"/>
        <v>4.2866396856341415E-2</v>
      </c>
      <c r="V254" s="100">
        <f t="shared" si="41"/>
        <v>6.5143488660273086E-2</v>
      </c>
      <c r="Y254" s="81"/>
      <c r="Z254" s="81"/>
    </row>
    <row r="255" spans="1:26" ht="13">
      <c r="A255" s="74">
        <v>1891.07</v>
      </c>
      <c r="B255" s="95">
        <v>4.7699999999999996</v>
      </c>
      <c r="C255" s="96">
        <v>0.22</v>
      </c>
      <c r="D255" s="95">
        <v>0.31919999999999998</v>
      </c>
      <c r="E255" s="95">
        <v>7.7067928930000003</v>
      </c>
      <c r="F255" s="96">
        <f t="shared" si="49"/>
        <v>1891.5416666666481</v>
      </c>
      <c r="G255" s="97">
        <f>G249*6/12+G261*6/12</f>
        <v>3.61</v>
      </c>
      <c r="H255" s="96">
        <f t="shared" si="46"/>
        <v>197.57658031566351</v>
      </c>
      <c r="I255" s="96">
        <f t="shared" si="42"/>
        <v>9.1125466812255738</v>
      </c>
      <c r="J255" s="98">
        <f t="shared" si="47"/>
        <v>617.10117920034713</v>
      </c>
      <c r="K255" s="96">
        <f t="shared" si="43"/>
        <v>13.221476821123648</v>
      </c>
      <c r="L255" s="98">
        <f t="shared" si="44"/>
        <v>41.295324193029529</v>
      </c>
      <c r="M255" s="91">
        <f t="shared" si="36"/>
        <v>15.617919238645982</v>
      </c>
      <c r="N255" s="87"/>
      <c r="O255" s="99">
        <f t="shared" si="37"/>
        <v>19.690897636411638</v>
      </c>
      <c r="P255" s="99"/>
      <c r="Q255" s="107">
        <f t="shared" si="38"/>
        <v>6.1039371490866426E-3</v>
      </c>
      <c r="R255" s="97">
        <f t="shared" si="45"/>
        <v>1.0031471000978167</v>
      </c>
      <c r="S255" s="97">
        <f t="shared" si="48"/>
        <v>4.3283431846838383</v>
      </c>
      <c r="T255" s="100">
        <f t="shared" si="39"/>
        <v>9.9379431855061151E-2</v>
      </c>
      <c r="U255" s="100">
        <f t="shared" si="40"/>
        <v>4.0163486114168423E-2</v>
      </c>
      <c r="V255" s="100">
        <f t="shared" si="41"/>
        <v>5.9215945740892728E-2</v>
      </c>
      <c r="Y255" s="81"/>
      <c r="Z255" s="81"/>
    </row>
    <row r="256" spans="1:26" ht="13">
      <c r="A256" s="74">
        <v>1891.08</v>
      </c>
      <c r="B256" s="95">
        <v>4.93</v>
      </c>
      <c r="C256" s="96">
        <v>0.22</v>
      </c>
      <c r="D256" s="95">
        <v>0.32329999999999998</v>
      </c>
      <c r="E256" s="95">
        <v>7.7067928930000003</v>
      </c>
      <c r="F256" s="96">
        <f t="shared" si="49"/>
        <v>1891.6249999999814</v>
      </c>
      <c r="G256" s="97">
        <f>G249*5/12+G261*7/12</f>
        <v>3.6083333333333334</v>
      </c>
      <c r="H256" s="96">
        <f t="shared" si="46"/>
        <v>204.20388699291848</v>
      </c>
      <c r="I256" s="96">
        <f t="shared" si="42"/>
        <v>9.1125466812255738</v>
      </c>
      <c r="J256" s="98">
        <f t="shared" si="47"/>
        <v>640.1723972906467</v>
      </c>
      <c r="K256" s="96">
        <f t="shared" si="43"/>
        <v>13.391301554728306</v>
      </c>
      <c r="L256" s="98">
        <f t="shared" si="44"/>
        <v>41.981285201636126</v>
      </c>
      <c r="M256" s="91">
        <f t="shared" si="36"/>
        <v>16.163998509963026</v>
      </c>
      <c r="N256" s="87"/>
      <c r="O256" s="99">
        <f t="shared" si="37"/>
        <v>20.360263494436559</v>
      </c>
      <c r="P256" s="99"/>
      <c r="Q256" s="107">
        <f t="shared" si="38"/>
        <v>2.0408967091835525E-3</v>
      </c>
      <c r="R256" s="97">
        <f t="shared" si="45"/>
        <v>1.0031457220594129</v>
      </c>
      <c r="S256" s="97">
        <f t="shared" si="48"/>
        <v>4.3419649139437411</v>
      </c>
      <c r="T256" s="100">
        <f t="shared" si="39"/>
        <v>9.5855168065712038E-2</v>
      </c>
      <c r="U256" s="100">
        <f t="shared" si="40"/>
        <v>3.87584702306214E-2</v>
      </c>
      <c r="V256" s="100">
        <f t="shared" si="41"/>
        <v>5.7096697835090637E-2</v>
      </c>
      <c r="Y256" s="81"/>
      <c r="Z256" s="81"/>
    </row>
    <row r="257" spans="1:26" ht="13">
      <c r="A257" s="74">
        <v>1891.09</v>
      </c>
      <c r="B257" s="95">
        <v>5.33</v>
      </c>
      <c r="C257" s="96">
        <v>0.22</v>
      </c>
      <c r="D257" s="95">
        <v>0.32750000000000001</v>
      </c>
      <c r="E257" s="95">
        <v>7.6116519010000001</v>
      </c>
      <c r="F257" s="96">
        <f t="shared" si="49"/>
        <v>1891.7083333333146</v>
      </c>
      <c r="G257" s="97">
        <f>G249*4/12+G261*8/12</f>
        <v>3.6066666666666665</v>
      </c>
      <c r="H257" s="96">
        <f t="shared" si="46"/>
        <v>223.53167054006607</v>
      </c>
      <c r="I257" s="96">
        <f t="shared" si="42"/>
        <v>9.2264479397400638</v>
      </c>
      <c r="J257" s="98">
        <f t="shared" si="47"/>
        <v>703.17474015403241</v>
      </c>
      <c r="K257" s="96">
        <f t="shared" si="43"/>
        <v>13.734825910294866</v>
      </c>
      <c r="L257" s="98">
        <f t="shared" si="44"/>
        <v>43.206327842485102</v>
      </c>
      <c r="M257" s="91">
        <f t="shared" ref="M257:M320" si="50">H257/AVERAGE(K137:K256)</f>
        <v>17.711261413256519</v>
      </c>
      <c r="N257" s="87"/>
      <c r="O257" s="99">
        <f t="shared" ref="O257:O320" si="51">J257/AVERAGE(L137:L256)</f>
        <v>22.282941160981022</v>
      </c>
      <c r="P257" s="99"/>
      <c r="Q257" s="107">
        <f t="shared" ref="Q257:Q320" si="52">1/M257-(G257/100-(((E257/E137)^(1/10))-1))</f>
        <v>-8.2668332111861323E-3</v>
      </c>
      <c r="R257" s="97">
        <f t="shared" si="45"/>
        <v>1.0031443440221843</v>
      </c>
      <c r="S257" s="97">
        <f t="shared" si="48"/>
        <v>4.4100661581200882</v>
      </c>
      <c r="T257" s="100">
        <f t="shared" si="39"/>
        <v>8.40998616835682E-2</v>
      </c>
      <c r="U257" s="100">
        <f t="shared" si="40"/>
        <v>3.6083976929712769E-2</v>
      </c>
      <c r="V257" s="100">
        <f t="shared" si="41"/>
        <v>4.8015884753855431E-2</v>
      </c>
      <c r="Y257" s="81"/>
      <c r="Z257" s="81"/>
    </row>
    <row r="258" spans="1:26" ht="13">
      <c r="A258" s="74">
        <v>1891.1</v>
      </c>
      <c r="B258" s="95">
        <v>5.33</v>
      </c>
      <c r="C258" s="96">
        <v>0.22</v>
      </c>
      <c r="D258" s="95">
        <v>0.33169999999999999</v>
      </c>
      <c r="E258" s="95">
        <v>7.6116519010000001</v>
      </c>
      <c r="F258" s="96">
        <f t="shared" si="49"/>
        <v>1891.7916666666479</v>
      </c>
      <c r="G258" s="97">
        <f>G249*3/12+G261*9/12</f>
        <v>3.6049999999999995</v>
      </c>
      <c r="H258" s="96">
        <f t="shared" si="46"/>
        <v>223.53167054006607</v>
      </c>
      <c r="I258" s="96">
        <f t="shared" si="42"/>
        <v>9.2264479397400638</v>
      </c>
      <c r="J258" s="98">
        <f t="shared" si="47"/>
        <v>705.59341499508753</v>
      </c>
      <c r="K258" s="96">
        <f t="shared" si="43"/>
        <v>13.910967189144449</v>
      </c>
      <c r="L258" s="98">
        <f t="shared" si="44"/>
        <v>43.910944794347188</v>
      </c>
      <c r="M258" s="91">
        <f t="shared" si="50"/>
        <v>17.716568589826359</v>
      </c>
      <c r="N258" s="87"/>
      <c r="O258" s="99">
        <f t="shared" si="51"/>
        <v>22.264637311753702</v>
      </c>
      <c r="P258" s="99"/>
      <c r="Q258" s="107">
        <f t="shared" si="52"/>
        <v>-9.1704230003878812E-3</v>
      </c>
      <c r="R258" s="97">
        <f t="shared" si="45"/>
        <v>1.0031429659861315</v>
      </c>
      <c r="S258" s="97">
        <f t="shared" si="48"/>
        <v>4.4239329232818108</v>
      </c>
      <c r="T258" s="100">
        <f t="shared" ref="T258:T321" si="53">(($J378/$J258)^(1/10)-1)</f>
        <v>8.2862897990116258E-2</v>
      </c>
      <c r="U258" s="100">
        <f t="shared" ref="U258:U321" si="54">(($S378/$S258)^(1/10)-1)</f>
        <v>3.5972016765844606E-2</v>
      </c>
      <c r="V258" s="100">
        <f t="shared" ref="V258:V321" si="55">T258-U258</f>
        <v>4.6890881224271652E-2</v>
      </c>
      <c r="Y258" s="81"/>
      <c r="Z258" s="81"/>
    </row>
    <row r="259" spans="1:26" ht="13">
      <c r="A259" s="74">
        <v>1891.11</v>
      </c>
      <c r="B259" s="95">
        <v>5.25</v>
      </c>
      <c r="C259" s="96">
        <v>0.22</v>
      </c>
      <c r="D259" s="95">
        <v>0.33579999999999999</v>
      </c>
      <c r="E259" s="95">
        <v>7.5165028100000004</v>
      </c>
      <c r="F259" s="96">
        <f t="shared" si="49"/>
        <v>1891.8749999999811</v>
      </c>
      <c r="G259" s="97">
        <f>G249*2/12+G261*10/12</f>
        <v>3.6033333333333335</v>
      </c>
      <c r="H259" s="96">
        <f t="shared" si="46"/>
        <v>222.96374622122963</v>
      </c>
      <c r="I259" s="96">
        <f t="shared" si="42"/>
        <v>9.343242698794386</v>
      </c>
      <c r="J259" s="98">
        <f t="shared" si="47"/>
        <v>706.25843880864898</v>
      </c>
      <c r="K259" s="96">
        <f t="shared" si="43"/>
        <v>14.261185901159791</v>
      </c>
      <c r="L259" s="98">
        <f t="shared" si="44"/>
        <v>45.173635000370346</v>
      </c>
      <c r="M259" s="91">
        <f t="shared" si="50"/>
        <v>17.671739174763992</v>
      </c>
      <c r="N259" s="87"/>
      <c r="O259" s="99">
        <f t="shared" si="51"/>
        <v>22.185040648628018</v>
      </c>
      <c r="P259" s="99"/>
      <c r="Q259" s="107">
        <f t="shared" si="52"/>
        <v>-9.3283281651973249E-3</v>
      </c>
      <c r="R259" s="97">
        <f t="shared" si="45"/>
        <v>1.0031415879512546</v>
      </c>
      <c r="S259" s="97">
        <f t="shared" si="48"/>
        <v>4.4940144064047098</v>
      </c>
      <c r="T259" s="100">
        <f t="shared" si="53"/>
        <v>8.4106484081104993E-2</v>
      </c>
      <c r="U259" s="100">
        <f t="shared" si="54"/>
        <v>3.3305277516018306E-2</v>
      </c>
      <c r="V259" s="100">
        <f t="shared" si="55"/>
        <v>5.0801206565086687E-2</v>
      </c>
      <c r="Y259" s="81"/>
      <c r="Z259" s="81"/>
    </row>
    <row r="260" spans="1:26" ht="13">
      <c r="A260" s="74">
        <v>1891.12</v>
      </c>
      <c r="B260" s="95">
        <v>5.41</v>
      </c>
      <c r="C260" s="96">
        <v>0.22</v>
      </c>
      <c r="D260" s="95">
        <v>0.34</v>
      </c>
      <c r="E260" s="95">
        <v>7.5165028100000004</v>
      </c>
      <c r="F260" s="96">
        <f t="shared" si="49"/>
        <v>1891.9583333333144</v>
      </c>
      <c r="G260" s="97">
        <f>G249*1/12+G261*11/12</f>
        <v>3.601666666666667</v>
      </c>
      <c r="H260" s="96">
        <f t="shared" si="46"/>
        <v>229.75883182035284</v>
      </c>
      <c r="I260" s="96">
        <f t="shared" si="42"/>
        <v>9.343242698794386</v>
      </c>
      <c r="J260" s="98">
        <f t="shared" si="47"/>
        <v>730.24880482532387</v>
      </c>
      <c r="K260" s="96">
        <f t="shared" si="43"/>
        <v>14.439556898136777</v>
      </c>
      <c r="L260" s="98">
        <f t="shared" si="44"/>
        <v>45.893640229317946</v>
      </c>
      <c r="M260" s="91">
        <f t="shared" si="50"/>
        <v>18.206303000209932</v>
      </c>
      <c r="N260" s="87"/>
      <c r="O260" s="99">
        <f t="shared" si="51"/>
        <v>22.82874423368272</v>
      </c>
      <c r="P260" s="99"/>
      <c r="Q260" s="107">
        <f t="shared" si="52"/>
        <v>-1.0973154464467415E-2</v>
      </c>
      <c r="R260" s="97">
        <f t="shared" si="45"/>
        <v>1.0031402099175537</v>
      </c>
      <c r="S260" s="97">
        <f t="shared" si="48"/>
        <v>4.508132747916636</v>
      </c>
      <c r="T260" s="100">
        <f t="shared" si="53"/>
        <v>7.7809819283636061E-2</v>
      </c>
      <c r="U260" s="100">
        <f t="shared" si="54"/>
        <v>3.195851091253088E-2</v>
      </c>
      <c r="V260" s="100">
        <f t="shared" si="55"/>
        <v>4.5851308371105182E-2</v>
      </c>
      <c r="Y260" s="81"/>
      <c r="Z260" s="81"/>
    </row>
    <row r="261" spans="1:26" ht="13">
      <c r="A261" s="74">
        <v>1892.01</v>
      </c>
      <c r="B261" s="95">
        <v>5.51</v>
      </c>
      <c r="C261" s="96">
        <v>0.22170000000000001</v>
      </c>
      <c r="D261" s="95">
        <v>0.34250000000000003</v>
      </c>
      <c r="E261" s="95">
        <v>7.3262127269999997</v>
      </c>
      <c r="F261" s="96">
        <f t="shared" si="49"/>
        <v>1892.0416666666476</v>
      </c>
      <c r="G261" s="97">
        <v>3.6</v>
      </c>
      <c r="H261" s="96">
        <f t="shared" si="46"/>
        <v>240.08379507159776</v>
      </c>
      <c r="I261" s="96">
        <f t="shared" si="42"/>
        <v>9.6599958924452327</v>
      </c>
      <c r="J261" s="98">
        <f t="shared" si="47"/>
        <v>765.62347159053854</v>
      </c>
      <c r="K261" s="96">
        <f t="shared" si="43"/>
        <v>14.923538985847957</v>
      </c>
      <c r="L261" s="98">
        <f t="shared" si="44"/>
        <v>47.590932671462703</v>
      </c>
      <c r="M261" s="91">
        <f t="shared" si="50"/>
        <v>19.016388404225264</v>
      </c>
      <c r="N261" s="87"/>
      <c r="O261" s="99">
        <f t="shared" si="51"/>
        <v>23.815222199457601</v>
      </c>
      <c r="P261" s="99"/>
      <c r="Q261" s="107">
        <f t="shared" si="52"/>
        <v>-1.5780715423090862E-2</v>
      </c>
      <c r="R261" s="97">
        <f t="shared" si="45"/>
        <v>1.0019594526744053</v>
      </c>
      <c r="S261" s="97">
        <f t="shared" si="48"/>
        <v>4.6397505750525116</v>
      </c>
      <c r="T261" s="100">
        <f t="shared" si="53"/>
        <v>7.6637316745876705E-2</v>
      </c>
      <c r="U261" s="100">
        <f t="shared" si="54"/>
        <v>3.0439961943855121E-2</v>
      </c>
      <c r="V261" s="100">
        <f t="shared" si="55"/>
        <v>4.6197354802021584E-2</v>
      </c>
      <c r="Y261" s="81"/>
      <c r="Z261" s="81"/>
    </row>
    <row r="262" spans="1:26" ht="13">
      <c r="A262" s="74">
        <v>1892.02</v>
      </c>
      <c r="B262" s="95">
        <v>5.52</v>
      </c>
      <c r="C262" s="96">
        <v>0.2233</v>
      </c>
      <c r="D262" s="95">
        <v>0.34499999999999997</v>
      </c>
      <c r="E262" s="95">
        <v>7.3262127269999997</v>
      </c>
      <c r="F262" s="96">
        <f t="shared" si="49"/>
        <v>1892.1249999999809</v>
      </c>
      <c r="G262" s="97">
        <f>G261*11/12+G273*1/12</f>
        <v>3.6125000000000003</v>
      </c>
      <c r="H262" s="96">
        <f t="shared" si="46"/>
        <v>240.51951883760793</v>
      </c>
      <c r="I262" s="96">
        <f t="shared" si="42"/>
        <v>9.7297116950068574</v>
      </c>
      <c r="J262" s="98">
        <f t="shared" si="47"/>
        <v>769.59864608837631</v>
      </c>
      <c r="K262" s="96">
        <f t="shared" si="43"/>
        <v>15.032469927350496</v>
      </c>
      <c r="L262" s="98">
        <f t="shared" si="44"/>
        <v>48.09991538052352</v>
      </c>
      <c r="M262" s="91">
        <f t="shared" si="50"/>
        <v>19.036425040978433</v>
      </c>
      <c r="N262" s="87"/>
      <c r="O262" s="99">
        <f t="shared" si="51"/>
        <v>23.810068229783113</v>
      </c>
      <c r="P262" s="99"/>
      <c r="Q262" s="107">
        <f t="shared" si="52"/>
        <v>-1.6860961424131293E-2</v>
      </c>
      <c r="R262" s="97">
        <f t="shared" si="45"/>
        <v>1.0019704792347714</v>
      </c>
      <c r="S262" s="97">
        <f t="shared" si="48"/>
        <v>4.6488419467253719</v>
      </c>
      <c r="T262" s="100">
        <f t="shared" si="53"/>
        <v>7.7356002643977018E-2</v>
      </c>
      <c r="U262" s="100">
        <f t="shared" si="54"/>
        <v>3.0423648145837978E-2</v>
      </c>
      <c r="V262" s="100">
        <f t="shared" si="55"/>
        <v>4.6932354498139039E-2</v>
      </c>
      <c r="Y262" s="81"/>
      <c r="Z262" s="81"/>
    </row>
    <row r="263" spans="1:26" ht="13">
      <c r="A263" s="74">
        <v>1892.03</v>
      </c>
      <c r="B263" s="95">
        <v>5.58</v>
      </c>
      <c r="C263" s="96">
        <v>0.22500000000000001</v>
      </c>
      <c r="D263" s="95">
        <v>0.34749999999999998</v>
      </c>
      <c r="E263" s="95">
        <v>7.135922645</v>
      </c>
      <c r="F263" s="96">
        <f t="shared" si="49"/>
        <v>1892.2083333333142</v>
      </c>
      <c r="G263" s="97">
        <f>G261*10/12+G273*2/12</f>
        <v>3.625</v>
      </c>
      <c r="H263" s="96">
        <f t="shared" si="46"/>
        <v>249.61739057640801</v>
      </c>
      <c r="I263" s="96">
        <f t="shared" si="42"/>
        <v>10.065217361951937</v>
      </c>
      <c r="J263" s="98">
        <f t="shared" si="47"/>
        <v>801.39325724489561</v>
      </c>
      <c r="K263" s="96">
        <f t="shared" si="43"/>
        <v>15.545169036792434</v>
      </c>
      <c r="L263" s="98">
        <f t="shared" si="44"/>
        <v>49.907554998674051</v>
      </c>
      <c r="M263" s="91">
        <f t="shared" si="50"/>
        <v>19.738054849323007</v>
      </c>
      <c r="N263" s="87"/>
      <c r="O263" s="99">
        <f t="shared" si="51"/>
        <v>24.656692455920012</v>
      </c>
      <c r="P263" s="99"/>
      <c r="Q263" s="107">
        <f t="shared" si="52"/>
        <v>-2.1394100412433753E-2</v>
      </c>
      <c r="R263" s="97">
        <f t="shared" si="45"/>
        <v>1.0019815052999086</v>
      </c>
      <c r="S263" s="97">
        <f t="shared" si="48"/>
        <v>4.7822150145804407</v>
      </c>
      <c r="T263" s="100">
        <f t="shared" si="53"/>
        <v>7.3485534352514481E-2</v>
      </c>
      <c r="U263" s="100">
        <f t="shared" si="54"/>
        <v>2.7698926761728471E-2</v>
      </c>
      <c r="V263" s="100">
        <f t="shared" si="55"/>
        <v>4.578660759078601E-2</v>
      </c>
      <c r="Y263" s="81"/>
      <c r="Z263" s="81"/>
    </row>
    <row r="264" spans="1:26" ht="13">
      <c r="A264" s="74">
        <v>1892.04</v>
      </c>
      <c r="B264" s="95">
        <v>5.57</v>
      </c>
      <c r="C264" s="96">
        <v>0.22670000000000001</v>
      </c>
      <c r="D264" s="95">
        <v>0.35</v>
      </c>
      <c r="E264" s="95">
        <v>7.0407735540000003</v>
      </c>
      <c r="F264" s="96">
        <f t="shared" si="49"/>
        <v>1892.2916666666474</v>
      </c>
      <c r="G264" s="97">
        <f>G261*9/12+G273*3/12</f>
        <v>3.6374999999999997</v>
      </c>
      <c r="H264" s="96">
        <f t="shared" si="46"/>
        <v>252.53733433733998</v>
      </c>
      <c r="I264" s="96">
        <f t="shared" si="42"/>
        <v>10.278314846368936</v>
      </c>
      <c r="J264" s="98">
        <f t="shared" si="47"/>
        <v>813.51756311036434</v>
      </c>
      <c r="K264" s="96">
        <f t="shared" si="43"/>
        <v>15.868593719581506</v>
      </c>
      <c r="L264" s="98">
        <f t="shared" si="44"/>
        <v>51.118697861513013</v>
      </c>
      <c r="M264" s="91">
        <f t="shared" si="50"/>
        <v>19.943265241638635</v>
      </c>
      <c r="N264" s="87"/>
      <c r="O264" s="99">
        <f t="shared" si="51"/>
        <v>24.881133648672172</v>
      </c>
      <c r="P264" s="99"/>
      <c r="Q264" s="107">
        <f t="shared" si="52"/>
        <v>-2.4221072749668851E-2</v>
      </c>
      <c r="R264" s="97">
        <f t="shared" si="45"/>
        <v>1.0019925308702788</v>
      </c>
      <c r="S264" s="97">
        <f t="shared" si="48"/>
        <v>4.8564459636708266</v>
      </c>
      <c r="T264" s="100">
        <f t="shared" si="53"/>
        <v>7.4533445976514345E-2</v>
      </c>
      <c r="U264" s="100">
        <f t="shared" si="54"/>
        <v>2.5075276650222245E-2</v>
      </c>
      <c r="V264" s="100">
        <f t="shared" si="55"/>
        <v>4.9458169326292101E-2</v>
      </c>
      <c r="Y264" s="81"/>
      <c r="Z264" s="81"/>
    </row>
    <row r="265" spans="1:26" ht="13">
      <c r="A265" s="74">
        <v>1892.05</v>
      </c>
      <c r="B265" s="95">
        <v>5.57</v>
      </c>
      <c r="C265" s="96">
        <v>0.2283</v>
      </c>
      <c r="D265" s="95">
        <v>0.35249999999999998</v>
      </c>
      <c r="E265" s="95">
        <v>7.0407735540000003</v>
      </c>
      <c r="F265" s="96">
        <f t="shared" si="49"/>
        <v>1892.3749999999807</v>
      </c>
      <c r="G265" s="97">
        <f>G261*8/12+G273*4/12</f>
        <v>3.65</v>
      </c>
      <c r="H265" s="96">
        <f t="shared" si="46"/>
        <v>252.53733433733998</v>
      </c>
      <c r="I265" s="96">
        <f t="shared" ref="I265:I328" si="56">C265*$E$1859/E265</f>
        <v>10.350856989087022</v>
      </c>
      <c r="J265" s="98">
        <f t="shared" si="47"/>
        <v>816.29622947269377</v>
      </c>
      <c r="K265" s="96">
        <f t="shared" ref="K265:K328" si="57">D265*$E$1859/E265</f>
        <v>15.981940817578517</v>
      </c>
      <c r="L265" s="98">
        <f t="shared" ref="L265:L328" si="58">K265*(J265/H265)</f>
        <v>51.659680590507094</v>
      </c>
      <c r="M265" s="91">
        <f t="shared" si="50"/>
        <v>19.911465213489798</v>
      </c>
      <c r="N265" s="87"/>
      <c r="O265" s="99">
        <f t="shared" si="51"/>
        <v>24.810091390835673</v>
      </c>
      <c r="P265" s="99"/>
      <c r="Q265" s="107">
        <f t="shared" si="52"/>
        <v>-2.5143580225281466E-2</v>
      </c>
      <c r="R265" s="97">
        <f t="shared" ref="R265:R328" si="59">((G265/G266+G265/1200+((1+G266/1200)^(-119))*(1-G265/G266)))</f>
        <v>1.0020035559463432</v>
      </c>
      <c r="S265" s="97">
        <f t="shared" si="48"/>
        <v>4.8661225821732819</v>
      </c>
      <c r="T265" s="100">
        <f t="shared" si="53"/>
        <v>7.2985343834107486E-2</v>
      </c>
      <c r="U265" s="100">
        <f t="shared" si="54"/>
        <v>2.384591749367071E-2</v>
      </c>
      <c r="V265" s="100">
        <f t="shared" si="55"/>
        <v>4.9139426340436776E-2</v>
      </c>
      <c r="Y265" s="81"/>
      <c r="Z265" s="81"/>
    </row>
    <row r="266" spans="1:26" ht="13">
      <c r="A266" s="74">
        <v>1892.06</v>
      </c>
      <c r="B266" s="95">
        <v>5.54</v>
      </c>
      <c r="C266" s="96">
        <v>0.23</v>
      </c>
      <c r="D266" s="95">
        <v>0.35499999999999998</v>
      </c>
      <c r="E266" s="95">
        <v>7.0407735540000003</v>
      </c>
      <c r="F266" s="96">
        <f t="shared" si="49"/>
        <v>1892.4583333333139</v>
      </c>
      <c r="G266" s="97">
        <f>G261*7/12+G273*5/12</f>
        <v>3.6625000000000001</v>
      </c>
      <c r="H266" s="96">
        <f t="shared" ref="H266:H329" si="60">B266*$E$1859/E266</f>
        <v>251.17716916137584</v>
      </c>
      <c r="I266" s="96">
        <f t="shared" si="56"/>
        <v>10.427933015724991</v>
      </c>
      <c r="J266" s="98">
        <f t="shared" ref="J266:J329" si="61">J265*((H266+(I266/12))/H265)</f>
        <v>814.70857971459304</v>
      </c>
      <c r="K266" s="96">
        <f t="shared" si="57"/>
        <v>16.095287915575526</v>
      </c>
      <c r="L266" s="98">
        <f t="shared" si="58"/>
        <v>52.206055198317777</v>
      </c>
      <c r="M266" s="91">
        <f t="shared" si="50"/>
        <v>19.769284397136737</v>
      </c>
      <c r="N266" s="87"/>
      <c r="O266" s="99">
        <f t="shared" si="51"/>
        <v>24.603632002808631</v>
      </c>
      <c r="P266" s="99"/>
      <c r="Q266" s="107">
        <f t="shared" si="52"/>
        <v>-2.5776978828835714E-2</v>
      </c>
      <c r="R266" s="97">
        <f t="shared" si="59"/>
        <v>1.0020145805285625</v>
      </c>
      <c r="S266" s="97">
        <f t="shared" ref="S266:S329" si="62">S265*R265*E265/E266</f>
        <v>4.8758721310084301</v>
      </c>
      <c r="T266" s="100">
        <f t="shared" si="53"/>
        <v>7.1649221258020201E-2</v>
      </c>
      <c r="U266" s="100">
        <f t="shared" si="54"/>
        <v>2.2632157413557286E-2</v>
      </c>
      <c r="V266" s="100">
        <f t="shared" si="55"/>
        <v>4.9017063844462916E-2</v>
      </c>
      <c r="Y266" s="81"/>
      <c r="Z266" s="81"/>
    </row>
    <row r="267" spans="1:26" ht="13">
      <c r="A267" s="74">
        <v>1892.07</v>
      </c>
      <c r="B267" s="95">
        <v>5.54</v>
      </c>
      <c r="C267" s="96">
        <v>0.23169999999999999</v>
      </c>
      <c r="D267" s="95">
        <v>0.35749999999999998</v>
      </c>
      <c r="E267" s="95">
        <v>7.2310717359999996</v>
      </c>
      <c r="F267" s="96">
        <f t="shared" ref="F267:F330" si="63">F266+1/12</f>
        <v>1892.5416666666472</v>
      </c>
      <c r="G267" s="97">
        <f>G261*6/12+G273*6/12</f>
        <v>3.6749999999999998</v>
      </c>
      <c r="H267" s="96">
        <f t="shared" si="60"/>
        <v>244.56700674058968</v>
      </c>
      <c r="I267" s="96">
        <f t="shared" si="56"/>
        <v>10.228551527399752</v>
      </c>
      <c r="J267" s="98">
        <f t="shared" si="61"/>
        <v>796.03285640251306</v>
      </c>
      <c r="K267" s="96">
        <f t="shared" si="57"/>
        <v>15.782076698512782</v>
      </c>
      <c r="L267" s="98">
        <f t="shared" si="58"/>
        <v>51.368546238970836</v>
      </c>
      <c r="M267" s="91">
        <f t="shared" si="50"/>
        <v>19.211886434505551</v>
      </c>
      <c r="N267" s="87"/>
      <c r="O267" s="99">
        <f t="shared" si="51"/>
        <v>23.882788577933102</v>
      </c>
      <c r="P267" s="99"/>
      <c r="Q267" s="107">
        <f t="shared" si="52"/>
        <v>-2.0998101755070595E-2</v>
      </c>
      <c r="R267" s="97">
        <f t="shared" si="59"/>
        <v>1.0020256046173972</v>
      </c>
      <c r="S267" s="97">
        <f t="shared" si="62"/>
        <v>4.757119439542385</v>
      </c>
      <c r="T267" s="100">
        <f t="shared" si="53"/>
        <v>7.6879024073566837E-2</v>
      </c>
      <c r="U267" s="100">
        <f t="shared" si="54"/>
        <v>2.5345671985546492E-2</v>
      </c>
      <c r="V267" s="100">
        <f t="shared" si="55"/>
        <v>5.1533352088020346E-2</v>
      </c>
      <c r="Y267" s="81"/>
      <c r="Z267" s="81"/>
    </row>
    <row r="268" spans="1:26" ht="13">
      <c r="A268" s="74">
        <v>1892.08</v>
      </c>
      <c r="B268" s="95">
        <v>5.62</v>
      </c>
      <c r="C268" s="96">
        <v>0.23330000000000001</v>
      </c>
      <c r="D268" s="95">
        <v>0.36</v>
      </c>
      <c r="E268" s="95">
        <v>7.3262127269999997</v>
      </c>
      <c r="F268" s="96">
        <f t="shared" si="63"/>
        <v>1892.6249999999804</v>
      </c>
      <c r="G268" s="97">
        <f>G261*5/12+G273*7/12</f>
        <v>3.6875</v>
      </c>
      <c r="H268" s="96">
        <f t="shared" si="60"/>
        <v>244.87675649770952</v>
      </c>
      <c r="I268" s="96">
        <f t="shared" si="56"/>
        <v>10.165435461017017</v>
      </c>
      <c r="J268" s="98">
        <f t="shared" si="61"/>
        <v>799.79831131166316</v>
      </c>
      <c r="K268" s="96">
        <f t="shared" si="57"/>
        <v>15.686055576365735</v>
      </c>
      <c r="L268" s="98">
        <f t="shared" si="58"/>
        <v>51.232632041316506</v>
      </c>
      <c r="M268" s="91">
        <f t="shared" si="50"/>
        <v>19.204303803173818</v>
      </c>
      <c r="N268" s="87"/>
      <c r="O268" s="99">
        <f t="shared" si="51"/>
        <v>23.846985014935338</v>
      </c>
      <c r="P268" s="99"/>
      <c r="Q268" s="107">
        <f t="shared" si="52"/>
        <v>-2.0715090945244062E-2</v>
      </c>
      <c r="R268" s="97">
        <f t="shared" si="59"/>
        <v>1.0020366282133073</v>
      </c>
      <c r="S268" s="97">
        <f t="shared" si="62"/>
        <v>4.7048525790062872</v>
      </c>
      <c r="T268" s="100">
        <f t="shared" si="53"/>
        <v>8.081104988555432E-2</v>
      </c>
      <c r="U268" s="100">
        <f t="shared" si="54"/>
        <v>2.7870499187624853E-2</v>
      </c>
      <c r="V268" s="100">
        <f t="shared" si="55"/>
        <v>5.2940550697929467E-2</v>
      </c>
      <c r="Y268" s="81"/>
      <c r="Z268" s="81"/>
    </row>
    <row r="269" spans="1:26" ht="13">
      <c r="A269" s="74">
        <v>1892.09</v>
      </c>
      <c r="B269" s="95">
        <v>5.48</v>
      </c>
      <c r="C269" s="96">
        <v>0.23499999999999999</v>
      </c>
      <c r="D269" s="95">
        <v>0.36249999999999999</v>
      </c>
      <c r="E269" s="95">
        <v>7.3262127269999997</v>
      </c>
      <c r="F269" s="96">
        <f t="shared" si="63"/>
        <v>1892.7083333333137</v>
      </c>
      <c r="G269" s="97">
        <f>G261*4/12+G273*8/12</f>
        <v>3.7</v>
      </c>
      <c r="H269" s="96">
        <f t="shared" si="60"/>
        <v>238.77662377356731</v>
      </c>
      <c r="I269" s="96">
        <f t="shared" si="56"/>
        <v>10.239508501238744</v>
      </c>
      <c r="J269" s="98">
        <f t="shared" si="61"/>
        <v>782.66147027006537</v>
      </c>
      <c r="K269" s="96">
        <f t="shared" si="57"/>
        <v>15.794986517868274</v>
      </c>
      <c r="L269" s="98">
        <f t="shared" si="58"/>
        <v>51.772770615492455</v>
      </c>
      <c r="M269" s="91">
        <f t="shared" si="50"/>
        <v>18.694271809588194</v>
      </c>
      <c r="N269" s="87"/>
      <c r="O269" s="99">
        <f t="shared" si="51"/>
        <v>23.191984913721992</v>
      </c>
      <c r="P269" s="99"/>
      <c r="Q269" s="107">
        <f t="shared" si="52"/>
        <v>-1.6774511432559903E-2</v>
      </c>
      <c r="R269" s="97">
        <f t="shared" si="59"/>
        <v>1.0020476513167518</v>
      </c>
      <c r="S269" s="97">
        <f t="shared" si="62"/>
        <v>4.7144346145081428</v>
      </c>
      <c r="T269" s="100">
        <f t="shared" si="53"/>
        <v>8.2466644497334762E-2</v>
      </c>
      <c r="U269" s="100">
        <f t="shared" si="54"/>
        <v>2.6651264324677681E-2</v>
      </c>
      <c r="V269" s="100">
        <f t="shared" si="55"/>
        <v>5.5815380172657081E-2</v>
      </c>
      <c r="Y269" s="81"/>
      <c r="Z269" s="81"/>
    </row>
    <row r="270" spans="1:26" ht="13">
      <c r="A270" s="74">
        <v>1892.1</v>
      </c>
      <c r="B270" s="95">
        <v>5.59</v>
      </c>
      <c r="C270" s="96">
        <v>0.23669999999999999</v>
      </c>
      <c r="D270" s="95">
        <v>0.36499999999999999</v>
      </c>
      <c r="E270" s="95">
        <v>7.3262127269999997</v>
      </c>
      <c r="F270" s="96">
        <f t="shared" si="63"/>
        <v>1892.791666666647</v>
      </c>
      <c r="G270" s="97">
        <f>G261*3/12+G273*9/12</f>
        <v>3.7124999999999999</v>
      </c>
      <c r="H270" s="96">
        <f t="shared" si="60"/>
        <v>243.56958519967904</v>
      </c>
      <c r="I270" s="96">
        <f t="shared" si="56"/>
        <v>10.31358154146047</v>
      </c>
      <c r="J270" s="98">
        <f t="shared" si="61"/>
        <v>801.18898107860264</v>
      </c>
      <c r="K270" s="96">
        <f t="shared" si="57"/>
        <v>15.903917459370815</v>
      </c>
      <c r="L270" s="98">
        <f t="shared" si="58"/>
        <v>52.313770678656525</v>
      </c>
      <c r="M270" s="91">
        <f t="shared" si="50"/>
        <v>19.0402149153247</v>
      </c>
      <c r="N270" s="87"/>
      <c r="O270" s="99">
        <f t="shared" si="51"/>
        <v>23.596821279777345</v>
      </c>
      <c r="P270" s="99"/>
      <c r="Q270" s="107">
        <f t="shared" si="52"/>
        <v>-1.6971520676857067E-2</v>
      </c>
      <c r="R270" s="97">
        <f t="shared" si="59"/>
        <v>1.0020586739281898</v>
      </c>
      <c r="S270" s="97">
        <f t="shared" si="62"/>
        <v>4.7240881327542796</v>
      </c>
      <c r="T270" s="100">
        <f t="shared" si="53"/>
        <v>6.9575564911896759E-2</v>
      </c>
      <c r="U270" s="100">
        <f t="shared" si="54"/>
        <v>1.9732244460616721E-2</v>
      </c>
      <c r="V270" s="100">
        <f t="shared" si="55"/>
        <v>4.9843320451280038E-2</v>
      </c>
      <c r="Y270" s="81"/>
      <c r="Z270" s="81"/>
    </row>
    <row r="271" spans="1:26" ht="13">
      <c r="A271" s="74">
        <v>1892.11</v>
      </c>
      <c r="B271" s="95">
        <v>5.57</v>
      </c>
      <c r="C271" s="96">
        <v>0.23830000000000001</v>
      </c>
      <c r="D271" s="95">
        <v>0.36749999999999999</v>
      </c>
      <c r="E271" s="95">
        <v>7.5165028100000004</v>
      </c>
      <c r="F271" s="96">
        <f t="shared" si="63"/>
        <v>1892.8749999999802</v>
      </c>
      <c r="G271" s="97">
        <f>G261*2/12+G273*10/12</f>
        <v>3.7250000000000001</v>
      </c>
      <c r="H271" s="96">
        <f t="shared" si="60"/>
        <v>236.55391741947602</v>
      </c>
      <c r="I271" s="96">
        <f t="shared" si="56"/>
        <v>10.120430614194099</v>
      </c>
      <c r="J271" s="98">
        <f t="shared" si="61"/>
        <v>780.8860455046439</v>
      </c>
      <c r="K271" s="96">
        <f t="shared" si="57"/>
        <v>15.607462235486073</v>
      </c>
      <c r="L271" s="98">
        <f t="shared" si="58"/>
        <v>51.52165560555774</v>
      </c>
      <c r="M271" s="91">
        <f t="shared" si="50"/>
        <v>18.463312690799992</v>
      </c>
      <c r="N271" s="87"/>
      <c r="O271" s="99">
        <f t="shared" si="51"/>
        <v>22.85880722426629</v>
      </c>
      <c r="P271" s="99"/>
      <c r="Q271" s="107">
        <f t="shared" si="52"/>
        <v>-1.2059526892530634E-2</v>
      </c>
      <c r="R271" s="97">
        <f t="shared" si="59"/>
        <v>1.0020696960480802</v>
      </c>
      <c r="S271" s="97">
        <f t="shared" si="62"/>
        <v>4.6139708203501124</v>
      </c>
      <c r="T271" s="100">
        <f t="shared" si="53"/>
        <v>7.2025883368207255E-2</v>
      </c>
      <c r="U271" s="100">
        <f t="shared" si="54"/>
        <v>2.5727722107278694E-2</v>
      </c>
      <c r="V271" s="100">
        <f t="shared" si="55"/>
        <v>4.6298161260928561E-2</v>
      </c>
      <c r="Y271" s="81"/>
      <c r="Z271" s="81"/>
    </row>
    <row r="272" spans="1:26" ht="13">
      <c r="A272" s="74">
        <v>1892.12</v>
      </c>
      <c r="B272" s="95">
        <v>5.51</v>
      </c>
      <c r="C272" s="96">
        <v>0.24</v>
      </c>
      <c r="D272" s="95">
        <v>0.37</v>
      </c>
      <c r="E272" s="95">
        <v>7.6116519010000001</v>
      </c>
      <c r="F272" s="96">
        <f t="shared" si="63"/>
        <v>1892.9583333333135</v>
      </c>
      <c r="G272" s="97">
        <f>G261*1/12+G273*11/12</f>
        <v>3.7374999999999998</v>
      </c>
      <c r="H272" s="96">
        <f t="shared" si="60"/>
        <v>231.08058249076245</v>
      </c>
      <c r="I272" s="96">
        <f t="shared" si="56"/>
        <v>10.065215934261886</v>
      </c>
      <c r="J272" s="98">
        <f t="shared" si="61"/>
        <v>765.58691757073632</v>
      </c>
      <c r="K272" s="96">
        <f t="shared" si="57"/>
        <v>15.517207898653741</v>
      </c>
      <c r="L272" s="98">
        <f t="shared" si="58"/>
        <v>51.409647822354344</v>
      </c>
      <c r="M272" s="91">
        <f t="shared" si="50"/>
        <v>18.013009251275736</v>
      </c>
      <c r="N272" s="87"/>
      <c r="O272" s="99">
        <f t="shared" si="51"/>
        <v>22.281362092837373</v>
      </c>
      <c r="P272" s="99"/>
      <c r="Q272" s="107">
        <f t="shared" si="52"/>
        <v>-8.6868929989243407E-3</v>
      </c>
      <c r="R272" s="97">
        <f t="shared" si="59"/>
        <v>1.0020807176768802</v>
      </c>
      <c r="S272" s="97">
        <f t="shared" si="62"/>
        <v>4.5657242423970628</v>
      </c>
      <c r="T272" s="100">
        <f t="shared" si="53"/>
        <v>7.0814419603888012E-2</v>
      </c>
      <c r="U272" s="100">
        <f t="shared" si="54"/>
        <v>2.585311813181157E-2</v>
      </c>
      <c r="V272" s="100">
        <f t="shared" si="55"/>
        <v>4.4961301472076443E-2</v>
      </c>
      <c r="Y272" s="81"/>
      <c r="Z272" s="81"/>
    </row>
    <row r="273" spans="1:26" ht="13">
      <c r="A273" s="74">
        <v>1893.01</v>
      </c>
      <c r="B273" s="95">
        <v>5.61</v>
      </c>
      <c r="C273" s="96">
        <v>0.24079999999999999</v>
      </c>
      <c r="D273" s="95">
        <v>0.36080000000000001</v>
      </c>
      <c r="E273" s="95">
        <v>7.8970910740000004</v>
      </c>
      <c r="F273" s="96">
        <f t="shared" si="63"/>
        <v>1893.0416666666467</v>
      </c>
      <c r="G273" s="97">
        <v>3.75</v>
      </c>
      <c r="H273" s="96">
        <f t="shared" si="60"/>
        <v>226.77046373392244</v>
      </c>
      <c r="I273" s="96">
        <f t="shared" si="56"/>
        <v>9.7337482472599852</v>
      </c>
      <c r="J273" s="98">
        <f t="shared" si="61"/>
        <v>753.99456317159104</v>
      </c>
      <c r="K273" s="96">
        <f t="shared" si="57"/>
        <v>14.58445335386795</v>
      </c>
      <c r="L273" s="98">
        <f t="shared" si="58"/>
        <v>48.492199356918</v>
      </c>
      <c r="M273" s="91">
        <f t="shared" si="50"/>
        <v>17.65664370809877</v>
      </c>
      <c r="N273" s="87"/>
      <c r="O273" s="99">
        <f t="shared" si="51"/>
        <v>21.820189744893533</v>
      </c>
      <c r="P273" s="99"/>
      <c r="Q273" s="107">
        <f t="shared" si="52"/>
        <v>-4.1021548362557628E-3</v>
      </c>
      <c r="R273" s="97">
        <f t="shared" si="59"/>
        <v>1.0034696890853201</v>
      </c>
      <c r="S273" s="97">
        <f t="shared" si="62"/>
        <v>4.4098534317855815</v>
      </c>
      <c r="T273" s="100">
        <f t="shared" si="53"/>
        <v>7.6951059063106397E-2</v>
      </c>
      <c r="U273" s="100">
        <f t="shared" si="54"/>
        <v>2.8480473837699138E-2</v>
      </c>
      <c r="V273" s="100">
        <f t="shared" si="55"/>
        <v>4.8470585225407259E-2</v>
      </c>
      <c r="Y273" s="81"/>
      <c r="Z273" s="81"/>
    </row>
    <row r="274" spans="1:26" ht="13">
      <c r="A274" s="74">
        <v>1893.02</v>
      </c>
      <c r="B274" s="95">
        <v>5.51</v>
      </c>
      <c r="C274" s="96">
        <v>0.2417</v>
      </c>
      <c r="D274" s="95">
        <v>0.35170000000000001</v>
      </c>
      <c r="E274" s="95">
        <v>7.9922320659999997</v>
      </c>
      <c r="F274" s="96">
        <f t="shared" si="63"/>
        <v>1893.12499999998</v>
      </c>
      <c r="G274" s="97">
        <f>G273*11/12+G285*1/12</f>
        <v>3.7458333333333336</v>
      </c>
      <c r="H274" s="96">
        <f t="shared" si="60"/>
        <v>220.07681214395799</v>
      </c>
      <c r="I274" s="96">
        <f t="shared" si="56"/>
        <v>9.6538231388738023</v>
      </c>
      <c r="J274" s="98">
        <f t="shared" si="61"/>
        <v>734.4135325554056</v>
      </c>
      <c r="K274" s="96">
        <f t="shared" si="57"/>
        <v>14.047371112709627</v>
      </c>
      <c r="L274" s="98">
        <f t="shared" si="58"/>
        <v>46.877175934616368</v>
      </c>
      <c r="M274" s="91">
        <f t="shared" si="50"/>
        <v>17.125193854872443</v>
      </c>
      <c r="N274" s="87"/>
      <c r="O274" s="99">
        <f t="shared" si="51"/>
        <v>21.148920730797148</v>
      </c>
      <c r="P274" s="99"/>
      <c r="Q274" s="107">
        <f t="shared" si="52"/>
        <v>-2.0583817590019357E-3</v>
      </c>
      <c r="R274" s="97">
        <f t="shared" si="59"/>
        <v>1.0034662840811108</v>
      </c>
      <c r="S274" s="97">
        <f t="shared" si="62"/>
        <v>4.372476406690109</v>
      </c>
      <c r="T274" s="100">
        <f t="shared" si="53"/>
        <v>7.9504556444095265E-2</v>
      </c>
      <c r="U274" s="100">
        <f t="shared" si="54"/>
        <v>2.9566725037911024E-2</v>
      </c>
      <c r="V274" s="100">
        <f t="shared" si="55"/>
        <v>4.9937831406184241E-2</v>
      </c>
      <c r="Y274" s="81"/>
      <c r="Z274" s="81"/>
    </row>
    <row r="275" spans="1:26" ht="13">
      <c r="A275" s="74">
        <v>1893.03</v>
      </c>
      <c r="B275" s="95">
        <v>5.31</v>
      </c>
      <c r="C275" s="96">
        <v>0.24249999999999999</v>
      </c>
      <c r="D275" s="95">
        <v>0.34250000000000003</v>
      </c>
      <c r="E275" s="95">
        <v>7.8019419829999999</v>
      </c>
      <c r="F275" s="96">
        <f t="shared" si="63"/>
        <v>1893.2083333333132</v>
      </c>
      <c r="G275" s="97">
        <f>G273*10/12+G285*2/12</f>
        <v>3.7416666666666667</v>
      </c>
      <c r="H275" s="96">
        <f t="shared" si="60"/>
        <v>217.26140218594847</v>
      </c>
      <c r="I275" s="96">
        <f t="shared" si="56"/>
        <v>9.9220131883413387</v>
      </c>
      <c r="J275" s="98">
        <f t="shared" si="61"/>
        <v>727.77750051587896</v>
      </c>
      <c r="K275" s="96">
        <f t="shared" si="57"/>
        <v>14.01356501858519</v>
      </c>
      <c r="L275" s="98">
        <f t="shared" si="58"/>
        <v>46.94233407282271</v>
      </c>
      <c r="M275" s="91">
        <f t="shared" si="50"/>
        <v>16.899589031582316</v>
      </c>
      <c r="N275" s="87"/>
      <c r="O275" s="99">
        <f t="shared" si="51"/>
        <v>20.861750450681821</v>
      </c>
      <c r="P275" s="99"/>
      <c r="Q275" s="107">
        <f t="shared" si="52"/>
        <v>-2.6649839599116598E-3</v>
      </c>
      <c r="R275" s="97">
        <f t="shared" si="59"/>
        <v>1.0034628790950846</v>
      </c>
      <c r="S275" s="97">
        <f t="shared" si="62"/>
        <v>4.494647416243394</v>
      </c>
      <c r="T275" s="100">
        <f t="shared" si="53"/>
        <v>8.0154225703686466E-2</v>
      </c>
      <c r="U275" s="100">
        <f t="shared" si="54"/>
        <v>3.0392125950546411E-2</v>
      </c>
      <c r="V275" s="100">
        <f t="shared" si="55"/>
        <v>4.9762099753140054E-2</v>
      </c>
      <c r="Y275" s="81"/>
      <c r="Z275" s="81"/>
    </row>
    <row r="276" spans="1:26" ht="13">
      <c r="A276" s="74">
        <v>1893.04</v>
      </c>
      <c r="B276" s="95">
        <v>5.31</v>
      </c>
      <c r="C276" s="96">
        <v>0.24329999999999999</v>
      </c>
      <c r="D276" s="95">
        <v>0.33329999999999999</v>
      </c>
      <c r="E276" s="95">
        <v>7.7067928930000003</v>
      </c>
      <c r="F276" s="96">
        <f t="shared" si="63"/>
        <v>1893.2916666666465</v>
      </c>
      <c r="G276" s="97">
        <f>G273*9/12+G285*3/12</f>
        <v>3.7375000000000003</v>
      </c>
      <c r="H276" s="96">
        <f t="shared" si="60"/>
        <v>219.94374035139901</v>
      </c>
      <c r="I276" s="96">
        <f t="shared" si="56"/>
        <v>10.077648216100826</v>
      </c>
      <c r="J276" s="98">
        <f t="shared" si="61"/>
        <v>739.5758954859408</v>
      </c>
      <c r="K276" s="96">
        <f t="shared" si="57"/>
        <v>13.805508222056741</v>
      </c>
      <c r="L276" s="98">
        <f t="shared" si="58"/>
        <v>46.421967225134473</v>
      </c>
      <c r="M276" s="91">
        <f t="shared" si="50"/>
        <v>17.102541578254908</v>
      </c>
      <c r="N276" s="87"/>
      <c r="O276" s="99">
        <f t="shared" si="51"/>
        <v>21.104034801510579</v>
      </c>
      <c r="P276" s="99"/>
      <c r="Q276" s="107">
        <f t="shared" si="52"/>
        <v>-3.5887991634665495E-3</v>
      </c>
      <c r="R276" s="97">
        <f t="shared" si="59"/>
        <v>1.0034594741272465</v>
      </c>
      <c r="S276" s="97">
        <f t="shared" si="62"/>
        <v>4.5658955119810773</v>
      </c>
      <c r="T276" s="100">
        <f t="shared" si="53"/>
        <v>7.431920692221583E-2</v>
      </c>
      <c r="U276" s="100">
        <f t="shared" si="54"/>
        <v>2.8984664515630643E-2</v>
      </c>
      <c r="V276" s="100">
        <f t="shared" si="55"/>
        <v>4.5334542406585188E-2</v>
      </c>
      <c r="Y276" s="81"/>
      <c r="Z276" s="81"/>
    </row>
    <row r="277" spans="1:26" ht="13">
      <c r="A277" s="74">
        <v>1893.05</v>
      </c>
      <c r="B277" s="95">
        <v>4.84</v>
      </c>
      <c r="C277" s="96">
        <v>0.2442</v>
      </c>
      <c r="D277" s="95">
        <v>0.32419999999999999</v>
      </c>
      <c r="E277" s="95">
        <v>7.6116519010000001</v>
      </c>
      <c r="F277" s="96">
        <f t="shared" si="63"/>
        <v>1893.3749999999798</v>
      </c>
      <c r="G277" s="97">
        <f>G273*8/12+G285*4/12</f>
        <v>3.7333333333333334</v>
      </c>
      <c r="H277" s="96">
        <f t="shared" si="60"/>
        <v>202.98185467428135</v>
      </c>
      <c r="I277" s="96">
        <f t="shared" si="56"/>
        <v>10.241357213111469</v>
      </c>
      <c r="J277" s="98">
        <f t="shared" si="61"/>
        <v>685.41016492793176</v>
      </c>
      <c r="K277" s="96">
        <f t="shared" si="57"/>
        <v>13.596429191198764</v>
      </c>
      <c r="L277" s="98">
        <f t="shared" si="58"/>
        <v>45.911151956536258</v>
      </c>
      <c r="M277" s="91">
        <f t="shared" si="50"/>
        <v>15.780987310776244</v>
      </c>
      <c r="N277" s="87"/>
      <c r="O277" s="99">
        <f t="shared" si="51"/>
        <v>19.473767640170006</v>
      </c>
      <c r="P277" s="99"/>
      <c r="Q277" s="107">
        <f t="shared" si="52"/>
        <v>1.080460641540458E-3</v>
      </c>
      <c r="R277" s="97">
        <f t="shared" si="59"/>
        <v>1.0034560691776027</v>
      </c>
      <c r="S277" s="97">
        <f t="shared" si="62"/>
        <v>4.6389594451887906</v>
      </c>
      <c r="T277" s="100">
        <f t="shared" si="53"/>
        <v>8.3296094909938834E-2</v>
      </c>
      <c r="U277" s="100">
        <f t="shared" si="54"/>
        <v>2.993018558755467E-2</v>
      </c>
      <c r="V277" s="100">
        <f t="shared" si="55"/>
        <v>5.3365909322384164E-2</v>
      </c>
      <c r="Y277" s="81"/>
      <c r="Z277" s="81"/>
    </row>
    <row r="278" spans="1:26" ht="13">
      <c r="A278" s="74">
        <v>1893.06</v>
      </c>
      <c r="B278" s="95">
        <v>4.6100000000000003</v>
      </c>
      <c r="C278" s="96">
        <v>0.245</v>
      </c>
      <c r="D278" s="95">
        <v>0.315</v>
      </c>
      <c r="E278" s="95">
        <v>7.4213618180000003</v>
      </c>
      <c r="F278" s="96">
        <f t="shared" si="63"/>
        <v>1893.458333333313</v>
      </c>
      <c r="G278" s="97">
        <f>G273*7/12+G285*5/12</f>
        <v>3.729166666666667</v>
      </c>
      <c r="H278" s="96">
        <f t="shared" si="60"/>
        <v>198.29332420240175</v>
      </c>
      <c r="I278" s="96">
        <f t="shared" si="56"/>
        <v>10.538365386027857</v>
      </c>
      <c r="J278" s="98">
        <f t="shared" si="61"/>
        <v>672.54378719965769</v>
      </c>
      <c r="K278" s="96">
        <f t="shared" si="57"/>
        <v>13.549326924892959</v>
      </c>
      <c r="L278" s="98">
        <f t="shared" si="58"/>
        <v>45.954727324922374</v>
      </c>
      <c r="M278" s="91">
        <f t="shared" si="50"/>
        <v>15.416503863597685</v>
      </c>
      <c r="N278" s="87"/>
      <c r="O278" s="99">
        <f t="shared" si="51"/>
        <v>19.0292358190108</v>
      </c>
      <c r="P278" s="99"/>
      <c r="Q278" s="107">
        <f t="shared" si="52"/>
        <v>3.0336802960417297E-3</v>
      </c>
      <c r="R278" s="97">
        <f t="shared" si="59"/>
        <v>1.003452664246159</v>
      </c>
      <c r="S278" s="97">
        <f t="shared" si="62"/>
        <v>4.774349998094368</v>
      </c>
      <c r="T278" s="100">
        <f t="shared" si="53"/>
        <v>7.9623432575238962E-2</v>
      </c>
      <c r="U278" s="100">
        <f t="shared" si="54"/>
        <v>2.718448252896466E-2</v>
      </c>
      <c r="V278" s="100">
        <f t="shared" si="55"/>
        <v>5.2438950046274302E-2</v>
      </c>
      <c r="Y278" s="81"/>
      <c r="Z278" s="81"/>
    </row>
    <row r="279" spans="1:26" ht="13">
      <c r="A279" s="74">
        <v>1893.07</v>
      </c>
      <c r="B279" s="95">
        <v>4.18</v>
      </c>
      <c r="C279" s="96">
        <v>0.24579999999999999</v>
      </c>
      <c r="D279" s="95">
        <v>0.30580000000000002</v>
      </c>
      <c r="E279" s="95">
        <v>7.2310717359999996</v>
      </c>
      <c r="F279" s="96">
        <f t="shared" si="63"/>
        <v>1893.5416666666463</v>
      </c>
      <c r="G279" s="97">
        <f>G273*6/12+G285*6/12</f>
        <v>3.7250000000000005</v>
      </c>
      <c r="H279" s="96">
        <f t="shared" si="60"/>
        <v>184.52889678261099</v>
      </c>
      <c r="I279" s="96">
        <f t="shared" si="56"/>
        <v>10.851005461522915</v>
      </c>
      <c r="J279" s="98">
        <f t="shared" si="61"/>
        <v>628.92642310199096</v>
      </c>
      <c r="K279" s="96">
        <f t="shared" si="57"/>
        <v>13.499745606727856</v>
      </c>
      <c r="L279" s="98">
        <f t="shared" si="58"/>
        <v>46.010933058514077</v>
      </c>
      <c r="M279" s="91">
        <f t="shared" si="50"/>
        <v>14.349854182760941</v>
      </c>
      <c r="N279" s="87"/>
      <c r="O279" s="99">
        <f t="shared" si="51"/>
        <v>17.725059871200955</v>
      </c>
      <c r="P279" s="99"/>
      <c r="Q279" s="107">
        <f t="shared" si="52"/>
        <v>7.3343907719461282E-3</v>
      </c>
      <c r="R279" s="97">
        <f t="shared" si="59"/>
        <v>1.0034492593329205</v>
      </c>
      <c r="S279" s="97">
        <f t="shared" si="62"/>
        <v>4.9169079628210657</v>
      </c>
      <c r="T279" s="100">
        <f t="shared" si="53"/>
        <v>8.2233931613144851E-2</v>
      </c>
      <c r="U279" s="100">
        <f t="shared" si="54"/>
        <v>2.4379812473846796E-2</v>
      </c>
      <c r="V279" s="100">
        <f t="shared" si="55"/>
        <v>5.7854119139298055E-2</v>
      </c>
      <c r="Y279" s="81"/>
      <c r="Z279" s="81"/>
    </row>
    <row r="280" spans="1:26" ht="13">
      <c r="A280" s="74">
        <v>1893.08</v>
      </c>
      <c r="B280" s="95">
        <v>4.08</v>
      </c>
      <c r="C280" s="96">
        <v>0.2467</v>
      </c>
      <c r="D280" s="95">
        <v>0.29670000000000002</v>
      </c>
      <c r="E280" s="95">
        <v>6.9456325620000001</v>
      </c>
      <c r="F280" s="96">
        <f t="shared" si="63"/>
        <v>1893.6249999999795</v>
      </c>
      <c r="G280" s="97">
        <f>G273*5/12+G285*7/12</f>
        <v>3.7208333333333337</v>
      </c>
      <c r="H280" s="96">
        <f t="shared" si="60"/>
        <v>187.51634618934793</v>
      </c>
      <c r="I280" s="96">
        <f t="shared" si="56"/>
        <v>11.338304560027483</v>
      </c>
      <c r="J280" s="98">
        <f t="shared" si="61"/>
        <v>642.32883607693918</v>
      </c>
      <c r="K280" s="96">
        <f t="shared" si="57"/>
        <v>13.636298998622435</v>
      </c>
      <c r="L280" s="98">
        <f t="shared" si="58"/>
        <v>46.710530800006829</v>
      </c>
      <c r="M280" s="91">
        <f t="shared" si="50"/>
        <v>14.588056535807809</v>
      </c>
      <c r="N280" s="87"/>
      <c r="O280" s="99">
        <f t="shared" si="51"/>
        <v>18.033912740781641</v>
      </c>
      <c r="P280" s="99"/>
      <c r="Q280" s="107">
        <f t="shared" si="52"/>
        <v>2.3197397456332924E-3</v>
      </c>
      <c r="R280" s="97">
        <f t="shared" si="59"/>
        <v>1.0034458544378932</v>
      </c>
      <c r="S280" s="97">
        <f t="shared" si="62"/>
        <v>5.1366309144522324</v>
      </c>
      <c r="T280" s="100">
        <f t="shared" si="53"/>
        <v>7.6898267849161872E-2</v>
      </c>
      <c r="U280" s="100">
        <f t="shared" si="54"/>
        <v>2.0124175219046636E-2</v>
      </c>
      <c r="V280" s="100">
        <f t="shared" si="55"/>
        <v>5.6774092630115236E-2</v>
      </c>
      <c r="Y280" s="81"/>
      <c r="Z280" s="81"/>
    </row>
    <row r="281" spans="1:26" ht="13">
      <c r="A281" s="74">
        <v>1893.09</v>
      </c>
      <c r="B281" s="95">
        <v>4.37</v>
      </c>
      <c r="C281" s="96">
        <v>0.2475</v>
      </c>
      <c r="D281" s="95">
        <v>0.28749999999999998</v>
      </c>
      <c r="E281" s="95">
        <v>7.2310717359999996</v>
      </c>
      <c r="F281" s="96">
        <f t="shared" si="63"/>
        <v>1893.7083333333128</v>
      </c>
      <c r="G281" s="97">
        <f>G273*4/12+G285*8/12</f>
        <v>3.7166666666666668</v>
      </c>
      <c r="H281" s="96">
        <f t="shared" si="60"/>
        <v>192.91657390909333</v>
      </c>
      <c r="I281" s="96">
        <f t="shared" si="56"/>
        <v>10.926053098970387</v>
      </c>
      <c r="J281" s="98">
        <f t="shared" si="61"/>
        <v>663.94596607999176</v>
      </c>
      <c r="K281" s="96">
        <f t="shared" si="57"/>
        <v>12.691879862440349</v>
      </c>
      <c r="L281" s="98">
        <f t="shared" si="58"/>
        <v>43.680655663157346</v>
      </c>
      <c r="M281" s="91">
        <f t="shared" si="50"/>
        <v>15.012069079138756</v>
      </c>
      <c r="N281" s="87"/>
      <c r="O281" s="99">
        <f t="shared" si="51"/>
        <v>18.567014551942322</v>
      </c>
      <c r="P281" s="99"/>
      <c r="Q281" s="107">
        <f t="shared" si="52"/>
        <v>5.3443003566988612E-3</v>
      </c>
      <c r="R281" s="97">
        <f t="shared" si="59"/>
        <v>1.0034424495610827</v>
      </c>
      <c r="S281" s="97">
        <f t="shared" si="62"/>
        <v>4.950869043250731</v>
      </c>
      <c r="T281" s="100">
        <f t="shared" si="53"/>
        <v>6.995766175317164E-2</v>
      </c>
      <c r="U281" s="100">
        <f t="shared" si="54"/>
        <v>2.291964142433156E-2</v>
      </c>
      <c r="V281" s="100">
        <f t="shared" si="55"/>
        <v>4.703802032884008E-2</v>
      </c>
      <c r="Y281" s="81"/>
      <c r="Z281" s="81"/>
    </row>
    <row r="282" spans="1:26" ht="13">
      <c r="A282" s="74">
        <v>1893.1</v>
      </c>
      <c r="B282" s="95">
        <v>4.5</v>
      </c>
      <c r="C282" s="96">
        <v>0.24829999999999999</v>
      </c>
      <c r="D282" s="95">
        <v>0.27829999999999999</v>
      </c>
      <c r="E282" s="95">
        <v>7.3262127269999997</v>
      </c>
      <c r="F282" s="96">
        <f t="shared" si="63"/>
        <v>1893.7916666666461</v>
      </c>
      <c r="G282" s="97">
        <f>G273*3/12+G285*9/12</f>
        <v>3.7125000000000004</v>
      </c>
      <c r="H282" s="96">
        <f t="shared" si="60"/>
        <v>196.0756947045717</v>
      </c>
      <c r="I282" s="96">
        <f t="shared" si="56"/>
        <v>10.819021110032256</v>
      </c>
      <c r="J282" s="98">
        <f t="shared" si="61"/>
        <v>677.92138166576069</v>
      </c>
      <c r="K282" s="96">
        <f t="shared" si="57"/>
        <v>12.126192408062733</v>
      </c>
      <c r="L282" s="98">
        <f t="shared" si="58"/>
        <v>41.925671226129154</v>
      </c>
      <c r="M282" s="91">
        <f t="shared" si="50"/>
        <v>15.271794153520185</v>
      </c>
      <c r="N282" s="87"/>
      <c r="O282" s="99">
        <f t="shared" si="51"/>
        <v>18.897533570630877</v>
      </c>
      <c r="P282" s="99"/>
      <c r="Q282" s="107">
        <f t="shared" si="52"/>
        <v>5.5295620163699072E-3</v>
      </c>
      <c r="R282" s="97">
        <f t="shared" si="59"/>
        <v>1.0034390447024946</v>
      </c>
      <c r="S282" s="97">
        <f t="shared" si="62"/>
        <v>4.9033969592876216</v>
      </c>
      <c r="T282" s="100">
        <f t="shared" si="53"/>
        <v>6.5935928115401499E-2</v>
      </c>
      <c r="U282" s="100">
        <f t="shared" si="54"/>
        <v>2.5305820298042736E-2</v>
      </c>
      <c r="V282" s="100">
        <f t="shared" si="55"/>
        <v>4.0630107817358763E-2</v>
      </c>
      <c r="Y282" s="81"/>
      <c r="Z282" s="81"/>
    </row>
    <row r="283" spans="1:26" ht="13">
      <c r="A283" s="74">
        <v>1893.11</v>
      </c>
      <c r="B283" s="95">
        <v>4.57</v>
      </c>
      <c r="C283" s="96">
        <v>0.2492</v>
      </c>
      <c r="D283" s="95">
        <v>0.26919999999999999</v>
      </c>
      <c r="E283" s="95">
        <v>7.135922645</v>
      </c>
      <c r="F283" s="96">
        <f t="shared" si="63"/>
        <v>1893.8749999999793</v>
      </c>
      <c r="G283" s="97">
        <f>G273*2/12+G285*10/12</f>
        <v>3.7083333333333335</v>
      </c>
      <c r="H283" s="96">
        <f t="shared" si="60"/>
        <v>204.43574819609046</v>
      </c>
      <c r="I283" s="96">
        <f t="shared" si="56"/>
        <v>11.147787407104099</v>
      </c>
      <c r="J283" s="98">
        <f t="shared" si="61"/>
        <v>710.0377333467776</v>
      </c>
      <c r="K283" s="96">
        <f t="shared" si="57"/>
        <v>12.042473394833161</v>
      </c>
      <c r="L283" s="98">
        <f t="shared" si="58"/>
        <v>41.825417465416301</v>
      </c>
      <c r="M283" s="91">
        <f t="shared" si="50"/>
        <v>15.942411400571672</v>
      </c>
      <c r="N283" s="87"/>
      <c r="O283" s="99">
        <f t="shared" si="51"/>
        <v>19.737917734430336</v>
      </c>
      <c r="P283" s="99"/>
      <c r="Q283" s="107">
        <f t="shared" si="52"/>
        <v>1.2583784971808218E-3</v>
      </c>
      <c r="R283" s="97">
        <f t="shared" si="59"/>
        <v>1.0034356398621347</v>
      </c>
      <c r="S283" s="97">
        <f t="shared" si="62"/>
        <v>5.0514660734074015</v>
      </c>
      <c r="T283" s="100">
        <f t="shared" si="53"/>
        <v>6.3083964291855921E-2</v>
      </c>
      <c r="U283" s="100">
        <f t="shared" si="54"/>
        <v>2.3672093881791145E-2</v>
      </c>
      <c r="V283" s="100">
        <f t="shared" si="55"/>
        <v>3.9411870410064775E-2</v>
      </c>
      <c r="Y283" s="81"/>
      <c r="Z283" s="81"/>
    </row>
    <row r="284" spans="1:26" ht="13">
      <c r="A284" s="74">
        <v>1893.12</v>
      </c>
      <c r="B284" s="95">
        <v>4.41</v>
      </c>
      <c r="C284" s="96">
        <v>0.25</v>
      </c>
      <c r="D284" s="95">
        <v>0.26</v>
      </c>
      <c r="E284" s="95">
        <v>7.0407735540000003</v>
      </c>
      <c r="F284" s="96">
        <f t="shared" si="63"/>
        <v>1893.9583333333126</v>
      </c>
      <c r="G284" s="97">
        <f>G273*1/12+G285*11/12</f>
        <v>3.7041666666666671</v>
      </c>
      <c r="H284" s="96">
        <f t="shared" si="60"/>
        <v>199.94428086672701</v>
      </c>
      <c r="I284" s="96">
        <f t="shared" si="56"/>
        <v>11.334709799701075</v>
      </c>
      <c r="J284" s="98">
        <f t="shared" si="61"/>
        <v>697.71875945740464</v>
      </c>
      <c r="K284" s="96">
        <f t="shared" si="57"/>
        <v>11.788098191689119</v>
      </c>
      <c r="L284" s="98">
        <f t="shared" si="58"/>
        <v>41.135346362568072</v>
      </c>
      <c r="M284" s="91">
        <f t="shared" si="50"/>
        <v>15.612694335464937</v>
      </c>
      <c r="N284" s="87"/>
      <c r="O284" s="99">
        <f t="shared" si="51"/>
        <v>19.34352062821003</v>
      </c>
      <c r="P284" s="99"/>
      <c r="Q284" s="107">
        <f t="shared" si="52"/>
        <v>3.0749892319138772E-4</v>
      </c>
      <c r="R284" s="97">
        <f t="shared" si="59"/>
        <v>1.0034322350400087</v>
      </c>
      <c r="S284" s="97">
        <f t="shared" si="62"/>
        <v>5.1373211954152787</v>
      </c>
      <c r="T284" s="100">
        <f t="shared" si="53"/>
        <v>7.023861221615002E-2</v>
      </c>
      <c r="U284" s="100">
        <f t="shared" si="54"/>
        <v>2.216461985327367E-2</v>
      </c>
      <c r="V284" s="100">
        <f t="shared" si="55"/>
        <v>4.807399236287635E-2</v>
      </c>
      <c r="Y284" s="81"/>
      <c r="Z284" s="81"/>
    </row>
    <row r="285" spans="1:26" ht="13">
      <c r="A285" s="74">
        <v>1894.01</v>
      </c>
      <c r="B285" s="95">
        <v>4.32</v>
      </c>
      <c r="C285" s="96">
        <v>0.2467</v>
      </c>
      <c r="D285" s="95">
        <v>0.25169999999999998</v>
      </c>
      <c r="E285" s="95">
        <v>6.8504834710000004</v>
      </c>
      <c r="F285" s="96">
        <f t="shared" si="63"/>
        <v>1894.0416666666458</v>
      </c>
      <c r="G285" s="97">
        <v>3.7</v>
      </c>
      <c r="H285" s="96">
        <f t="shared" si="60"/>
        <v>201.30441389105275</v>
      </c>
      <c r="I285" s="96">
        <f t="shared" si="56"/>
        <v>11.495786784009885</v>
      </c>
      <c r="J285" s="98">
        <f t="shared" si="61"/>
        <v>705.80797558257871</v>
      </c>
      <c r="K285" s="96">
        <f t="shared" si="57"/>
        <v>11.728778003791197</v>
      </c>
      <c r="L285" s="98">
        <f t="shared" si="58"/>
        <v>41.123117466234966</v>
      </c>
      <c r="M285" s="91">
        <f t="shared" si="50"/>
        <v>15.739869351948222</v>
      </c>
      <c r="N285" s="87"/>
      <c r="O285" s="99">
        <f t="shared" si="51"/>
        <v>19.517070327772903</v>
      </c>
      <c r="P285" s="99"/>
      <c r="Q285" s="107">
        <f t="shared" si="52"/>
        <v>-2.831422459346658E-3</v>
      </c>
      <c r="R285" s="97">
        <f t="shared" si="59"/>
        <v>1.0047429489760904</v>
      </c>
      <c r="S285" s="97">
        <f t="shared" si="62"/>
        <v>5.2981460010668515</v>
      </c>
      <c r="T285" s="100">
        <f t="shared" si="53"/>
        <v>6.8755767907126231E-2</v>
      </c>
      <c r="U285" s="100">
        <f t="shared" si="54"/>
        <v>1.6867288833896321E-2</v>
      </c>
      <c r="V285" s="100">
        <f t="shared" si="55"/>
        <v>5.1888479073229909E-2</v>
      </c>
      <c r="Y285" s="81"/>
      <c r="Z285" s="81"/>
    </row>
    <row r="286" spans="1:26" ht="13">
      <c r="A286" s="74">
        <v>1894.02</v>
      </c>
      <c r="B286" s="95">
        <v>4.38</v>
      </c>
      <c r="C286" s="96">
        <v>0.24329999999999999</v>
      </c>
      <c r="D286" s="95">
        <v>0.24329999999999999</v>
      </c>
      <c r="E286" s="95">
        <v>6.7553424790000003</v>
      </c>
      <c r="F286" s="96">
        <f t="shared" si="63"/>
        <v>1894.1249999999791</v>
      </c>
      <c r="G286" s="97">
        <f>G285*11/12+G297*1/12</f>
        <v>3.6800000000000006</v>
      </c>
      <c r="H286" s="96">
        <f t="shared" si="60"/>
        <v>206.97481946273942</v>
      </c>
      <c r="I286" s="96">
        <f t="shared" si="56"/>
        <v>11.497025930430251</v>
      </c>
      <c r="J286" s="98">
        <f t="shared" si="61"/>
        <v>729.0486078665507</v>
      </c>
      <c r="K286" s="96">
        <f t="shared" si="57"/>
        <v>11.497025930430251</v>
      </c>
      <c r="L286" s="98">
        <f t="shared" si="58"/>
        <v>40.497152121902232</v>
      </c>
      <c r="M286" s="91">
        <f t="shared" si="50"/>
        <v>16.202736596449924</v>
      </c>
      <c r="N286" s="87"/>
      <c r="O286" s="99">
        <f t="shared" si="51"/>
        <v>20.105790744253245</v>
      </c>
      <c r="P286" s="99"/>
      <c r="Q286" s="107">
        <f t="shared" si="52"/>
        <v>-5.8029214438804141E-3</v>
      </c>
      <c r="R286" s="97">
        <f t="shared" si="59"/>
        <v>1.004727838446956</v>
      </c>
      <c r="S286" s="97">
        <f t="shared" si="62"/>
        <v>5.3982468538514317</v>
      </c>
      <c r="T286" s="100">
        <f t="shared" si="53"/>
        <v>6.0447161392130022E-2</v>
      </c>
      <c r="U286" s="100">
        <f t="shared" si="54"/>
        <v>1.2891990188189428E-2</v>
      </c>
      <c r="V286" s="100">
        <f t="shared" si="55"/>
        <v>4.7555171203940594E-2</v>
      </c>
      <c r="Y286" s="81"/>
      <c r="Z286" s="81"/>
    </row>
    <row r="287" spans="1:26" ht="13">
      <c r="A287" s="74">
        <v>1894.03</v>
      </c>
      <c r="B287" s="95">
        <v>4.51</v>
      </c>
      <c r="C287" s="96">
        <v>0.24</v>
      </c>
      <c r="D287" s="95">
        <v>0.23499999999999999</v>
      </c>
      <c r="E287" s="95">
        <v>6.5650523969999997</v>
      </c>
      <c r="F287" s="96">
        <f t="shared" si="63"/>
        <v>1894.2083333333123</v>
      </c>
      <c r="G287" s="97">
        <f>G285*10/12+G297*2/12</f>
        <v>3.66</v>
      </c>
      <c r="H287" s="96">
        <f t="shared" si="60"/>
        <v>219.29519643405817</v>
      </c>
      <c r="I287" s="96">
        <f t="shared" si="56"/>
        <v>11.669810896712631</v>
      </c>
      <c r="J287" s="98">
        <f t="shared" si="61"/>
        <v>775.87141455794733</v>
      </c>
      <c r="K287" s="96">
        <f t="shared" si="57"/>
        <v>11.426689836364451</v>
      </c>
      <c r="L287" s="98">
        <f t="shared" si="58"/>
        <v>40.42788967208817</v>
      </c>
      <c r="M287" s="91">
        <f t="shared" si="50"/>
        <v>17.187622088121934</v>
      </c>
      <c r="N287" s="87"/>
      <c r="O287" s="99">
        <f t="shared" si="51"/>
        <v>21.341016645575831</v>
      </c>
      <c r="P287" s="99"/>
      <c r="Q287" s="107">
        <f t="shared" si="52"/>
        <v>-1.1905071655421207E-2</v>
      </c>
      <c r="R287" s="97">
        <f t="shared" si="59"/>
        <v>1.0047127299409879</v>
      </c>
      <c r="S287" s="97">
        <f t="shared" si="62"/>
        <v>5.580978518168151</v>
      </c>
      <c r="T287" s="100">
        <f t="shared" si="53"/>
        <v>5.5192674645600848E-2</v>
      </c>
      <c r="U287" s="100">
        <f t="shared" si="54"/>
        <v>1.089638514334057E-2</v>
      </c>
      <c r="V287" s="100">
        <f t="shared" si="55"/>
        <v>4.4296289502260278E-2</v>
      </c>
      <c r="Y287" s="81"/>
      <c r="Z287" s="81"/>
    </row>
    <row r="288" spans="1:26" ht="13">
      <c r="A288" s="74">
        <v>1894.04</v>
      </c>
      <c r="B288" s="95">
        <v>4.57</v>
      </c>
      <c r="C288" s="96">
        <v>0.23669999999999999</v>
      </c>
      <c r="D288" s="95">
        <v>0.22670000000000001</v>
      </c>
      <c r="E288" s="95">
        <v>6.5650523969999997</v>
      </c>
      <c r="F288" s="96">
        <f t="shared" si="63"/>
        <v>1894.2916666666456</v>
      </c>
      <c r="G288" s="97">
        <f>G285*9/12+G297*3/12</f>
        <v>3.64</v>
      </c>
      <c r="H288" s="96">
        <f t="shared" si="60"/>
        <v>222.21264915823639</v>
      </c>
      <c r="I288" s="96">
        <f t="shared" si="56"/>
        <v>11.509350996882832</v>
      </c>
      <c r="J288" s="98">
        <f t="shared" si="61"/>
        <v>789.58679117116981</v>
      </c>
      <c r="K288" s="96">
        <f t="shared" si="57"/>
        <v>11.023108876186473</v>
      </c>
      <c r="L288" s="98">
        <f t="shared" si="58"/>
        <v>39.16834257297684</v>
      </c>
      <c r="M288" s="91">
        <f t="shared" si="50"/>
        <v>17.434849078052459</v>
      </c>
      <c r="N288" s="87"/>
      <c r="O288" s="99">
        <f t="shared" si="51"/>
        <v>21.659778276889064</v>
      </c>
      <c r="P288" s="99"/>
      <c r="Q288" s="107">
        <f t="shared" si="52"/>
        <v>-1.0514783387850009E-2</v>
      </c>
      <c r="R288" s="97">
        <f t="shared" si="59"/>
        <v>1.0046976234612084</v>
      </c>
      <c r="S288" s="97">
        <f t="shared" si="62"/>
        <v>5.6072801627307323</v>
      </c>
      <c r="T288" s="100">
        <f t="shared" si="53"/>
        <v>5.7571252586668953E-2</v>
      </c>
      <c r="U288" s="100">
        <f t="shared" si="54"/>
        <v>1.1807735519989926E-2</v>
      </c>
      <c r="V288" s="100">
        <f t="shared" si="55"/>
        <v>4.5763517066679027E-2</v>
      </c>
      <c r="Y288" s="81"/>
      <c r="Z288" s="81"/>
    </row>
    <row r="289" spans="1:26" ht="13">
      <c r="A289" s="74">
        <v>1894.05</v>
      </c>
      <c r="B289" s="95">
        <v>4.4000000000000004</v>
      </c>
      <c r="C289" s="96">
        <v>0.23330000000000001</v>
      </c>
      <c r="D289" s="95">
        <v>0.21829999999999999</v>
      </c>
      <c r="E289" s="95">
        <v>6.5650523969999997</v>
      </c>
      <c r="F289" s="96">
        <f t="shared" si="63"/>
        <v>1894.3749999999789</v>
      </c>
      <c r="G289" s="97">
        <f>G285*8/12+G297*4/12</f>
        <v>3.62</v>
      </c>
      <c r="H289" s="96">
        <f t="shared" si="60"/>
        <v>213.94653310639825</v>
      </c>
      <c r="I289" s="96">
        <f t="shared" si="56"/>
        <v>11.34402867584607</v>
      </c>
      <c r="J289" s="98">
        <f t="shared" si="61"/>
        <v>763.57390904846818</v>
      </c>
      <c r="K289" s="96">
        <f t="shared" si="57"/>
        <v>10.61466549480153</v>
      </c>
      <c r="L289" s="98">
        <f t="shared" si="58"/>
        <v>37.883678260291042</v>
      </c>
      <c r="M289" s="91">
        <f t="shared" si="50"/>
        <v>16.808751920918013</v>
      </c>
      <c r="N289" s="87"/>
      <c r="O289" s="99">
        <f t="shared" si="51"/>
        <v>20.896769439678714</v>
      </c>
      <c r="P289" s="99"/>
      <c r="Q289" s="107">
        <f t="shared" si="52"/>
        <v>-6.1149548233006695E-3</v>
      </c>
      <c r="R289" s="97">
        <f t="shared" si="59"/>
        <v>1.0046825190106428</v>
      </c>
      <c r="S289" s="97">
        <f t="shared" si="62"/>
        <v>5.6336210535767446</v>
      </c>
      <c r="T289" s="100">
        <f t="shared" si="53"/>
        <v>6.1779399425590631E-2</v>
      </c>
      <c r="U289" s="100">
        <f t="shared" si="54"/>
        <v>1.3920429738360163E-2</v>
      </c>
      <c r="V289" s="100">
        <f t="shared" si="55"/>
        <v>4.7858969687230468E-2</v>
      </c>
      <c r="Y289" s="81"/>
      <c r="Z289" s="81"/>
    </row>
    <row r="290" spans="1:26" ht="13">
      <c r="A290" s="74">
        <v>1894.06</v>
      </c>
      <c r="B290" s="95">
        <v>4.34</v>
      </c>
      <c r="C290" s="96">
        <v>0.23</v>
      </c>
      <c r="D290" s="95">
        <v>0.21</v>
      </c>
      <c r="E290" s="95">
        <v>6.5650523969999997</v>
      </c>
      <c r="F290" s="96">
        <f t="shared" si="63"/>
        <v>1894.4583333333121</v>
      </c>
      <c r="G290" s="97">
        <f>G285*7/12+G297*5/12</f>
        <v>3.6000000000000005</v>
      </c>
      <c r="H290" s="96">
        <f t="shared" si="60"/>
        <v>211.02908038222009</v>
      </c>
      <c r="I290" s="96">
        <f t="shared" si="56"/>
        <v>11.183568776016273</v>
      </c>
      <c r="J290" s="98">
        <f t="shared" si="61"/>
        <v>756.4877117864653</v>
      </c>
      <c r="K290" s="96">
        <f t="shared" si="57"/>
        <v>10.21108453462355</v>
      </c>
      <c r="L290" s="98">
        <f t="shared" si="58"/>
        <v>36.604244118699924</v>
      </c>
      <c r="M290" s="91">
        <f t="shared" si="50"/>
        <v>16.606319695292534</v>
      </c>
      <c r="N290" s="87"/>
      <c r="O290" s="99">
        <f t="shared" si="51"/>
        <v>20.661031027566587</v>
      </c>
      <c r="P290" s="99"/>
      <c r="Q290" s="107">
        <f t="shared" si="52"/>
        <v>-5.1897331275500627E-3</v>
      </c>
      <c r="R290" s="97">
        <f t="shared" si="59"/>
        <v>1.0046674165923231</v>
      </c>
      <c r="S290" s="97">
        <f t="shared" si="62"/>
        <v>5.6600005912588749</v>
      </c>
      <c r="T290" s="100">
        <f t="shared" si="53"/>
        <v>6.3381375685017449E-2</v>
      </c>
      <c r="U290" s="100">
        <f t="shared" si="54"/>
        <v>1.3679316075972281E-2</v>
      </c>
      <c r="V290" s="100">
        <f t="shared" si="55"/>
        <v>4.9702059609045168E-2</v>
      </c>
      <c r="Y290" s="81"/>
      <c r="Z290" s="81"/>
    </row>
    <row r="291" spans="1:26" ht="13">
      <c r="A291" s="74">
        <v>1894.07</v>
      </c>
      <c r="B291" s="95">
        <v>4.25</v>
      </c>
      <c r="C291" s="96">
        <v>0.22670000000000001</v>
      </c>
      <c r="D291" s="95">
        <v>0.20169999999999999</v>
      </c>
      <c r="E291" s="95">
        <v>6.5650523969999997</v>
      </c>
      <c r="F291" s="96">
        <f t="shared" si="63"/>
        <v>1894.5416666666454</v>
      </c>
      <c r="G291" s="97">
        <f>G285*6/12+G297*6/12</f>
        <v>3.58</v>
      </c>
      <c r="H291" s="96">
        <f t="shared" si="60"/>
        <v>206.65290129595283</v>
      </c>
      <c r="I291" s="96">
        <f t="shared" si="56"/>
        <v>11.023108876186473</v>
      </c>
      <c r="J291" s="98">
        <f t="shared" si="61"/>
        <v>744.0931080140499</v>
      </c>
      <c r="K291" s="96">
        <f t="shared" si="57"/>
        <v>9.8075035744455743</v>
      </c>
      <c r="L291" s="98">
        <f t="shared" si="58"/>
        <v>35.31378350269032</v>
      </c>
      <c r="M291" s="91">
        <f t="shared" si="50"/>
        <v>16.289679714916954</v>
      </c>
      <c r="N291" s="87"/>
      <c r="O291" s="99">
        <f t="shared" si="51"/>
        <v>20.285465268221344</v>
      </c>
      <c r="P291" s="99"/>
      <c r="Q291" s="107">
        <f t="shared" si="52"/>
        <v>-2.7700206733355104E-3</v>
      </c>
      <c r="R291" s="97">
        <f t="shared" si="59"/>
        <v>1.0046523162092853</v>
      </c>
      <c r="S291" s="97">
        <f t="shared" si="62"/>
        <v>5.6864181719310745</v>
      </c>
      <c r="T291" s="100">
        <f t="shared" si="53"/>
        <v>6.9905502265855679E-2</v>
      </c>
      <c r="U291" s="100">
        <f t="shared" si="54"/>
        <v>1.34403626481856E-2</v>
      </c>
      <c r="V291" s="100">
        <f t="shared" si="55"/>
        <v>5.6465139617670079E-2</v>
      </c>
      <c r="Y291" s="81"/>
      <c r="Z291" s="81"/>
    </row>
    <row r="292" spans="1:26" ht="13">
      <c r="A292" s="74">
        <v>1894.08</v>
      </c>
      <c r="B292" s="95">
        <v>4.41</v>
      </c>
      <c r="C292" s="96">
        <v>0.2233</v>
      </c>
      <c r="D292" s="95">
        <v>0.1933</v>
      </c>
      <c r="E292" s="95">
        <v>6.7553424790000003</v>
      </c>
      <c r="F292" s="96">
        <f t="shared" si="63"/>
        <v>1894.6249999999786</v>
      </c>
      <c r="G292" s="97">
        <f>G285*5/12+G297*7/12</f>
        <v>3.5599999999999996</v>
      </c>
      <c r="H292" s="96">
        <f t="shared" si="60"/>
        <v>208.39245521248424</v>
      </c>
      <c r="I292" s="96">
        <f t="shared" si="56"/>
        <v>10.551935430600389</v>
      </c>
      <c r="J292" s="98">
        <f t="shared" si="61"/>
        <v>753.52289069440849</v>
      </c>
      <c r="K292" s="96">
        <f t="shared" si="57"/>
        <v>9.1342996808555998</v>
      </c>
      <c r="L292" s="98">
        <f t="shared" si="58"/>
        <v>33.028565707761707</v>
      </c>
      <c r="M292" s="91">
        <f t="shared" si="50"/>
        <v>16.457777072998375</v>
      </c>
      <c r="N292" s="87"/>
      <c r="O292" s="99">
        <f t="shared" si="51"/>
        <v>20.510549550602171</v>
      </c>
      <c r="P292" s="99"/>
      <c r="Q292" s="107">
        <f t="shared" si="52"/>
        <v>-4.1677578936873821E-4</v>
      </c>
      <c r="R292" s="97">
        <f t="shared" si="59"/>
        <v>1.0046372178645702</v>
      </c>
      <c r="S292" s="97">
        <f t="shared" si="62"/>
        <v>5.5519482437876908</v>
      </c>
      <c r="T292" s="100">
        <f t="shared" si="53"/>
        <v>7.1287518782572556E-2</v>
      </c>
      <c r="U292" s="100">
        <f t="shared" si="54"/>
        <v>1.4915167923215567E-2</v>
      </c>
      <c r="V292" s="100">
        <f t="shared" si="55"/>
        <v>5.637235085935699E-2</v>
      </c>
      <c r="Y292" s="81"/>
      <c r="Z292" s="81"/>
    </row>
    <row r="293" spans="1:26" ht="13">
      <c r="A293" s="74">
        <v>1894.09</v>
      </c>
      <c r="B293" s="95">
        <v>4.4800000000000004</v>
      </c>
      <c r="C293" s="96">
        <v>0.22</v>
      </c>
      <c r="D293" s="95">
        <v>0.185</v>
      </c>
      <c r="E293" s="95">
        <v>6.8504834710000004</v>
      </c>
      <c r="F293" s="96">
        <f t="shared" si="63"/>
        <v>1894.7083333333119</v>
      </c>
      <c r="G293" s="97">
        <f>G285*4/12+G297*8/12</f>
        <v>3.54</v>
      </c>
      <c r="H293" s="96">
        <f t="shared" si="60"/>
        <v>208.76013292405469</v>
      </c>
      <c r="I293" s="96">
        <f t="shared" si="56"/>
        <v>10.251613670377687</v>
      </c>
      <c r="J293" s="98">
        <f t="shared" si="61"/>
        <v>757.9414241535959</v>
      </c>
      <c r="K293" s="96">
        <f t="shared" si="57"/>
        <v>8.6206751319085075</v>
      </c>
      <c r="L293" s="98">
        <f t="shared" si="58"/>
        <v>31.298920417056973</v>
      </c>
      <c r="M293" s="91">
        <f t="shared" si="50"/>
        <v>16.522315444877218</v>
      </c>
      <c r="N293" s="87"/>
      <c r="O293" s="99">
        <f t="shared" si="51"/>
        <v>20.60726506505565</v>
      </c>
      <c r="P293" s="99"/>
      <c r="Q293" s="107">
        <f t="shared" si="52"/>
        <v>1.9768623530273463E-3</v>
      </c>
      <c r="R293" s="97">
        <f t="shared" si="59"/>
        <v>1.0046221215612239</v>
      </c>
      <c r="S293" s="97">
        <f t="shared" si="62"/>
        <v>5.5002296223220073</v>
      </c>
      <c r="T293" s="100">
        <f t="shared" si="53"/>
        <v>7.445238348947858E-2</v>
      </c>
      <c r="U293" s="100">
        <f t="shared" si="54"/>
        <v>1.4925954105185602E-2</v>
      </c>
      <c r="V293" s="100">
        <f t="shared" si="55"/>
        <v>5.9526429384292978E-2</v>
      </c>
      <c r="Y293" s="81"/>
      <c r="Z293" s="81"/>
    </row>
    <row r="294" spans="1:26" ht="13">
      <c r="A294" s="74">
        <v>1894.1</v>
      </c>
      <c r="B294" s="95">
        <v>4.34</v>
      </c>
      <c r="C294" s="96">
        <v>0.2167</v>
      </c>
      <c r="D294" s="95">
        <v>0.1767</v>
      </c>
      <c r="E294" s="95">
        <v>6.6601933879999997</v>
      </c>
      <c r="F294" s="96">
        <f t="shared" si="63"/>
        <v>1894.7916666666451</v>
      </c>
      <c r="G294" s="97">
        <f>G285*3/12+G297*9/12</f>
        <v>3.5200000000000005</v>
      </c>
      <c r="H294" s="96">
        <f t="shared" si="60"/>
        <v>208.0145258989287</v>
      </c>
      <c r="I294" s="96">
        <f t="shared" si="56"/>
        <v>10.386347410667707</v>
      </c>
      <c r="J294" s="98">
        <f t="shared" si="61"/>
        <v>758.37682239715366</v>
      </c>
      <c r="K294" s="96">
        <f t="shared" si="57"/>
        <v>8.469162840170668</v>
      </c>
      <c r="L294" s="98">
        <f t="shared" si="58"/>
        <v>30.876770626169826</v>
      </c>
      <c r="M294" s="91">
        <f t="shared" si="50"/>
        <v>16.502904205708433</v>
      </c>
      <c r="N294" s="87"/>
      <c r="O294" s="99">
        <f t="shared" si="51"/>
        <v>20.602914844137331</v>
      </c>
      <c r="P294" s="99"/>
      <c r="Q294" s="107">
        <f t="shared" si="52"/>
        <v>5.7724977769441077E-4</v>
      </c>
      <c r="R294" s="97">
        <f t="shared" si="59"/>
        <v>1.0046070273022971</v>
      </c>
      <c r="S294" s="97">
        <f t="shared" si="62"/>
        <v>5.6835271741193338</v>
      </c>
      <c r="T294" s="100">
        <f t="shared" si="53"/>
        <v>8.0908513145929728E-2</v>
      </c>
      <c r="U294" s="100">
        <f t="shared" si="54"/>
        <v>1.1838582492177174E-2</v>
      </c>
      <c r="V294" s="100">
        <f t="shared" si="55"/>
        <v>6.9069930653752554E-2</v>
      </c>
      <c r="Y294" s="81"/>
      <c r="Z294" s="81"/>
    </row>
    <row r="295" spans="1:26" ht="13">
      <c r="A295" s="74">
        <v>1894.11</v>
      </c>
      <c r="B295" s="95">
        <v>4.34</v>
      </c>
      <c r="C295" s="96">
        <v>0.21329999999999999</v>
      </c>
      <c r="D295" s="95">
        <v>0.16830000000000001</v>
      </c>
      <c r="E295" s="95">
        <v>6.6601933879999997</v>
      </c>
      <c r="F295" s="96">
        <f t="shared" si="63"/>
        <v>1894.8749999999784</v>
      </c>
      <c r="G295" s="97">
        <f>G285*2/12+G297*10/12</f>
        <v>3.5</v>
      </c>
      <c r="H295" s="96">
        <f t="shared" si="60"/>
        <v>208.0145258989287</v>
      </c>
      <c r="I295" s="96">
        <f t="shared" si="56"/>
        <v>10.223386722175457</v>
      </c>
      <c r="J295" s="98">
        <f t="shared" si="61"/>
        <v>761.48284728611895</v>
      </c>
      <c r="K295" s="96">
        <f t="shared" si="57"/>
        <v>8.0665540803662896</v>
      </c>
      <c r="L295" s="98">
        <f t="shared" si="58"/>
        <v>29.529392441993966</v>
      </c>
      <c r="M295" s="91">
        <f t="shared" si="50"/>
        <v>16.542784447444561</v>
      </c>
      <c r="N295" s="87"/>
      <c r="O295" s="99">
        <f t="shared" si="51"/>
        <v>20.672276347819018</v>
      </c>
      <c r="P295" s="99"/>
      <c r="Q295" s="107">
        <f t="shared" si="52"/>
        <v>2.8246636689232205E-3</v>
      </c>
      <c r="R295" s="97">
        <f t="shared" si="59"/>
        <v>1.0045919350908457</v>
      </c>
      <c r="S295" s="97">
        <f t="shared" si="62"/>
        <v>5.7097113389838494</v>
      </c>
      <c r="T295" s="100">
        <f t="shared" si="53"/>
        <v>8.406461337980109E-2</v>
      </c>
      <c r="U295" s="100">
        <f t="shared" si="54"/>
        <v>9.3123584917946811E-3</v>
      </c>
      <c r="V295" s="100">
        <f t="shared" si="55"/>
        <v>7.4752254888006409E-2</v>
      </c>
      <c r="Y295" s="81"/>
      <c r="Z295" s="81"/>
    </row>
    <row r="296" spans="1:26" ht="13">
      <c r="A296" s="74">
        <v>1894.12</v>
      </c>
      <c r="B296" s="95">
        <v>4.3</v>
      </c>
      <c r="C296" s="96">
        <v>0.21</v>
      </c>
      <c r="D296" s="95">
        <v>0.16</v>
      </c>
      <c r="E296" s="95">
        <v>6.5650523969999997</v>
      </c>
      <c r="F296" s="96">
        <f t="shared" si="63"/>
        <v>1894.9583333333117</v>
      </c>
      <c r="G296" s="97">
        <f>G285*1/12+G297*11/12</f>
        <v>3.4800000000000004</v>
      </c>
      <c r="H296" s="96">
        <f t="shared" si="60"/>
        <v>209.08411189943465</v>
      </c>
      <c r="I296" s="96">
        <f t="shared" si="56"/>
        <v>10.21108453462355</v>
      </c>
      <c r="J296" s="98">
        <f t="shared" si="61"/>
        <v>768.51329478590208</v>
      </c>
      <c r="K296" s="96">
        <f t="shared" si="57"/>
        <v>7.7798739311417542</v>
      </c>
      <c r="L296" s="98">
        <f t="shared" si="58"/>
        <v>28.595843526917285</v>
      </c>
      <c r="M296" s="91">
        <f t="shared" si="50"/>
        <v>16.672466333767733</v>
      </c>
      <c r="N296" s="87"/>
      <c r="O296" s="99">
        <f t="shared" si="51"/>
        <v>20.855013611174975</v>
      </c>
      <c r="P296" s="99"/>
      <c r="Q296" s="107">
        <f t="shared" si="52"/>
        <v>2.2655090778564702E-3</v>
      </c>
      <c r="R296" s="97">
        <f t="shared" si="59"/>
        <v>1.0045768449299304</v>
      </c>
      <c r="S296" s="97">
        <f t="shared" si="62"/>
        <v>5.81905527974076</v>
      </c>
      <c r="T296" s="100">
        <f t="shared" si="53"/>
        <v>8.4463676462938952E-2</v>
      </c>
      <c r="U296" s="100">
        <f t="shared" si="54"/>
        <v>7.634070197377163E-3</v>
      </c>
      <c r="V296" s="100">
        <f t="shared" si="55"/>
        <v>7.682960626556179E-2</v>
      </c>
      <c r="Y296" s="81"/>
      <c r="Z296" s="81"/>
    </row>
    <row r="297" spans="1:26" ht="13">
      <c r="A297" s="74">
        <v>1895.01</v>
      </c>
      <c r="B297" s="95">
        <v>4.25</v>
      </c>
      <c r="C297" s="96">
        <v>0.20830000000000001</v>
      </c>
      <c r="D297" s="95">
        <v>0.16750000000000001</v>
      </c>
      <c r="E297" s="95">
        <v>6.5650523969999997</v>
      </c>
      <c r="F297" s="96">
        <f t="shared" si="63"/>
        <v>1895.0416666666449</v>
      </c>
      <c r="G297" s="97">
        <v>3.46</v>
      </c>
      <c r="H297" s="96">
        <f t="shared" si="60"/>
        <v>206.65290129595283</v>
      </c>
      <c r="I297" s="96">
        <f t="shared" si="56"/>
        <v>10.128423374105173</v>
      </c>
      <c r="J297" s="98">
        <f t="shared" si="61"/>
        <v>762.67944483304086</v>
      </c>
      <c r="K297" s="96">
        <f t="shared" si="57"/>
        <v>8.1445555216640244</v>
      </c>
      <c r="L297" s="98">
        <f t="shared" si="58"/>
        <v>30.05854282577279</v>
      </c>
      <c r="M297" s="91">
        <f t="shared" si="50"/>
        <v>16.524443935162719</v>
      </c>
      <c r="N297" s="87"/>
      <c r="O297" s="99">
        <f t="shared" si="51"/>
        <v>20.692167083108195</v>
      </c>
      <c r="P297" s="99"/>
      <c r="Q297" s="107">
        <f t="shared" si="52"/>
        <v>3.0027891519042241E-3</v>
      </c>
      <c r="R297" s="97">
        <f t="shared" si="59"/>
        <v>1.0019057103862152</v>
      </c>
      <c r="S297" s="97">
        <f t="shared" si="62"/>
        <v>5.8456881933948264</v>
      </c>
      <c r="T297" s="100">
        <f t="shared" si="53"/>
        <v>8.7969996132052142E-2</v>
      </c>
      <c r="U297" s="100">
        <f t="shared" si="54"/>
        <v>7.4090799867254642E-3</v>
      </c>
      <c r="V297" s="100">
        <f t="shared" si="55"/>
        <v>8.0560916145326678E-2</v>
      </c>
      <c r="Y297" s="81"/>
      <c r="Z297" s="81"/>
    </row>
    <row r="298" spans="1:26" ht="13">
      <c r="A298" s="74">
        <v>1895.02</v>
      </c>
      <c r="B298" s="95">
        <v>4.1900000000000004</v>
      </c>
      <c r="C298" s="96">
        <v>0.20669999999999999</v>
      </c>
      <c r="D298" s="95">
        <v>0.17499999999999999</v>
      </c>
      <c r="E298" s="95">
        <v>6.5650523969999997</v>
      </c>
      <c r="F298" s="96">
        <f t="shared" si="63"/>
        <v>1895.1249999999782</v>
      </c>
      <c r="G298" s="97">
        <f>G297*11/12+G309*1/12</f>
        <v>3.4716666666666667</v>
      </c>
      <c r="H298" s="96">
        <f t="shared" si="60"/>
        <v>203.73544857177473</v>
      </c>
      <c r="I298" s="96">
        <f t="shared" si="56"/>
        <v>10.050624634793754</v>
      </c>
      <c r="J298" s="98">
        <f t="shared" si="61"/>
        <v>755.0033005382802</v>
      </c>
      <c r="K298" s="96">
        <f t="shared" si="57"/>
        <v>8.5092371121862929</v>
      </c>
      <c r="L298" s="98">
        <f t="shared" si="58"/>
        <v>31.533550738472314</v>
      </c>
      <c r="M298" s="91">
        <f t="shared" si="50"/>
        <v>16.331237693211413</v>
      </c>
      <c r="N298" s="87"/>
      <c r="O298" s="99">
        <f t="shared" si="51"/>
        <v>20.472046385423742</v>
      </c>
      <c r="P298" s="99"/>
      <c r="Q298" s="107">
        <f t="shared" si="52"/>
        <v>2.4857878192883834E-3</v>
      </c>
      <c r="R298" s="97">
        <f t="shared" si="59"/>
        <v>1.0019159687965034</v>
      </c>
      <c r="S298" s="97">
        <f t="shared" si="62"/>
        <v>5.8568283820995548</v>
      </c>
      <c r="T298" s="100">
        <f t="shared" si="53"/>
        <v>9.4083341934578568E-2</v>
      </c>
      <c r="U298" s="100">
        <f t="shared" si="54"/>
        <v>7.5440736829106569E-3</v>
      </c>
      <c r="V298" s="100">
        <f t="shared" si="55"/>
        <v>8.6539268251667911E-2</v>
      </c>
      <c r="Y298" s="81"/>
      <c r="Z298" s="81"/>
    </row>
    <row r="299" spans="1:26" ht="13">
      <c r="A299" s="74">
        <v>1895.03</v>
      </c>
      <c r="B299" s="95">
        <v>4.1900000000000004</v>
      </c>
      <c r="C299" s="96">
        <v>0.20499999999999999</v>
      </c>
      <c r="D299" s="95">
        <v>0.1825</v>
      </c>
      <c r="E299" s="95">
        <v>6.5650523969999997</v>
      </c>
      <c r="F299" s="96">
        <f t="shared" si="63"/>
        <v>1895.2083333333114</v>
      </c>
      <c r="G299" s="97">
        <f>G297*10/12+G309*2/12</f>
        <v>3.4833333333333334</v>
      </c>
      <c r="H299" s="96">
        <f t="shared" si="60"/>
        <v>203.73544857177473</v>
      </c>
      <c r="I299" s="96">
        <f t="shared" si="56"/>
        <v>9.967963474275372</v>
      </c>
      <c r="J299" s="98">
        <f t="shared" si="61"/>
        <v>758.08157572941695</v>
      </c>
      <c r="K299" s="96">
        <f t="shared" si="57"/>
        <v>8.8739187027085631</v>
      </c>
      <c r="L299" s="98">
        <f t="shared" si="58"/>
        <v>33.019066245971018</v>
      </c>
      <c r="M299" s="91">
        <f t="shared" si="50"/>
        <v>16.364625427174804</v>
      </c>
      <c r="N299" s="87"/>
      <c r="O299" s="99">
        <f t="shared" si="51"/>
        <v>20.534641990203507</v>
      </c>
      <c r="P299" s="99"/>
      <c r="Q299" s="107">
        <f t="shared" si="52"/>
        <v>4.4909440197234557E-3</v>
      </c>
      <c r="R299" s="97">
        <f t="shared" si="59"/>
        <v>1.001926226799871</v>
      </c>
      <c r="S299" s="97">
        <f t="shared" si="62"/>
        <v>5.8680498825261331</v>
      </c>
      <c r="T299" s="100">
        <f t="shared" si="53"/>
        <v>9.8263351096336882E-2</v>
      </c>
      <c r="U299" s="100">
        <f t="shared" si="54"/>
        <v>8.8162517588725731E-3</v>
      </c>
      <c r="V299" s="100">
        <f t="shared" si="55"/>
        <v>8.9447099337464309E-2</v>
      </c>
      <c r="Y299" s="81"/>
      <c r="Z299" s="81"/>
    </row>
    <row r="300" spans="1:26" ht="13">
      <c r="A300" s="74">
        <v>1895.04</v>
      </c>
      <c r="B300" s="95">
        <v>4.37</v>
      </c>
      <c r="C300" s="96">
        <v>0.20330000000000001</v>
      </c>
      <c r="D300" s="95">
        <v>0.19</v>
      </c>
      <c r="E300" s="95">
        <v>6.8504834710000004</v>
      </c>
      <c r="F300" s="96">
        <f t="shared" si="63"/>
        <v>1895.2916666666447</v>
      </c>
      <c r="G300" s="97">
        <f>G297*9/12+G309*3/12</f>
        <v>3.4950000000000001</v>
      </c>
      <c r="H300" s="96">
        <f t="shared" si="60"/>
        <v>203.63432608886586</v>
      </c>
      <c r="I300" s="96">
        <f t="shared" si="56"/>
        <v>9.4734229963081074</v>
      </c>
      <c r="J300" s="98">
        <f t="shared" si="61"/>
        <v>760.6427886414989</v>
      </c>
      <c r="K300" s="96">
        <f t="shared" si="57"/>
        <v>8.8536663516898191</v>
      </c>
      <c r="L300" s="98">
        <f t="shared" si="58"/>
        <v>33.071425593108643</v>
      </c>
      <c r="M300" s="91">
        <f t="shared" si="50"/>
        <v>16.387543823686308</v>
      </c>
      <c r="N300" s="87"/>
      <c r="O300" s="99">
        <f t="shared" si="51"/>
        <v>20.578453397959475</v>
      </c>
      <c r="P300" s="99"/>
      <c r="Q300" s="107">
        <f t="shared" si="52"/>
        <v>7.3255558090351211E-3</v>
      </c>
      <c r="R300" s="97">
        <f t="shared" si="59"/>
        <v>1.0019364843966725</v>
      </c>
      <c r="S300" s="97">
        <f t="shared" si="62"/>
        <v>5.6343849565464277</v>
      </c>
      <c r="T300" s="100">
        <f t="shared" si="53"/>
        <v>9.6874456838602852E-2</v>
      </c>
      <c r="U300" s="100">
        <f t="shared" si="54"/>
        <v>1.3251792109497007E-2</v>
      </c>
      <c r="V300" s="100">
        <f t="shared" si="55"/>
        <v>8.3622664729105844E-2</v>
      </c>
      <c r="Y300" s="81"/>
      <c r="Z300" s="81"/>
    </row>
    <row r="301" spans="1:26" ht="13">
      <c r="A301" s="74">
        <v>1895.05</v>
      </c>
      <c r="B301" s="95">
        <v>4.6100000000000003</v>
      </c>
      <c r="C301" s="96">
        <v>0.20169999999999999</v>
      </c>
      <c r="D301" s="95">
        <v>0.19750000000000001</v>
      </c>
      <c r="E301" s="95">
        <v>6.9456325620000001</v>
      </c>
      <c r="F301" s="96">
        <f t="shared" si="63"/>
        <v>1895.3749999999779</v>
      </c>
      <c r="G301" s="97">
        <f>G297*8/12+G309*4/12</f>
        <v>3.5066666666666668</v>
      </c>
      <c r="H301" s="96">
        <f t="shared" si="60"/>
        <v>211.87508723845443</v>
      </c>
      <c r="I301" s="96">
        <f t="shared" si="56"/>
        <v>9.270109565292028</v>
      </c>
      <c r="J301" s="98">
        <f t="shared" si="61"/>
        <v>794.3103886589405</v>
      </c>
      <c r="K301" s="96">
        <f t="shared" si="57"/>
        <v>9.0770780324500535</v>
      </c>
      <c r="L301" s="98">
        <f t="shared" si="58"/>
        <v>34.029566542329881</v>
      </c>
      <c r="M301" s="91">
        <f t="shared" si="50"/>
        <v>17.0803695533824</v>
      </c>
      <c r="N301" s="87"/>
      <c r="O301" s="99">
        <f t="shared" si="51"/>
        <v>21.460149768676384</v>
      </c>
      <c r="P301" s="99"/>
      <c r="Q301" s="107">
        <f t="shared" si="52"/>
        <v>8.3761114079655904E-3</v>
      </c>
      <c r="R301" s="97">
        <f t="shared" si="59"/>
        <v>1.001946741587262</v>
      </c>
      <c r="S301" s="97">
        <f t="shared" si="62"/>
        <v>5.5679602396255872</v>
      </c>
      <c r="T301" s="100">
        <f t="shared" si="53"/>
        <v>8.8217918036374021E-2</v>
      </c>
      <c r="U301" s="100">
        <f t="shared" si="54"/>
        <v>1.5942896401784479E-2</v>
      </c>
      <c r="V301" s="100">
        <f t="shared" si="55"/>
        <v>7.2275021634589542E-2</v>
      </c>
      <c r="Y301" s="81"/>
      <c r="Z301" s="81"/>
    </row>
    <row r="302" spans="1:26" ht="13">
      <c r="A302" s="74">
        <v>1895.06</v>
      </c>
      <c r="B302" s="95">
        <v>4.7</v>
      </c>
      <c r="C302" s="96">
        <v>0.2</v>
      </c>
      <c r="D302" s="95">
        <v>0.20499999999999999</v>
      </c>
      <c r="E302" s="95">
        <v>7.0407735540000003</v>
      </c>
      <c r="F302" s="96">
        <f t="shared" si="63"/>
        <v>1895.4583333333112</v>
      </c>
      <c r="G302" s="97">
        <f>G297*7/12+G309*5/12</f>
        <v>3.5183333333333331</v>
      </c>
      <c r="H302" s="96">
        <f t="shared" si="60"/>
        <v>213.09254423438023</v>
      </c>
      <c r="I302" s="96">
        <f t="shared" si="56"/>
        <v>9.0677678397608616</v>
      </c>
      <c r="J302" s="98">
        <f t="shared" si="61"/>
        <v>801.70747000748031</v>
      </c>
      <c r="K302" s="96">
        <f t="shared" si="57"/>
        <v>9.2944620357548811</v>
      </c>
      <c r="L302" s="98">
        <f t="shared" si="58"/>
        <v>34.968091776922009</v>
      </c>
      <c r="M302" s="91">
        <f t="shared" si="50"/>
        <v>17.207413539783396</v>
      </c>
      <c r="N302" s="87"/>
      <c r="O302" s="99">
        <f t="shared" si="51"/>
        <v>21.628273210067626</v>
      </c>
      <c r="P302" s="99"/>
      <c r="Q302" s="107">
        <f t="shared" si="52"/>
        <v>1.1519126998025937E-2</v>
      </c>
      <c r="R302" s="97">
        <f t="shared" si="59"/>
        <v>1.0019569983719931</v>
      </c>
      <c r="S302" s="97">
        <f t="shared" si="62"/>
        <v>5.503414077452792</v>
      </c>
      <c r="T302" s="100">
        <f t="shared" si="53"/>
        <v>8.881905554683156E-2</v>
      </c>
      <c r="U302" s="100">
        <f t="shared" si="54"/>
        <v>1.7456801417117251E-2</v>
      </c>
      <c r="V302" s="100">
        <f t="shared" si="55"/>
        <v>7.1362254129714309E-2</v>
      </c>
      <c r="Y302" s="81"/>
      <c r="Z302" s="81"/>
    </row>
    <row r="303" spans="1:26" ht="13">
      <c r="A303" s="74">
        <v>1895.07</v>
      </c>
      <c r="B303" s="95">
        <v>4.72</v>
      </c>
      <c r="C303" s="96">
        <v>0.1983</v>
      </c>
      <c r="D303" s="95">
        <v>0.21249999999999999</v>
      </c>
      <c r="E303" s="95">
        <v>6.9456325620000001</v>
      </c>
      <c r="F303" s="96">
        <f t="shared" si="63"/>
        <v>1895.5416666666445</v>
      </c>
      <c r="G303" s="97">
        <f>G297*6/12+G309*6/12</f>
        <v>3.53</v>
      </c>
      <c r="H303" s="96">
        <f t="shared" si="60"/>
        <v>216.93067500336329</v>
      </c>
      <c r="I303" s="96">
        <f t="shared" si="56"/>
        <v>9.113845943467572</v>
      </c>
      <c r="J303" s="98">
        <f t="shared" si="61"/>
        <v>819.00485904902155</v>
      </c>
      <c r="K303" s="96">
        <f t="shared" si="57"/>
        <v>9.7664763640285361</v>
      </c>
      <c r="L303" s="98">
        <f t="shared" si="58"/>
        <v>36.872570455067169</v>
      </c>
      <c r="M303" s="91">
        <f t="shared" si="50"/>
        <v>17.546014648740567</v>
      </c>
      <c r="N303" s="87"/>
      <c r="O303" s="99">
        <f t="shared" si="51"/>
        <v>22.060403147384232</v>
      </c>
      <c r="P303" s="99"/>
      <c r="Q303" s="107">
        <f t="shared" si="52"/>
        <v>7.7553380580635406E-3</v>
      </c>
      <c r="R303" s="97">
        <f t="shared" si="59"/>
        <v>1.0019672547512195</v>
      </c>
      <c r="S303" s="97">
        <f t="shared" si="62"/>
        <v>5.5897173211530902</v>
      </c>
      <c r="T303" s="100">
        <f t="shared" si="53"/>
        <v>9.019010633265645E-2</v>
      </c>
      <c r="U303" s="100">
        <f t="shared" si="54"/>
        <v>1.6202722618998022E-2</v>
      </c>
      <c r="V303" s="100">
        <f t="shared" si="55"/>
        <v>7.3987383713658428E-2</v>
      </c>
      <c r="Y303" s="81"/>
      <c r="Z303" s="81"/>
    </row>
    <row r="304" spans="1:26" ht="13">
      <c r="A304" s="74">
        <v>1895.08</v>
      </c>
      <c r="B304" s="95">
        <v>4.79</v>
      </c>
      <c r="C304" s="96">
        <v>0.19670000000000001</v>
      </c>
      <c r="D304" s="95">
        <v>0.22</v>
      </c>
      <c r="E304" s="95">
        <v>6.8504834710000004</v>
      </c>
      <c r="F304" s="96">
        <f t="shared" si="63"/>
        <v>1895.6249999999777</v>
      </c>
      <c r="G304" s="97">
        <f>G297*5/12+G309*7/12</f>
        <v>3.541666666666667</v>
      </c>
      <c r="H304" s="96">
        <f t="shared" si="60"/>
        <v>223.20558855049597</v>
      </c>
      <c r="I304" s="96">
        <f t="shared" si="56"/>
        <v>9.165874586196777</v>
      </c>
      <c r="J304" s="98">
        <f t="shared" si="61"/>
        <v>845.57905994101429</v>
      </c>
      <c r="K304" s="96">
        <f t="shared" si="57"/>
        <v>10.251613670377687</v>
      </c>
      <c r="L304" s="98">
        <f t="shared" si="58"/>
        <v>38.836616531737612</v>
      </c>
      <c r="M304" s="91">
        <f t="shared" si="50"/>
        <v>18.074072547241805</v>
      </c>
      <c r="N304" s="87"/>
      <c r="O304" s="99">
        <f t="shared" si="51"/>
        <v>22.72836964472511</v>
      </c>
      <c r="P304" s="99"/>
      <c r="Q304" s="107">
        <f t="shared" si="52"/>
        <v>4.6143262527668788E-3</v>
      </c>
      <c r="R304" s="97">
        <f t="shared" si="59"/>
        <v>1.0019775107252942</v>
      </c>
      <c r="S304" s="97">
        <f t="shared" si="62"/>
        <v>5.678504260695588</v>
      </c>
      <c r="T304" s="100">
        <f t="shared" si="53"/>
        <v>8.9763943369066235E-2</v>
      </c>
      <c r="U304" s="100">
        <f t="shared" si="54"/>
        <v>1.3770134429317515E-2</v>
      </c>
      <c r="V304" s="100">
        <f t="shared" si="55"/>
        <v>7.5993808939748719E-2</v>
      </c>
      <c r="Y304" s="81"/>
      <c r="Z304" s="81"/>
    </row>
    <row r="305" spans="1:26" ht="13">
      <c r="A305" s="74">
        <v>1895.09</v>
      </c>
      <c r="B305" s="95">
        <v>4.82</v>
      </c>
      <c r="C305" s="96">
        <v>0.19500000000000001</v>
      </c>
      <c r="D305" s="95">
        <v>0.22750000000000001</v>
      </c>
      <c r="E305" s="95">
        <v>6.8504834710000004</v>
      </c>
      <c r="F305" s="96">
        <f t="shared" si="63"/>
        <v>1895.708333333311</v>
      </c>
      <c r="G305" s="97">
        <f>G297*4/12+G309*8/12</f>
        <v>3.5533333333333332</v>
      </c>
      <c r="H305" s="96">
        <f t="shared" si="60"/>
        <v>224.60353586918384</v>
      </c>
      <c r="I305" s="96">
        <f t="shared" si="56"/>
        <v>9.0866575714711306</v>
      </c>
      <c r="J305" s="98">
        <f t="shared" si="61"/>
        <v>853.74357591643638</v>
      </c>
      <c r="K305" s="96">
        <f t="shared" si="57"/>
        <v>10.601100500049652</v>
      </c>
      <c r="L305" s="98">
        <f t="shared" si="58"/>
        <v>40.29598828236292</v>
      </c>
      <c r="M305" s="91">
        <f t="shared" si="50"/>
        <v>18.20033594660547</v>
      </c>
      <c r="N305" s="87"/>
      <c r="O305" s="99">
        <f t="shared" si="51"/>
        <v>22.888669564420361</v>
      </c>
      <c r="P305" s="99"/>
      <c r="Q305" s="107">
        <f t="shared" si="52"/>
        <v>5.293774765856428E-3</v>
      </c>
      <c r="R305" s="97">
        <f t="shared" si="59"/>
        <v>1.0019877662945698</v>
      </c>
      <c r="S305" s="97">
        <f t="shared" si="62"/>
        <v>5.6897335637747419</v>
      </c>
      <c r="T305" s="100">
        <f t="shared" si="53"/>
        <v>9.0636905533701073E-2</v>
      </c>
      <c r="U305" s="100">
        <f t="shared" si="54"/>
        <v>1.505595747176236E-2</v>
      </c>
      <c r="V305" s="100">
        <f t="shared" si="55"/>
        <v>7.5580948061938713E-2</v>
      </c>
      <c r="Y305" s="81"/>
      <c r="Z305" s="81"/>
    </row>
    <row r="306" spans="1:26" ht="13">
      <c r="A306" s="74">
        <v>1895.1</v>
      </c>
      <c r="B306" s="95">
        <v>4.75</v>
      </c>
      <c r="C306" s="96">
        <v>0.1933</v>
      </c>
      <c r="D306" s="95">
        <v>0.23499999999999999</v>
      </c>
      <c r="E306" s="95">
        <v>6.8504834710000004</v>
      </c>
      <c r="F306" s="96">
        <f t="shared" si="63"/>
        <v>1895.7916666666442</v>
      </c>
      <c r="G306" s="97">
        <f>G297*3/12+G309*9/12</f>
        <v>3.5649999999999995</v>
      </c>
      <c r="H306" s="96">
        <f t="shared" si="60"/>
        <v>221.34165879224548</v>
      </c>
      <c r="I306" s="96">
        <f t="shared" si="56"/>
        <v>9.0074405567454843</v>
      </c>
      <c r="J306" s="98">
        <f t="shared" si="61"/>
        <v>844.1980024284494</v>
      </c>
      <c r="K306" s="96">
        <f t="shared" si="57"/>
        <v>10.950587329721618</v>
      </c>
      <c r="L306" s="98">
        <f t="shared" si="58"/>
        <v>41.765585383302231</v>
      </c>
      <c r="M306" s="91">
        <f t="shared" si="50"/>
        <v>17.944706622466484</v>
      </c>
      <c r="N306" s="87"/>
      <c r="O306" s="99">
        <f t="shared" si="51"/>
        <v>22.567892520739921</v>
      </c>
      <c r="P306" s="99"/>
      <c r="Q306" s="107">
        <f t="shared" si="52"/>
        <v>5.9598073262705289E-3</v>
      </c>
      <c r="R306" s="97">
        <f t="shared" si="59"/>
        <v>1.0019980214593986</v>
      </c>
      <c r="S306" s="97">
        <f t="shared" si="62"/>
        <v>5.7010434243778958</v>
      </c>
      <c r="T306" s="100">
        <f t="shared" si="53"/>
        <v>9.370967769665195E-2</v>
      </c>
      <c r="U306" s="100">
        <f t="shared" si="54"/>
        <v>1.5180906399945293E-2</v>
      </c>
      <c r="V306" s="100">
        <f t="shared" si="55"/>
        <v>7.8528771296706656E-2</v>
      </c>
      <c r="Y306" s="81"/>
      <c r="Z306" s="81"/>
    </row>
    <row r="307" spans="1:26" ht="13">
      <c r="A307" s="74">
        <v>1895.11</v>
      </c>
      <c r="B307" s="95">
        <v>4.59</v>
      </c>
      <c r="C307" s="96">
        <v>0.19170000000000001</v>
      </c>
      <c r="D307" s="95">
        <v>0.24249999999999999</v>
      </c>
      <c r="E307" s="95">
        <v>6.8504834710000004</v>
      </c>
      <c r="F307" s="96">
        <f t="shared" si="63"/>
        <v>1895.8749999999775</v>
      </c>
      <c r="G307" s="97">
        <f>G297*2/12+G309*10/12</f>
        <v>3.5766666666666667</v>
      </c>
      <c r="H307" s="96">
        <f t="shared" si="60"/>
        <v>213.88593975924348</v>
      </c>
      <c r="I307" s="96">
        <f t="shared" si="56"/>
        <v>8.9328833664154654</v>
      </c>
      <c r="J307" s="98">
        <f t="shared" si="61"/>
        <v>818.60103036534247</v>
      </c>
      <c r="K307" s="96">
        <f t="shared" si="57"/>
        <v>11.300074159393585</v>
      </c>
      <c r="L307" s="98">
        <f t="shared" si="58"/>
        <v>43.248529382046968</v>
      </c>
      <c r="M307" s="91">
        <f t="shared" si="50"/>
        <v>17.342998991921696</v>
      </c>
      <c r="N307" s="87"/>
      <c r="O307" s="99">
        <f t="shared" si="51"/>
        <v>21.81294655605139</v>
      </c>
      <c r="P307" s="99"/>
      <c r="Q307" s="107">
        <f t="shared" si="52"/>
        <v>6.5966071475565408E-3</v>
      </c>
      <c r="R307" s="97">
        <f t="shared" si="59"/>
        <v>1.0020082762201332</v>
      </c>
      <c r="S307" s="97">
        <f t="shared" si="62"/>
        <v>5.7124342314807661</v>
      </c>
      <c r="T307" s="100">
        <f t="shared" si="53"/>
        <v>9.5563696438718093E-2</v>
      </c>
      <c r="U307" s="100">
        <f t="shared" si="54"/>
        <v>1.4144552514070652E-2</v>
      </c>
      <c r="V307" s="100">
        <f t="shared" si="55"/>
        <v>8.1419143924647441E-2</v>
      </c>
      <c r="Y307" s="81"/>
      <c r="Z307" s="81"/>
    </row>
    <row r="308" spans="1:26" ht="13">
      <c r="A308" s="74">
        <v>1895.12</v>
      </c>
      <c r="B308" s="95">
        <v>4.32</v>
      </c>
      <c r="C308" s="96">
        <v>0.19</v>
      </c>
      <c r="D308" s="95">
        <v>0.25</v>
      </c>
      <c r="E308" s="95">
        <v>6.7553424790000003</v>
      </c>
      <c r="F308" s="96">
        <f t="shared" si="63"/>
        <v>1895.9583333333107</v>
      </c>
      <c r="G308" s="97">
        <f>G297*1/12+G309*11/12</f>
        <v>3.5883333333333338</v>
      </c>
      <c r="H308" s="96">
        <f t="shared" si="60"/>
        <v>204.13954796324984</v>
      </c>
      <c r="I308" s="96">
        <f t="shared" si="56"/>
        <v>8.9783597483836726</v>
      </c>
      <c r="J308" s="98">
        <f t="shared" si="61"/>
        <v>784.16243271955409</v>
      </c>
      <c r="K308" s="96">
        <f t="shared" si="57"/>
        <v>11.813631247873253</v>
      </c>
      <c r="L308" s="98">
        <f t="shared" si="58"/>
        <v>45.379770412011226</v>
      </c>
      <c r="M308" s="91">
        <f t="shared" si="50"/>
        <v>16.548415156667968</v>
      </c>
      <c r="N308" s="87"/>
      <c r="O308" s="99">
        <f t="shared" si="51"/>
        <v>20.818648077628069</v>
      </c>
      <c r="P308" s="99"/>
      <c r="Q308" s="107">
        <f t="shared" si="52"/>
        <v>5.5613476259541716E-3</v>
      </c>
      <c r="R308" s="97">
        <f t="shared" si="59"/>
        <v>1.0020185305771252</v>
      </c>
      <c r="S308" s="97">
        <f t="shared" si="62"/>
        <v>5.8045208143313989</v>
      </c>
      <c r="T308" s="100">
        <f t="shared" si="53"/>
        <v>0.1020434556377916</v>
      </c>
      <c r="U308" s="100">
        <f t="shared" si="54"/>
        <v>1.1706016420445886E-2</v>
      </c>
      <c r="V308" s="100">
        <f t="shared" si="55"/>
        <v>9.0337439217345716E-2</v>
      </c>
      <c r="Y308" s="81"/>
      <c r="Z308" s="81"/>
    </row>
    <row r="309" spans="1:26" ht="13">
      <c r="A309" s="74">
        <v>1896.01</v>
      </c>
      <c r="B309" s="95">
        <v>4.2699999999999996</v>
      </c>
      <c r="C309" s="96">
        <v>0.18920000000000001</v>
      </c>
      <c r="D309" s="95">
        <v>0.2467</v>
      </c>
      <c r="E309" s="95">
        <v>6.6601933879999997</v>
      </c>
      <c r="F309" s="96">
        <f t="shared" si="63"/>
        <v>1896.041666666644</v>
      </c>
      <c r="G309" s="97">
        <v>3.6</v>
      </c>
      <c r="H309" s="96">
        <f t="shared" si="60"/>
        <v>204.65945290055885</v>
      </c>
      <c r="I309" s="96">
        <f t="shared" si="56"/>
        <v>9.0682830184509928</v>
      </c>
      <c r="J309" s="98">
        <f t="shared" si="61"/>
        <v>789.06238393641172</v>
      </c>
      <c r="K309" s="96">
        <f t="shared" si="57"/>
        <v>11.824235838540485</v>
      </c>
      <c r="L309" s="98">
        <f t="shared" si="58"/>
        <v>45.588217826021726</v>
      </c>
      <c r="M309" s="91">
        <f t="shared" si="50"/>
        <v>16.576224828568197</v>
      </c>
      <c r="N309" s="87"/>
      <c r="O309" s="99">
        <f t="shared" si="51"/>
        <v>20.858552156094387</v>
      </c>
      <c r="P309" s="99"/>
      <c r="Q309" s="107">
        <f t="shared" si="52"/>
        <v>6.2604116349686198E-3</v>
      </c>
      <c r="R309" s="97">
        <f t="shared" si="59"/>
        <v>1.004389296452507</v>
      </c>
      <c r="S309" s="97">
        <f t="shared" si="62"/>
        <v>5.8993295543559379</v>
      </c>
      <c r="T309" s="100">
        <f t="shared" si="53"/>
        <v>0.1054217959988839</v>
      </c>
      <c r="U309" s="100">
        <f t="shared" si="54"/>
        <v>1.0392143209894567E-2</v>
      </c>
      <c r="V309" s="100">
        <f t="shared" si="55"/>
        <v>9.5029652788989338E-2</v>
      </c>
      <c r="Y309" s="81"/>
      <c r="Z309" s="81"/>
    </row>
    <row r="310" spans="1:26" ht="13">
      <c r="A310" s="74">
        <v>1896.02</v>
      </c>
      <c r="B310" s="95">
        <v>4.45</v>
      </c>
      <c r="C310" s="96">
        <v>0.1883</v>
      </c>
      <c r="D310" s="95">
        <v>0.24329999999999999</v>
      </c>
      <c r="E310" s="95">
        <v>6.5650523969999997</v>
      </c>
      <c r="F310" s="96">
        <f t="shared" si="63"/>
        <v>1896.1249999999773</v>
      </c>
      <c r="G310" s="97">
        <f>G309*11/12+G321*1/12</f>
        <v>3.5833333333333335</v>
      </c>
      <c r="H310" s="96">
        <f t="shared" si="60"/>
        <v>216.37774370988006</v>
      </c>
      <c r="I310" s="96">
        <f t="shared" si="56"/>
        <v>9.1559391327124509</v>
      </c>
      <c r="J310" s="98">
        <f t="shared" si="61"/>
        <v>837.18385078627819</v>
      </c>
      <c r="K310" s="96">
        <f t="shared" si="57"/>
        <v>11.830270796542431</v>
      </c>
      <c r="L310" s="98">
        <f t="shared" si="58"/>
        <v>45.77232154973067</v>
      </c>
      <c r="M310" s="91">
        <f t="shared" si="50"/>
        <v>17.515403352637279</v>
      </c>
      <c r="N310" s="87"/>
      <c r="O310" s="99">
        <f t="shared" si="51"/>
        <v>22.040592031270329</v>
      </c>
      <c r="P310" s="99"/>
      <c r="Q310" s="107">
        <f t="shared" si="52"/>
        <v>1.7805233819332481E-3</v>
      </c>
      <c r="R310" s="97">
        <f t="shared" si="59"/>
        <v>1.0043764949070104</v>
      </c>
      <c r="S310" s="97">
        <f t="shared" si="62"/>
        <v>6.0110920261683249</v>
      </c>
      <c r="T310" s="100">
        <f t="shared" si="53"/>
        <v>9.843401141894681E-2</v>
      </c>
      <c r="U310" s="100">
        <f t="shared" si="54"/>
        <v>8.6166554887228131E-3</v>
      </c>
      <c r="V310" s="100">
        <f t="shared" si="55"/>
        <v>8.9817355930223997E-2</v>
      </c>
      <c r="Y310" s="81"/>
      <c r="Z310" s="81"/>
    </row>
    <row r="311" spans="1:26" ht="13">
      <c r="A311" s="74">
        <v>1896.03</v>
      </c>
      <c r="B311" s="95">
        <v>4.38</v>
      </c>
      <c r="C311" s="96">
        <v>0.1875</v>
      </c>
      <c r="D311" s="95">
        <v>0.24</v>
      </c>
      <c r="E311" s="95">
        <v>6.5650523969999997</v>
      </c>
      <c r="F311" s="96">
        <f t="shared" si="63"/>
        <v>1896.2083333333105</v>
      </c>
      <c r="G311" s="97">
        <f>G309*10/12+G321*2/12</f>
        <v>3.5666666666666664</v>
      </c>
      <c r="H311" s="96">
        <f t="shared" si="60"/>
        <v>212.97404886500553</v>
      </c>
      <c r="I311" s="96">
        <f t="shared" si="56"/>
        <v>9.1170397630567432</v>
      </c>
      <c r="J311" s="98">
        <f t="shared" si="61"/>
        <v>826.95421665447941</v>
      </c>
      <c r="K311" s="96">
        <f t="shared" si="57"/>
        <v>11.669810896712631</v>
      </c>
      <c r="L311" s="98">
        <f t="shared" si="58"/>
        <v>45.312559816683802</v>
      </c>
      <c r="M311" s="91">
        <f t="shared" si="50"/>
        <v>17.232362712298613</v>
      </c>
      <c r="N311" s="87"/>
      <c r="O311" s="99">
        <f t="shared" si="51"/>
        <v>21.685007699222616</v>
      </c>
      <c r="P311" s="99"/>
      <c r="Q311" s="107">
        <f t="shared" si="52"/>
        <v>4.0598699544547243E-3</v>
      </c>
      <c r="R311" s="97">
        <f t="shared" si="59"/>
        <v>1.0043636945405117</v>
      </c>
      <c r="S311" s="97">
        <f t="shared" si="62"/>
        <v>6.0373995398064215</v>
      </c>
      <c r="T311" s="100">
        <f t="shared" si="53"/>
        <v>9.7393655283083636E-2</v>
      </c>
      <c r="U311" s="100">
        <f t="shared" si="54"/>
        <v>8.2971036943131349E-3</v>
      </c>
      <c r="V311" s="100">
        <f t="shared" si="55"/>
        <v>8.9096551588770501E-2</v>
      </c>
      <c r="Y311" s="81"/>
      <c r="Z311" s="81"/>
    </row>
    <row r="312" spans="1:26" ht="13">
      <c r="A312" s="74">
        <v>1896.04</v>
      </c>
      <c r="B312" s="95">
        <v>4.42</v>
      </c>
      <c r="C312" s="96">
        <v>0.1867</v>
      </c>
      <c r="D312" s="95">
        <v>0.23669999999999999</v>
      </c>
      <c r="E312" s="95">
        <v>6.469903306</v>
      </c>
      <c r="F312" s="96">
        <f t="shared" si="63"/>
        <v>1896.2916666666438</v>
      </c>
      <c r="G312" s="97">
        <f>G309*9/12+G321*3/12</f>
        <v>3.55</v>
      </c>
      <c r="H312" s="96">
        <f t="shared" si="60"/>
        <v>218.07970587311888</v>
      </c>
      <c r="I312" s="96">
        <f t="shared" si="56"/>
        <v>9.2116473046405662</v>
      </c>
      <c r="J312" s="98">
        <f t="shared" si="61"/>
        <v>849.75955608093523</v>
      </c>
      <c r="K312" s="96">
        <f t="shared" si="57"/>
        <v>11.678612303205258</v>
      </c>
      <c r="L312" s="98">
        <f t="shared" si="58"/>
        <v>45.50635450777316</v>
      </c>
      <c r="M312" s="91">
        <f t="shared" si="50"/>
        <v>17.643699378130012</v>
      </c>
      <c r="N312" s="87"/>
      <c r="O312" s="99">
        <f t="shared" si="51"/>
        <v>22.201842765217229</v>
      </c>
      <c r="P312" s="99"/>
      <c r="Q312" s="107">
        <f t="shared" si="52"/>
        <v>2.6304574066016023E-3</v>
      </c>
      <c r="R312" s="97">
        <f t="shared" si="59"/>
        <v>1.0043508953544789</v>
      </c>
      <c r="S312" s="97">
        <f t="shared" si="62"/>
        <v>6.1529208637484656</v>
      </c>
      <c r="T312" s="100">
        <f t="shared" si="53"/>
        <v>9.3255691423889564E-2</v>
      </c>
      <c r="U312" s="100">
        <f t="shared" si="54"/>
        <v>6.5102640645871013E-3</v>
      </c>
      <c r="V312" s="100">
        <f t="shared" si="55"/>
        <v>8.6745427359302463E-2</v>
      </c>
      <c r="Y312" s="81"/>
      <c r="Z312" s="81"/>
    </row>
    <row r="313" spans="1:26" ht="13">
      <c r="A313" s="74">
        <v>1896.05</v>
      </c>
      <c r="B313" s="95">
        <v>4.4000000000000004</v>
      </c>
      <c r="C313" s="96">
        <v>0.18579999999999999</v>
      </c>
      <c r="D313" s="95">
        <v>0.23330000000000001</v>
      </c>
      <c r="E313" s="95">
        <v>6.3747542150000003</v>
      </c>
      <c r="F313" s="96">
        <f t="shared" si="63"/>
        <v>1896.374999999977</v>
      </c>
      <c r="G313" s="97">
        <f>G309*8/12+G321*4/12</f>
        <v>3.5333333333333332</v>
      </c>
      <c r="H313" s="96">
        <f t="shared" si="60"/>
        <v>220.33323209465883</v>
      </c>
      <c r="I313" s="96">
        <f t="shared" si="56"/>
        <v>9.3040714825426374</v>
      </c>
      <c r="J313" s="98">
        <f t="shared" si="61"/>
        <v>861.56169696511517</v>
      </c>
      <c r="K313" s="96">
        <f t="shared" si="57"/>
        <v>11.682668874473613</v>
      </c>
      <c r="L313" s="98">
        <f t="shared" si="58"/>
        <v>45.682350886809395</v>
      </c>
      <c r="M313" s="91">
        <f t="shared" si="50"/>
        <v>17.828266894232836</v>
      </c>
      <c r="N313" s="87"/>
      <c r="O313" s="99">
        <f t="shared" si="51"/>
        <v>22.432252972028</v>
      </c>
      <c r="P313" s="99"/>
      <c r="Q313" s="107">
        <f t="shared" si="52"/>
        <v>3.1802127213657189E-3</v>
      </c>
      <c r="R313" s="97">
        <f t="shared" si="59"/>
        <v>1.0043380973503815</v>
      </c>
      <c r="S313" s="97">
        <f t="shared" si="62"/>
        <v>6.2719291796456558</v>
      </c>
      <c r="T313" s="100">
        <f t="shared" si="53"/>
        <v>8.7957278337948752E-2</v>
      </c>
      <c r="U313" s="100">
        <f t="shared" si="54"/>
        <v>3.5857713301912231E-3</v>
      </c>
      <c r="V313" s="100">
        <f t="shared" si="55"/>
        <v>8.4371507007757529E-2</v>
      </c>
      <c r="Y313" s="81"/>
      <c r="Z313" s="81"/>
    </row>
    <row r="314" spans="1:26" ht="13">
      <c r="A314" s="74">
        <v>1896.06</v>
      </c>
      <c r="B314" s="95">
        <v>4.32</v>
      </c>
      <c r="C314" s="96">
        <v>0.185</v>
      </c>
      <c r="D314" s="95">
        <v>0.23</v>
      </c>
      <c r="E314" s="95">
        <v>6.2796132230000001</v>
      </c>
      <c r="F314" s="96">
        <f t="shared" si="63"/>
        <v>1896.4583333333103</v>
      </c>
      <c r="G314" s="97">
        <f>G309*7/12+G321*5/12</f>
        <v>3.5166666666666666</v>
      </c>
      <c r="H314" s="96">
        <f t="shared" si="60"/>
        <v>219.60469714107415</v>
      </c>
      <c r="I314" s="96">
        <f t="shared" si="56"/>
        <v>9.404367817383962</v>
      </c>
      <c r="J314" s="98">
        <f t="shared" si="61"/>
        <v>861.77739652138212</v>
      </c>
      <c r="K314" s="96">
        <f t="shared" si="57"/>
        <v>11.691916745936821</v>
      </c>
      <c r="L314" s="98">
        <f t="shared" si="58"/>
        <v>45.881666944425447</v>
      </c>
      <c r="M314" s="91">
        <f t="shared" si="50"/>
        <v>17.777578616430471</v>
      </c>
      <c r="N314" s="87"/>
      <c r="O314" s="99">
        <f t="shared" si="51"/>
        <v>22.366260400602876</v>
      </c>
      <c r="P314" s="99"/>
      <c r="Q314" s="107">
        <f t="shared" si="52"/>
        <v>3.2653672633127795E-3</v>
      </c>
      <c r="R314" s="97">
        <f t="shared" si="59"/>
        <v>1.0043253005296922</v>
      </c>
      <c r="S314" s="97">
        <f t="shared" si="62"/>
        <v>6.3945742176556077</v>
      </c>
      <c r="T314" s="100">
        <f t="shared" si="53"/>
        <v>8.9699636569060104E-2</v>
      </c>
      <c r="U314" s="100">
        <f t="shared" si="54"/>
        <v>1.769623504406681E-3</v>
      </c>
      <c r="V314" s="100">
        <f t="shared" si="55"/>
        <v>8.7930013064653423E-2</v>
      </c>
      <c r="Y314" s="81"/>
      <c r="Z314" s="81"/>
    </row>
    <row r="315" spans="1:26" ht="13">
      <c r="A315" s="74">
        <v>1896.07</v>
      </c>
      <c r="B315" s="95">
        <v>4.04</v>
      </c>
      <c r="C315" s="96">
        <v>0.1842</v>
      </c>
      <c r="D315" s="95">
        <v>0.22670000000000001</v>
      </c>
      <c r="E315" s="95">
        <v>6.2796132230000001</v>
      </c>
      <c r="F315" s="96">
        <f t="shared" si="63"/>
        <v>1896.5416666666436</v>
      </c>
      <c r="G315" s="97">
        <f>G309*6/12+G321*6/12</f>
        <v>3.5</v>
      </c>
      <c r="H315" s="96">
        <f t="shared" si="60"/>
        <v>205.37105936341194</v>
      </c>
      <c r="I315" s="96">
        <f t="shared" si="56"/>
        <v>9.3637002808763565</v>
      </c>
      <c r="J315" s="98">
        <f t="shared" si="61"/>
        <v>808.98355670902481</v>
      </c>
      <c r="K315" s="96">
        <f t="shared" si="57"/>
        <v>11.524163157842944</v>
      </c>
      <c r="L315" s="98">
        <f t="shared" si="58"/>
        <v>45.39519116483563</v>
      </c>
      <c r="M315" s="91">
        <f t="shared" si="50"/>
        <v>16.637100103394594</v>
      </c>
      <c r="N315" s="87"/>
      <c r="O315" s="99">
        <f t="shared" si="51"/>
        <v>20.933061531248519</v>
      </c>
      <c r="P315" s="99"/>
      <c r="Q315" s="107">
        <f t="shared" si="52"/>
        <v>6.0532997371381403E-3</v>
      </c>
      <c r="R315" s="97">
        <f t="shared" si="59"/>
        <v>1.0043125048938841</v>
      </c>
      <c r="S315" s="97">
        <f t="shared" si="62"/>
        <v>6.4222326729063886</v>
      </c>
      <c r="T315" s="100">
        <f t="shared" si="53"/>
        <v>9.783469588933591E-2</v>
      </c>
      <c r="U315" s="100">
        <f t="shared" si="54"/>
        <v>4.8652627988323704E-3</v>
      </c>
      <c r="V315" s="100">
        <f t="shared" si="55"/>
        <v>9.2969433090503539E-2</v>
      </c>
      <c r="Y315" s="81"/>
      <c r="Z315" s="81"/>
    </row>
    <row r="316" spans="1:26" ht="13">
      <c r="A316" s="74">
        <v>1896.08</v>
      </c>
      <c r="B316" s="95">
        <v>3.81</v>
      </c>
      <c r="C316" s="96">
        <v>0.18329999999999999</v>
      </c>
      <c r="D316" s="95">
        <v>0.2233</v>
      </c>
      <c r="E316" s="95">
        <v>6.2796132230000001</v>
      </c>
      <c r="F316" s="96">
        <f t="shared" si="63"/>
        <v>1896.6249999999768</v>
      </c>
      <c r="G316" s="97">
        <f>G309*5/12+G321*7/12</f>
        <v>3.4833333333333334</v>
      </c>
      <c r="H316" s="96">
        <f t="shared" si="60"/>
        <v>193.67914261747512</v>
      </c>
      <c r="I316" s="96">
        <f t="shared" si="56"/>
        <v>9.3179493023052977</v>
      </c>
      <c r="J316" s="98">
        <f t="shared" si="61"/>
        <v>765.98628091339469</v>
      </c>
      <c r="K316" s="96">
        <f t="shared" si="57"/>
        <v>11.351326127685615</v>
      </c>
      <c r="L316" s="98">
        <f t="shared" si="58"/>
        <v>44.89363163463544</v>
      </c>
      <c r="M316" s="91">
        <f t="shared" si="50"/>
        <v>15.703370546226882</v>
      </c>
      <c r="N316" s="87"/>
      <c r="O316" s="99">
        <f t="shared" si="51"/>
        <v>19.764265040091693</v>
      </c>
      <c r="P316" s="99"/>
      <c r="Q316" s="107">
        <f t="shared" si="52"/>
        <v>8.5761667136347239E-3</v>
      </c>
      <c r="R316" s="97">
        <f t="shared" si="59"/>
        <v>1.0042997104444336</v>
      </c>
      <c r="S316" s="97">
        <f t="shared" si="62"/>
        <v>6.44992858273796</v>
      </c>
      <c r="T316" s="100">
        <f t="shared" si="53"/>
        <v>0.10958433281852109</v>
      </c>
      <c r="U316" s="100">
        <f t="shared" si="54"/>
        <v>2.2823428152958236E-3</v>
      </c>
      <c r="V316" s="100">
        <f t="shared" si="55"/>
        <v>0.10730199000322527</v>
      </c>
      <c r="Y316" s="81"/>
      <c r="Z316" s="81"/>
    </row>
    <row r="317" spans="1:26" ht="13">
      <c r="A317" s="74">
        <v>1896.09</v>
      </c>
      <c r="B317" s="95">
        <v>4.01</v>
      </c>
      <c r="C317" s="96">
        <v>0.1825</v>
      </c>
      <c r="D317" s="95">
        <v>0.22</v>
      </c>
      <c r="E317" s="95">
        <v>6.2796132230000001</v>
      </c>
      <c r="F317" s="96">
        <f t="shared" si="63"/>
        <v>1896.7083333333101</v>
      </c>
      <c r="G317" s="97">
        <f>G309*4/12+G321*8/12</f>
        <v>3.4666666666666668</v>
      </c>
      <c r="H317" s="96">
        <f t="shared" si="60"/>
        <v>203.84602674437667</v>
      </c>
      <c r="I317" s="96">
        <f t="shared" si="56"/>
        <v>9.2772817657976923</v>
      </c>
      <c r="J317" s="98">
        <f t="shared" si="61"/>
        <v>809.25311316315049</v>
      </c>
      <c r="K317" s="96">
        <f t="shared" si="57"/>
        <v>11.18357253959174</v>
      </c>
      <c r="L317" s="98">
        <f t="shared" si="58"/>
        <v>44.397926407953399</v>
      </c>
      <c r="M317" s="91">
        <f t="shared" si="50"/>
        <v>16.544339943032028</v>
      </c>
      <c r="N317" s="87"/>
      <c r="O317" s="99">
        <f t="shared" si="51"/>
        <v>20.824903901677782</v>
      </c>
      <c r="P317" s="99"/>
      <c r="Q317" s="107">
        <f t="shared" si="52"/>
        <v>5.505869389791751E-3</v>
      </c>
      <c r="R317" s="97">
        <f t="shared" si="59"/>
        <v>1.0042869171828182</v>
      </c>
      <c r="S317" s="97">
        <f t="shared" si="62"/>
        <v>6.4776614080310093</v>
      </c>
      <c r="T317" s="100">
        <f t="shared" si="53"/>
        <v>0.10597480400938974</v>
      </c>
      <c r="U317" s="100">
        <f t="shared" si="54"/>
        <v>8.6425337500384281E-4</v>
      </c>
      <c r="V317" s="100">
        <f t="shared" si="55"/>
        <v>0.1051105506343859</v>
      </c>
      <c r="Y317" s="81"/>
      <c r="Z317" s="81"/>
    </row>
    <row r="318" spans="1:26" ht="13">
      <c r="A318" s="74">
        <v>1896.1</v>
      </c>
      <c r="B318" s="95">
        <v>4.0999999999999996</v>
      </c>
      <c r="C318" s="96">
        <v>0.1817</v>
      </c>
      <c r="D318" s="95">
        <v>0.2167</v>
      </c>
      <c r="E318" s="95">
        <v>6.469903306</v>
      </c>
      <c r="F318" s="96">
        <f t="shared" si="63"/>
        <v>1896.7916666666433</v>
      </c>
      <c r="G318" s="97">
        <f>G309*3/12+G321*9/12</f>
        <v>3.4499999999999997</v>
      </c>
      <c r="H318" s="96">
        <f t="shared" si="60"/>
        <v>202.29112988230486</v>
      </c>
      <c r="I318" s="96">
        <f t="shared" si="56"/>
        <v>8.9649508047840971</v>
      </c>
      <c r="J318" s="98">
        <f t="shared" si="61"/>
        <v>806.04613905115639</v>
      </c>
      <c r="K318" s="96">
        <f t="shared" si="57"/>
        <v>10.691826303779381</v>
      </c>
      <c r="L318" s="98">
        <f t="shared" si="58"/>
        <v>42.602487398142827</v>
      </c>
      <c r="M318" s="91">
        <f t="shared" si="50"/>
        <v>16.438866804725905</v>
      </c>
      <c r="N318" s="87"/>
      <c r="O318" s="99">
        <f t="shared" si="51"/>
        <v>20.692151790835585</v>
      </c>
      <c r="P318" s="99"/>
      <c r="Q318" s="107">
        <f t="shared" si="52"/>
        <v>8.9894799045271701E-3</v>
      </c>
      <c r="R318" s="97">
        <f t="shared" si="59"/>
        <v>1.0042741251105176</v>
      </c>
      <c r="S318" s="97">
        <f t="shared" si="62"/>
        <v>6.3140956089749487</v>
      </c>
      <c r="T318" s="100">
        <f t="shared" si="53"/>
        <v>0.10100257251141098</v>
      </c>
      <c r="U318" s="100">
        <f t="shared" si="54"/>
        <v>1.3565299172224599E-3</v>
      </c>
      <c r="V318" s="100">
        <f t="shared" si="55"/>
        <v>9.9646042594188522E-2</v>
      </c>
      <c r="Y318" s="81"/>
      <c r="Z318" s="81"/>
    </row>
    <row r="319" spans="1:26" ht="13">
      <c r="A319" s="74">
        <v>1896.11</v>
      </c>
      <c r="B319" s="95">
        <v>4.38</v>
      </c>
      <c r="C319" s="96">
        <v>0.18079999999999999</v>
      </c>
      <c r="D319" s="95">
        <v>0.21329999999999999</v>
      </c>
      <c r="E319" s="95">
        <v>6.6601933879999997</v>
      </c>
      <c r="F319" s="96">
        <f t="shared" si="63"/>
        <v>1896.8749999999766</v>
      </c>
      <c r="G319" s="97">
        <f>G309*2/12+G321*10/12</f>
        <v>3.4333333333333336</v>
      </c>
      <c r="H319" s="96">
        <f t="shared" si="60"/>
        <v>209.93171046942572</v>
      </c>
      <c r="I319" s="96">
        <f t="shared" si="56"/>
        <v>8.6656742586466144</v>
      </c>
      <c r="J319" s="98">
        <f t="shared" si="61"/>
        <v>839.36810556290902</v>
      </c>
      <c r="K319" s="96">
        <f t="shared" si="57"/>
        <v>10.223386722175457</v>
      </c>
      <c r="L319" s="98">
        <f t="shared" si="58"/>
        <v>40.876076921590979</v>
      </c>
      <c r="M319" s="91">
        <f t="shared" si="50"/>
        <v>17.089425242371128</v>
      </c>
      <c r="N319" s="87"/>
      <c r="O319" s="99">
        <f t="shared" si="51"/>
        <v>21.506675169836175</v>
      </c>
      <c r="P319" s="99"/>
      <c r="Q319" s="107">
        <f t="shared" si="52"/>
        <v>9.6930200802203131E-3</v>
      </c>
      <c r="R319" s="97">
        <f t="shared" si="59"/>
        <v>1.0042613342290143</v>
      </c>
      <c r="S319" s="97">
        <f t="shared" si="62"/>
        <v>6.1599101502271729</v>
      </c>
      <c r="T319" s="100">
        <f t="shared" si="53"/>
        <v>9.7961073386766628E-2</v>
      </c>
      <c r="U319" s="100">
        <f t="shared" si="54"/>
        <v>2.8859980810231889E-3</v>
      </c>
      <c r="V319" s="100">
        <f t="shared" si="55"/>
        <v>9.5075075305743439E-2</v>
      </c>
      <c r="Y319" s="81"/>
      <c r="Z319" s="81"/>
    </row>
    <row r="320" spans="1:26" ht="13">
      <c r="A320" s="74">
        <v>1896.12</v>
      </c>
      <c r="B320" s="95">
        <v>4.22</v>
      </c>
      <c r="C320" s="96">
        <v>0.18</v>
      </c>
      <c r="D320" s="95">
        <v>0.21</v>
      </c>
      <c r="E320" s="95">
        <v>6.6601933879999997</v>
      </c>
      <c r="F320" s="96">
        <f t="shared" si="63"/>
        <v>1896.9583333333098</v>
      </c>
      <c r="G320" s="97">
        <f>G309*1/12+G321*11/12</f>
        <v>3.4166666666666665</v>
      </c>
      <c r="H320" s="96">
        <f t="shared" si="60"/>
        <v>202.26297218743755</v>
      </c>
      <c r="I320" s="96">
        <f t="shared" si="56"/>
        <v>8.6273305672366742</v>
      </c>
      <c r="J320" s="98">
        <f t="shared" si="61"/>
        <v>811.58080526459355</v>
      </c>
      <c r="K320" s="96">
        <f t="shared" si="57"/>
        <v>10.065218995109451</v>
      </c>
      <c r="L320" s="98">
        <f t="shared" si="58"/>
        <v>40.386722536863651</v>
      </c>
      <c r="M320" s="91">
        <f t="shared" si="50"/>
        <v>16.5014041805901</v>
      </c>
      <c r="N320" s="87"/>
      <c r="O320" s="99">
        <f t="shared" si="51"/>
        <v>20.765764121097337</v>
      </c>
      <c r="P320" s="99"/>
      <c r="Q320" s="107">
        <f t="shared" si="52"/>
        <v>1.0736338168094911E-2</v>
      </c>
      <c r="R320" s="97">
        <f t="shared" si="59"/>
        <v>1.0042485445397913</v>
      </c>
      <c r="S320" s="97">
        <f t="shared" si="62"/>
        <v>6.1861595861979897</v>
      </c>
      <c r="T320" s="100">
        <f t="shared" si="53"/>
        <v>9.9856130879753868E-2</v>
      </c>
      <c r="U320" s="100">
        <f t="shared" si="54"/>
        <v>1.5242332623721655E-3</v>
      </c>
      <c r="V320" s="100">
        <f t="shared" si="55"/>
        <v>9.8331897617381703E-2</v>
      </c>
      <c r="Y320" s="81"/>
      <c r="Z320" s="81"/>
    </row>
    <row r="321" spans="1:26" ht="13">
      <c r="A321" s="74">
        <v>1897.01</v>
      </c>
      <c r="B321" s="95">
        <v>4.22</v>
      </c>
      <c r="C321" s="96">
        <v>0.18</v>
      </c>
      <c r="D321" s="95">
        <v>0.21829999999999999</v>
      </c>
      <c r="E321" s="95">
        <v>6.469903306</v>
      </c>
      <c r="F321" s="96">
        <f t="shared" si="63"/>
        <v>1897.0416666666431</v>
      </c>
      <c r="G321" s="97">
        <v>3.4</v>
      </c>
      <c r="H321" s="96">
        <f t="shared" si="60"/>
        <v>208.21184587886012</v>
      </c>
      <c r="I321" s="96">
        <f t="shared" si="56"/>
        <v>8.8810739948328958</v>
      </c>
      <c r="J321" s="98">
        <f t="shared" si="61"/>
        <v>838.42029088186109</v>
      </c>
      <c r="K321" s="96">
        <f t="shared" si="57"/>
        <v>10.770769183733451</v>
      </c>
      <c r="L321" s="98">
        <f t="shared" si="58"/>
        <v>43.371362440642251</v>
      </c>
      <c r="M321" s="91">
        <f t="shared" ref="M321:M384" si="64">H321/AVERAGE(K201:K320)</f>
        <v>17.026521282380568</v>
      </c>
      <c r="N321" s="87"/>
      <c r="O321" s="99">
        <f t="shared" ref="O321:O384" si="65">J321/AVERAGE(L201:L320)</f>
        <v>21.425908946193239</v>
      </c>
      <c r="P321" s="99"/>
      <c r="Q321" s="107">
        <f t="shared" ref="Q321:Q384" si="66">1/M321-(G321/100-(((E321/E201)^(1/10))-1))</f>
        <v>3.8227047514217474E-3</v>
      </c>
      <c r="R321" s="97">
        <f t="shared" si="59"/>
        <v>1.0031837326593216</v>
      </c>
      <c r="S321" s="97">
        <f t="shared" si="62"/>
        <v>6.3951594917623353</v>
      </c>
      <c r="T321" s="100">
        <f t="shared" si="53"/>
        <v>9.4677407581497564E-2</v>
      </c>
      <c r="U321" s="100">
        <f t="shared" si="54"/>
        <v>-5.916575122566492E-4</v>
      </c>
      <c r="V321" s="100">
        <f t="shared" si="55"/>
        <v>9.5269065093754213E-2</v>
      </c>
      <c r="Y321" s="81"/>
      <c r="Z321" s="81"/>
    </row>
    <row r="322" spans="1:26" ht="13">
      <c r="A322" s="74">
        <v>1897.02</v>
      </c>
      <c r="B322" s="95">
        <v>4.18</v>
      </c>
      <c r="C322" s="96">
        <v>0.18</v>
      </c>
      <c r="D322" s="95">
        <v>0.22670000000000001</v>
      </c>
      <c r="E322" s="95">
        <v>6.469903306</v>
      </c>
      <c r="F322" s="96">
        <f t="shared" si="63"/>
        <v>1897.1249999999764</v>
      </c>
      <c r="G322" s="97">
        <f>G321*11/12+G333*1/12</f>
        <v>3.3958333333333335</v>
      </c>
      <c r="H322" s="96">
        <f t="shared" si="60"/>
        <v>206.23827388000836</v>
      </c>
      <c r="I322" s="96">
        <f t="shared" si="56"/>
        <v>8.8810739948328958</v>
      </c>
      <c r="J322" s="98">
        <f t="shared" si="61"/>
        <v>833.45334603066522</v>
      </c>
      <c r="K322" s="96">
        <f t="shared" si="57"/>
        <v>11.185219303492321</v>
      </c>
      <c r="L322" s="98">
        <f t="shared" si="58"/>
        <v>45.201883623242061</v>
      </c>
      <c r="M322" s="91">
        <f t="shared" si="64"/>
        <v>16.894025883254102</v>
      </c>
      <c r="N322" s="87"/>
      <c r="O322" s="99">
        <f t="shared" si="65"/>
        <v>21.257060362377896</v>
      </c>
      <c r="P322" s="99"/>
      <c r="Q322" s="107">
        <f t="shared" si="66"/>
        <v>3.1669328023881393E-3</v>
      </c>
      <c r="R322" s="97">
        <f t="shared" si="59"/>
        <v>1.003180329202354</v>
      </c>
      <c r="S322" s="97">
        <f t="shared" si="62"/>
        <v>6.4155199698978285</v>
      </c>
      <c r="T322" s="100">
        <f t="shared" ref="T322:T385" si="67">(($J442/$J322)^(1/10)-1)</f>
        <v>8.9918230363277729E-2</v>
      </c>
      <c r="U322" s="100">
        <f t="shared" ref="U322:U385" si="68">(($S442/$S322)^(1/10)-1)</f>
        <v>-2.8663324199870166E-3</v>
      </c>
      <c r="V322" s="100">
        <f t="shared" ref="V322:V385" si="69">T322-U322</f>
        <v>9.2784562783264746E-2</v>
      </c>
      <c r="Y322" s="81"/>
      <c r="Z322" s="81"/>
    </row>
    <row r="323" spans="1:26" ht="13">
      <c r="A323" s="74">
        <v>1897.03</v>
      </c>
      <c r="B323" s="95">
        <v>4.1900000000000004</v>
      </c>
      <c r="C323" s="96">
        <v>0.18</v>
      </c>
      <c r="D323" s="95">
        <v>0.23499999999999999</v>
      </c>
      <c r="E323" s="95">
        <v>6.469903306</v>
      </c>
      <c r="F323" s="96">
        <f t="shared" si="63"/>
        <v>1897.2083333333096</v>
      </c>
      <c r="G323" s="97">
        <f>G321*10/12+G333*2/12</f>
        <v>3.3916666666666666</v>
      </c>
      <c r="H323" s="96">
        <f t="shared" si="60"/>
        <v>206.73166687972133</v>
      </c>
      <c r="I323" s="96">
        <f t="shared" si="56"/>
        <v>8.8810739948328958</v>
      </c>
      <c r="J323" s="98">
        <f t="shared" si="61"/>
        <v>838.4381148466382</v>
      </c>
      <c r="K323" s="96">
        <f t="shared" si="57"/>
        <v>11.594735493254058</v>
      </c>
      <c r="L323" s="98">
        <f t="shared" si="58"/>
        <v>47.024572073737453</v>
      </c>
      <c r="M323" s="91">
        <f t="shared" si="64"/>
        <v>16.958030716721048</v>
      </c>
      <c r="N323" s="87"/>
      <c r="O323" s="99">
        <f t="shared" si="65"/>
        <v>21.333760247196015</v>
      </c>
      <c r="P323" s="99"/>
      <c r="Q323" s="107">
        <f t="shared" si="66"/>
        <v>2.9851886508370368E-3</v>
      </c>
      <c r="R323" s="97">
        <f t="shared" si="59"/>
        <v>1.0031769257640506</v>
      </c>
      <c r="S323" s="97">
        <f t="shared" si="62"/>
        <v>6.4359234354063801</v>
      </c>
      <c r="T323" s="100">
        <f t="shared" si="67"/>
        <v>7.9641343557122601E-2</v>
      </c>
      <c r="U323" s="100">
        <f t="shared" si="68"/>
        <v>-1.9586963226663201E-3</v>
      </c>
      <c r="V323" s="100">
        <f t="shared" si="69"/>
        <v>8.1600039879788921E-2</v>
      </c>
      <c r="Y323" s="81"/>
      <c r="Z323" s="81"/>
    </row>
    <row r="324" spans="1:26" ht="13">
      <c r="A324" s="74">
        <v>1897.04</v>
      </c>
      <c r="B324" s="95">
        <v>4.0599999999999996</v>
      </c>
      <c r="C324" s="96">
        <v>0.18</v>
      </c>
      <c r="D324" s="95">
        <v>0.24329999999999999</v>
      </c>
      <c r="E324" s="95">
        <v>6.3747542150000003</v>
      </c>
      <c r="F324" s="96">
        <f t="shared" si="63"/>
        <v>1897.2916666666429</v>
      </c>
      <c r="G324" s="97">
        <f>G321*9/12+G333*3/12</f>
        <v>3.3874999999999997</v>
      </c>
      <c r="H324" s="96">
        <f t="shared" si="60"/>
        <v>203.30748234188971</v>
      </c>
      <c r="I324" s="96">
        <f t="shared" si="56"/>
        <v>9.0136322220542233</v>
      </c>
      <c r="J324" s="98">
        <f t="shared" si="61"/>
        <v>827.59707730621074</v>
      </c>
      <c r="K324" s="96">
        <f t="shared" si="57"/>
        <v>12.183426220143293</v>
      </c>
      <c r="L324" s="98">
        <f t="shared" si="58"/>
        <v>49.594672144975632</v>
      </c>
      <c r="M324" s="91">
        <f t="shared" si="64"/>
        <v>16.696857434734667</v>
      </c>
      <c r="N324" s="87"/>
      <c r="O324" s="99">
        <f t="shared" si="65"/>
        <v>21.001906820502299</v>
      </c>
      <c r="P324" s="99"/>
      <c r="Q324" s="107">
        <f t="shared" si="66"/>
        <v>2.5014578482111804E-3</v>
      </c>
      <c r="R324" s="97">
        <f t="shared" si="59"/>
        <v>1.0031735223444171</v>
      </c>
      <c r="S324" s="97">
        <f t="shared" si="62"/>
        <v>6.5527371666161178</v>
      </c>
      <c r="T324" s="100">
        <f t="shared" si="67"/>
        <v>8.2007269588502574E-2</v>
      </c>
      <c r="U324" s="100">
        <f t="shared" si="68"/>
        <v>-3.5825129168808312E-3</v>
      </c>
      <c r="V324" s="100">
        <f t="shared" si="69"/>
        <v>8.5589782505383405E-2</v>
      </c>
      <c r="Y324" s="81"/>
      <c r="Z324" s="81"/>
    </row>
    <row r="325" spans="1:26" ht="13">
      <c r="A325" s="74">
        <v>1897.05</v>
      </c>
      <c r="B325" s="95">
        <v>4.08</v>
      </c>
      <c r="C325" s="96">
        <v>0.18</v>
      </c>
      <c r="D325" s="95">
        <v>0.25169999999999998</v>
      </c>
      <c r="E325" s="95">
        <v>6.2796132230000001</v>
      </c>
      <c r="F325" s="96">
        <f t="shared" si="63"/>
        <v>1897.3749999999761</v>
      </c>
      <c r="G325" s="97">
        <f>G321*8/12+G333*4/12</f>
        <v>3.3833333333333333</v>
      </c>
      <c r="H325" s="96">
        <f t="shared" si="60"/>
        <v>207.40443618879226</v>
      </c>
      <c r="I325" s="96">
        <f t="shared" si="56"/>
        <v>9.1501957142114225</v>
      </c>
      <c r="J325" s="98">
        <f t="shared" si="61"/>
        <v>847.37836254168008</v>
      </c>
      <c r="K325" s="96">
        <f t="shared" si="57"/>
        <v>12.795023673705639</v>
      </c>
      <c r="L325" s="98">
        <f t="shared" si="58"/>
        <v>52.275768100916885</v>
      </c>
      <c r="M325" s="91">
        <f t="shared" si="64"/>
        <v>17.04775512922939</v>
      </c>
      <c r="N325" s="87"/>
      <c r="O325" s="99">
        <f t="shared" si="65"/>
        <v>21.436906305372069</v>
      </c>
      <c r="P325" s="99"/>
      <c r="Q325" s="107">
        <f t="shared" si="66"/>
        <v>-1.5688683077026699E-4</v>
      </c>
      <c r="R325" s="97">
        <f t="shared" si="59"/>
        <v>1.0031701189434596</v>
      </c>
      <c r="S325" s="97">
        <f t="shared" si="62"/>
        <v>6.6731265194171119</v>
      </c>
      <c r="T325" s="100">
        <f t="shared" si="67"/>
        <v>7.3860583095227028E-2</v>
      </c>
      <c r="U325" s="100">
        <f t="shared" si="68"/>
        <v>-7.3164706692286918E-3</v>
      </c>
      <c r="V325" s="100">
        <f t="shared" si="69"/>
        <v>8.117705376445572E-2</v>
      </c>
      <c r="Y325" s="81"/>
      <c r="Z325" s="81"/>
    </row>
    <row r="326" spans="1:26" ht="13">
      <c r="A326" s="74">
        <v>1897.06</v>
      </c>
      <c r="B326" s="95">
        <v>4.2699999999999996</v>
      </c>
      <c r="C326" s="96">
        <v>0.18</v>
      </c>
      <c r="D326" s="95">
        <v>0.26</v>
      </c>
      <c r="E326" s="95">
        <v>6.2796132230000001</v>
      </c>
      <c r="F326" s="96">
        <f t="shared" si="63"/>
        <v>1897.4583333333094</v>
      </c>
      <c r="G326" s="97">
        <f>G321*7/12+G333*5/12</f>
        <v>3.3791666666666664</v>
      </c>
      <c r="H326" s="96">
        <f t="shared" si="60"/>
        <v>217.06297610934871</v>
      </c>
      <c r="I326" s="96">
        <f t="shared" si="56"/>
        <v>9.1501957142114225</v>
      </c>
      <c r="J326" s="98">
        <f t="shared" si="61"/>
        <v>889.95497144389674</v>
      </c>
      <c r="K326" s="96">
        <f t="shared" si="57"/>
        <v>13.216949364972056</v>
      </c>
      <c r="L326" s="98">
        <f t="shared" si="58"/>
        <v>54.189295685108483</v>
      </c>
      <c r="M326" s="91">
        <f t="shared" si="64"/>
        <v>17.850497280690615</v>
      </c>
      <c r="N326" s="87"/>
      <c r="O326" s="99">
        <f t="shared" si="65"/>
        <v>22.433196984133897</v>
      </c>
      <c r="P326" s="99"/>
      <c r="Q326" s="107">
        <f t="shared" si="66"/>
        <v>-1.5985160058095763E-3</v>
      </c>
      <c r="R326" s="97">
        <f t="shared" si="59"/>
        <v>1.0031667155611836</v>
      </c>
      <c r="S326" s="97">
        <f t="shared" si="62"/>
        <v>6.6942811242084179</v>
      </c>
      <c r="T326" s="100">
        <f t="shared" si="67"/>
        <v>6.4499910549713935E-2</v>
      </c>
      <c r="U326" s="100">
        <f t="shared" si="68"/>
        <v>-8.4858680042171342E-3</v>
      </c>
      <c r="V326" s="100">
        <f t="shared" si="69"/>
        <v>7.2985778553931069E-2</v>
      </c>
      <c r="Y326" s="81"/>
      <c r="Z326" s="81"/>
    </row>
    <row r="327" spans="1:26" ht="13">
      <c r="A327" s="74">
        <v>1897.07</v>
      </c>
      <c r="B327" s="95">
        <v>4.46</v>
      </c>
      <c r="C327" s="96">
        <v>0.18</v>
      </c>
      <c r="D327" s="95">
        <v>0.26829999999999998</v>
      </c>
      <c r="E327" s="95">
        <v>6.2796132230000001</v>
      </c>
      <c r="F327" s="96">
        <f t="shared" si="63"/>
        <v>1897.5416666666426</v>
      </c>
      <c r="G327" s="97">
        <f>G321*6/12+G333*6/12</f>
        <v>3.375</v>
      </c>
      <c r="H327" s="96">
        <f t="shared" si="60"/>
        <v>226.72151602990525</v>
      </c>
      <c r="I327" s="96">
        <f t="shared" si="56"/>
        <v>9.1501957142114225</v>
      </c>
      <c r="J327" s="98">
        <f t="shared" si="61"/>
        <v>932.68114688792468</v>
      </c>
      <c r="K327" s="96">
        <f t="shared" si="57"/>
        <v>13.63887505623847</v>
      </c>
      <c r="L327" s="98">
        <f t="shared" si="58"/>
        <v>56.107253746643543</v>
      </c>
      <c r="M327" s="91">
        <f t="shared" si="64"/>
        <v>18.651975755820288</v>
      </c>
      <c r="N327" s="87"/>
      <c r="O327" s="99">
        <f t="shared" si="65"/>
        <v>23.420666317964191</v>
      </c>
      <c r="P327" s="99"/>
      <c r="Q327" s="107">
        <f t="shared" si="66"/>
        <v>-2.7943487692444341E-3</v>
      </c>
      <c r="R327" s="97">
        <f t="shared" si="59"/>
        <v>1.0031633121975951</v>
      </c>
      <c r="S327" s="97">
        <f t="shared" si="62"/>
        <v>6.7154800084153869</v>
      </c>
      <c r="T327" s="100">
        <f t="shared" si="67"/>
        <v>6.3965984520001129E-2</v>
      </c>
      <c r="U327" s="100">
        <f t="shared" si="68"/>
        <v>-8.625925653494515E-3</v>
      </c>
      <c r="V327" s="100">
        <f t="shared" si="69"/>
        <v>7.2591910173495644E-2</v>
      </c>
      <c r="Y327" s="81"/>
      <c r="Z327" s="81"/>
    </row>
    <row r="328" spans="1:26" ht="13">
      <c r="A328" s="74">
        <v>1897.08</v>
      </c>
      <c r="B328" s="95">
        <v>4.75</v>
      </c>
      <c r="C328" s="96">
        <v>0.18</v>
      </c>
      <c r="D328" s="95">
        <v>0.2767</v>
      </c>
      <c r="E328" s="95">
        <v>6.5650523969999997</v>
      </c>
      <c r="F328" s="96">
        <f t="shared" si="63"/>
        <v>1897.6249999999759</v>
      </c>
      <c r="G328" s="97">
        <f>G321*5/12+G333*7/12</f>
        <v>3.3708333333333336</v>
      </c>
      <c r="H328" s="96">
        <f t="shared" si="60"/>
        <v>230.96500733077085</v>
      </c>
      <c r="I328" s="96">
        <f t="shared" si="56"/>
        <v>8.752358172534473</v>
      </c>
      <c r="J328" s="98">
        <f t="shared" si="61"/>
        <v>953.13834787489645</v>
      </c>
      <c r="K328" s="96">
        <f t="shared" si="57"/>
        <v>13.454319479668271</v>
      </c>
      <c r="L328" s="98">
        <f t="shared" si="58"/>
        <v>55.522817022522915</v>
      </c>
      <c r="M328" s="91">
        <f t="shared" si="64"/>
        <v>19.006396010519445</v>
      </c>
      <c r="N328" s="87"/>
      <c r="O328" s="99">
        <f t="shared" si="65"/>
        <v>23.838146387477561</v>
      </c>
      <c r="P328" s="99"/>
      <c r="Q328" s="107">
        <f t="shared" si="66"/>
        <v>-5.7321390204544131E-4</v>
      </c>
      <c r="R328" s="97">
        <f t="shared" si="59"/>
        <v>1.0031599088526999</v>
      </c>
      <c r="S328" s="97">
        <f t="shared" si="62"/>
        <v>6.4438199924030668</v>
      </c>
      <c r="T328" s="100">
        <f t="shared" si="67"/>
        <v>5.3918740350289873E-2</v>
      </c>
      <c r="U328" s="100">
        <f t="shared" si="68"/>
        <v>-4.3480874288223115E-3</v>
      </c>
      <c r="V328" s="100">
        <f t="shared" si="69"/>
        <v>5.8266827779112185E-2</v>
      </c>
      <c r="Y328" s="81"/>
      <c r="Z328" s="81"/>
    </row>
    <row r="329" spans="1:26" ht="13">
      <c r="A329" s="74">
        <v>1897.09</v>
      </c>
      <c r="B329" s="95">
        <v>4.9800000000000004</v>
      </c>
      <c r="C329" s="96">
        <v>0.18</v>
      </c>
      <c r="D329" s="95">
        <v>0.28499999999999998</v>
      </c>
      <c r="E329" s="95">
        <v>6.7553424790000003</v>
      </c>
      <c r="F329" s="96">
        <f t="shared" si="63"/>
        <v>1897.7083333333092</v>
      </c>
      <c r="G329" s="97">
        <f>G321*4/12+G333*8/12</f>
        <v>3.3666666666666667</v>
      </c>
      <c r="H329" s="96">
        <f t="shared" si="60"/>
        <v>235.32753445763524</v>
      </c>
      <c r="I329" s="96">
        <f t="shared" ref="I329:I392" si="70">C329*$E$1859/E329</f>
        <v>8.5058144984687427</v>
      </c>
      <c r="J329" s="98">
        <f t="shared" si="61"/>
        <v>974.06659779604831</v>
      </c>
      <c r="K329" s="96">
        <f t="shared" ref="K329:K392" si="71">D329*$E$1859/E329</f>
        <v>13.467539622575508</v>
      </c>
      <c r="L329" s="98">
        <f t="shared" ref="L329:L392" si="72">K329*(J329/H329)</f>
        <v>55.744775175075048</v>
      </c>
      <c r="M329" s="91">
        <f t="shared" si="64"/>
        <v>19.3723702933978</v>
      </c>
      <c r="N329" s="87"/>
      <c r="O329" s="99">
        <f t="shared" si="65"/>
        <v>24.266748911108227</v>
      </c>
      <c r="P329" s="99"/>
      <c r="Q329" s="107">
        <f t="shared" si="66"/>
        <v>2.4584612230910963E-3</v>
      </c>
      <c r="R329" s="97">
        <f t="shared" ref="R329:R392" si="73">((G329/G330+G329/1200+((1+G330/1200)^(-119))*(1-G329/G330)))</f>
        <v>1.0031565055265037</v>
      </c>
      <c r="S329" s="97">
        <f t="shared" si="62"/>
        <v>6.2820934472518903</v>
      </c>
      <c r="T329" s="100">
        <f t="shared" si="67"/>
        <v>5.1013692402144706E-2</v>
      </c>
      <c r="U329" s="100">
        <f t="shared" si="68"/>
        <v>-1.636509967011035E-3</v>
      </c>
      <c r="V329" s="100">
        <f t="shared" si="69"/>
        <v>5.2650202369155741E-2</v>
      </c>
      <c r="Y329" s="81"/>
      <c r="Z329" s="81"/>
    </row>
    <row r="330" spans="1:26" ht="13">
      <c r="A330" s="74">
        <v>1897.1</v>
      </c>
      <c r="B330" s="95">
        <v>4.82</v>
      </c>
      <c r="C330" s="96">
        <v>0.18</v>
      </c>
      <c r="D330" s="95">
        <v>0.29330000000000001</v>
      </c>
      <c r="E330" s="95">
        <v>6.6601933879999997</v>
      </c>
      <c r="F330" s="96">
        <f t="shared" si="63"/>
        <v>1897.7916666666424</v>
      </c>
      <c r="G330" s="97">
        <f>G321*3/12+G333*9/12</f>
        <v>3.3625000000000003</v>
      </c>
      <c r="H330" s="96">
        <f t="shared" ref="H330:H393" si="74">B330*$E$1859/E330</f>
        <v>231.02074074489317</v>
      </c>
      <c r="I330" s="96">
        <f t="shared" si="70"/>
        <v>8.6273305672366742</v>
      </c>
      <c r="J330" s="98">
        <f t="shared" ref="J330:J393" si="75">J329*((H330+(I330/12))/H329)</f>
        <v>959.21578842195424</v>
      </c>
      <c r="K330" s="96">
        <f t="shared" si="71"/>
        <v>14.057755863169536</v>
      </c>
      <c r="L330" s="98">
        <f t="shared" si="72"/>
        <v>58.368877747750858</v>
      </c>
      <c r="M330" s="91">
        <f t="shared" si="64"/>
        <v>19.028031223902424</v>
      </c>
      <c r="N330" s="87"/>
      <c r="O330" s="99">
        <f t="shared" si="65"/>
        <v>23.807217097742328</v>
      </c>
      <c r="P330" s="99"/>
      <c r="Q330" s="107">
        <f t="shared" si="66"/>
        <v>8.6208907337632923E-4</v>
      </c>
      <c r="R330" s="97">
        <f t="shared" si="73"/>
        <v>1.0031531022190128</v>
      </c>
      <c r="S330" s="97">
        <f t="shared" ref="S330:S393" si="76">S329*R329*E329/E330</f>
        <v>6.3919536645254835</v>
      </c>
      <c r="T330" s="100">
        <f t="shared" si="67"/>
        <v>4.0080107097376194E-2</v>
      </c>
      <c r="U330" s="100">
        <f t="shared" si="68"/>
        <v>-4.2091152882934857E-3</v>
      </c>
      <c r="V330" s="100">
        <f t="shared" si="69"/>
        <v>4.428922238566968E-2</v>
      </c>
      <c r="Y330" s="81"/>
      <c r="Z330" s="81"/>
    </row>
    <row r="331" spans="1:26" ht="13">
      <c r="A331" s="74">
        <v>1897.11</v>
      </c>
      <c r="B331" s="95">
        <v>4.6500000000000004</v>
      </c>
      <c r="C331" s="96">
        <v>0.18</v>
      </c>
      <c r="D331" s="95">
        <v>0.30170000000000002</v>
      </c>
      <c r="E331" s="95">
        <v>6.6601933879999997</v>
      </c>
      <c r="F331" s="96">
        <f t="shared" ref="F331:F394" si="77">F330+1/12</f>
        <v>1897.8749999999757</v>
      </c>
      <c r="G331" s="97">
        <f>G321*2/12+G333*10/12</f>
        <v>3.3583333333333334</v>
      </c>
      <c r="H331" s="96">
        <f t="shared" si="74"/>
        <v>222.87270632028077</v>
      </c>
      <c r="I331" s="96">
        <f t="shared" si="70"/>
        <v>8.6273305672366742</v>
      </c>
      <c r="J331" s="98">
        <f t="shared" si="75"/>
        <v>928.36963754946407</v>
      </c>
      <c r="K331" s="96">
        <f t="shared" si="71"/>
        <v>14.460364622973914</v>
      </c>
      <c r="L331" s="98">
        <f t="shared" si="72"/>
        <v>60.234219279284574</v>
      </c>
      <c r="M331" s="91">
        <f t="shared" si="64"/>
        <v>18.358448098050221</v>
      </c>
      <c r="N331" s="87"/>
      <c r="O331" s="99">
        <f t="shared" si="65"/>
        <v>22.943021658320273</v>
      </c>
      <c r="P331" s="99"/>
      <c r="Q331" s="107">
        <f t="shared" si="66"/>
        <v>1.6591271266084354E-3</v>
      </c>
      <c r="R331" s="97">
        <f t="shared" si="73"/>
        <v>1.0031496989302324</v>
      </c>
      <c r="S331" s="97">
        <f t="shared" si="76"/>
        <v>6.4121081478089259</v>
      </c>
      <c r="T331" s="100">
        <f t="shared" si="67"/>
        <v>4.2124194539456594E-2</v>
      </c>
      <c r="U331" s="100">
        <f t="shared" si="68"/>
        <v>-1.846661492059809E-4</v>
      </c>
      <c r="V331" s="100">
        <f t="shared" si="69"/>
        <v>4.2308860688662575E-2</v>
      </c>
      <c r="Y331" s="81"/>
      <c r="Z331" s="81"/>
    </row>
    <row r="332" spans="1:26" ht="13">
      <c r="A332" s="74">
        <v>1897.12</v>
      </c>
      <c r="B332" s="95">
        <v>4.75</v>
      </c>
      <c r="C332" s="96">
        <v>0.18</v>
      </c>
      <c r="D332" s="95">
        <v>0.31</v>
      </c>
      <c r="E332" s="95">
        <v>6.6601933879999997</v>
      </c>
      <c r="F332" s="96">
        <f t="shared" si="77"/>
        <v>1897.9583333333089</v>
      </c>
      <c r="G332" s="97">
        <f>G321*1/12+G333*11/12</f>
        <v>3.3541666666666665</v>
      </c>
      <c r="H332" s="96">
        <f t="shared" si="74"/>
        <v>227.66566774652335</v>
      </c>
      <c r="I332" s="96">
        <f t="shared" si="70"/>
        <v>8.6273305672366742</v>
      </c>
      <c r="J332" s="98">
        <f t="shared" si="75"/>
        <v>951.32931675767657</v>
      </c>
      <c r="K332" s="96">
        <f t="shared" si="71"/>
        <v>14.858180421352049</v>
      </c>
      <c r="L332" s="98">
        <f t="shared" si="72"/>
        <v>62.086755409448358</v>
      </c>
      <c r="M332" s="91">
        <f t="shared" si="64"/>
        <v>18.748757662525502</v>
      </c>
      <c r="N332" s="87"/>
      <c r="O332" s="99">
        <f t="shared" si="65"/>
        <v>23.401121903654303</v>
      </c>
      <c r="P332" s="99"/>
      <c r="Q332" s="107">
        <f t="shared" si="66"/>
        <v>-1.7115718291626711E-3</v>
      </c>
      <c r="R332" s="97">
        <f t="shared" si="73"/>
        <v>1.0031462956601689</v>
      </c>
      <c r="S332" s="97">
        <f t="shared" si="76"/>
        <v>6.4323043579826136</v>
      </c>
      <c r="T332" s="100">
        <f t="shared" si="67"/>
        <v>4.7616955694372853E-2</v>
      </c>
      <c r="U332" s="100">
        <f t="shared" si="68"/>
        <v>1.8350429548992242E-3</v>
      </c>
      <c r="V332" s="100">
        <f t="shared" si="69"/>
        <v>4.5781912739473629E-2</v>
      </c>
      <c r="Y332" s="81"/>
      <c r="Z332" s="81"/>
    </row>
    <row r="333" spans="1:26" ht="13">
      <c r="A333" s="74">
        <v>1898.01</v>
      </c>
      <c r="B333" s="95">
        <v>4.88</v>
      </c>
      <c r="C333" s="96">
        <v>0.1817</v>
      </c>
      <c r="D333" s="95">
        <v>0.31330000000000002</v>
      </c>
      <c r="E333" s="95">
        <v>6.6601933879999997</v>
      </c>
      <c r="F333" s="96">
        <f t="shared" si="77"/>
        <v>1898.0416666666422</v>
      </c>
      <c r="G333" s="97">
        <v>3.35</v>
      </c>
      <c r="H333" s="96">
        <f t="shared" si="74"/>
        <v>233.8965176006387</v>
      </c>
      <c r="I333" s="96">
        <f t="shared" si="70"/>
        <v>8.7088109114827983</v>
      </c>
      <c r="J333" s="98">
        <f t="shared" si="75"/>
        <v>980.39826888042796</v>
      </c>
      <c r="K333" s="96">
        <f t="shared" si="71"/>
        <v>15.016348148418055</v>
      </c>
      <c r="L333" s="98">
        <f t="shared" si="72"/>
        <v>62.942372467261912</v>
      </c>
      <c r="M333" s="91">
        <f t="shared" si="64"/>
        <v>19.24900002181375</v>
      </c>
      <c r="N333" s="87"/>
      <c r="O333" s="99">
        <f t="shared" si="65"/>
        <v>23.993240200753757</v>
      </c>
      <c r="P333" s="99"/>
      <c r="Q333" s="107">
        <f t="shared" si="66"/>
        <v>-4.1739014245349149E-3</v>
      </c>
      <c r="R333" s="97">
        <f t="shared" si="73"/>
        <v>1.0045491757317953</v>
      </c>
      <c r="S333" s="97">
        <f t="shared" si="76"/>
        <v>6.4525422892690196</v>
      </c>
      <c r="T333" s="100">
        <f t="shared" si="67"/>
        <v>5.0540328754758779E-2</v>
      </c>
      <c r="U333" s="100">
        <f t="shared" si="68"/>
        <v>2.8001337431431406E-3</v>
      </c>
      <c r="V333" s="100">
        <f t="shared" si="69"/>
        <v>4.7740195011615638E-2</v>
      </c>
      <c r="Y333" s="81"/>
      <c r="Z333" s="81"/>
    </row>
    <row r="334" spans="1:26" ht="13">
      <c r="A334" s="74">
        <v>1898.02</v>
      </c>
      <c r="B334" s="95">
        <v>4.87</v>
      </c>
      <c r="C334" s="96">
        <v>0.18329999999999999</v>
      </c>
      <c r="D334" s="95">
        <v>0.31669999999999998</v>
      </c>
      <c r="E334" s="95">
        <v>6.7553424790000003</v>
      </c>
      <c r="F334" s="96">
        <f t="shared" si="77"/>
        <v>1898.1249999999754</v>
      </c>
      <c r="G334" s="97">
        <f>G333*11/12+G345*1/12</f>
        <v>3.3291666666666666</v>
      </c>
      <c r="H334" s="96">
        <f t="shared" si="74"/>
        <v>230.12953670857101</v>
      </c>
      <c r="I334" s="96">
        <f t="shared" si="70"/>
        <v>8.66175443094067</v>
      </c>
      <c r="J334" s="98">
        <f t="shared" si="75"/>
        <v>967.63417350760642</v>
      </c>
      <c r="K334" s="96">
        <f t="shared" si="71"/>
        <v>14.965508064805839</v>
      </c>
      <c r="L334" s="98">
        <f t="shared" si="72"/>
        <v>62.926025205309848</v>
      </c>
      <c r="M334" s="91">
        <f t="shared" si="64"/>
        <v>18.918131888002137</v>
      </c>
      <c r="N334" s="87"/>
      <c r="O334" s="99">
        <f t="shared" si="65"/>
        <v>23.551290011325097</v>
      </c>
      <c r="P334" s="99"/>
      <c r="Q334" s="107">
        <f t="shared" si="66"/>
        <v>-5.5010521342269136E-4</v>
      </c>
      <c r="R334" s="97">
        <f t="shared" si="73"/>
        <v>1.0045335421733654</v>
      </c>
      <c r="S334" s="97">
        <f t="shared" si="76"/>
        <v>6.3905984439118333</v>
      </c>
      <c r="T334" s="100">
        <f t="shared" si="67"/>
        <v>4.9745786122119329E-2</v>
      </c>
      <c r="U334" s="100">
        <f t="shared" si="68"/>
        <v>5.2770722320227836E-3</v>
      </c>
      <c r="V334" s="100">
        <f t="shared" si="69"/>
        <v>4.4468713890096545E-2</v>
      </c>
      <c r="Y334" s="81"/>
      <c r="Z334" s="81"/>
    </row>
    <row r="335" spans="1:26" ht="13">
      <c r="A335" s="74">
        <v>1898.03</v>
      </c>
      <c r="B335" s="95">
        <v>4.6500000000000004</v>
      </c>
      <c r="C335" s="96">
        <v>0.185</v>
      </c>
      <c r="D335" s="95">
        <v>0.32</v>
      </c>
      <c r="E335" s="95">
        <v>6.7553424790000003</v>
      </c>
      <c r="F335" s="96">
        <f t="shared" si="77"/>
        <v>1898.2083333333087</v>
      </c>
      <c r="G335" s="97">
        <f>G333*10/12+G345*2/12</f>
        <v>3.3083333333333331</v>
      </c>
      <c r="H335" s="96">
        <f t="shared" si="74"/>
        <v>219.73354121044255</v>
      </c>
      <c r="I335" s="96">
        <f t="shared" si="70"/>
        <v>8.7420871234262076</v>
      </c>
      <c r="J335" s="98">
        <f t="shared" si="75"/>
        <v>926.98492819684031</v>
      </c>
      <c r="K335" s="96">
        <f t="shared" si="71"/>
        <v>15.121447997277766</v>
      </c>
      <c r="L335" s="98">
        <f t="shared" si="72"/>
        <v>63.792511187739535</v>
      </c>
      <c r="M335" s="91">
        <f t="shared" si="64"/>
        <v>18.042174923468675</v>
      </c>
      <c r="N335" s="87"/>
      <c r="O335" s="99">
        <f t="shared" si="65"/>
        <v>22.437784146714694</v>
      </c>
      <c r="P335" s="99"/>
      <c r="Q335" s="107">
        <f t="shared" si="66"/>
        <v>2.2245766228676453E-3</v>
      </c>
      <c r="R335" s="97">
        <f t="shared" si="73"/>
        <v>1.0045179109625422</v>
      </c>
      <c r="S335" s="97">
        <f t="shared" si="76"/>
        <v>6.4195704914703509</v>
      </c>
      <c r="T335" s="100">
        <f t="shared" si="67"/>
        <v>5.904693624113766E-2</v>
      </c>
      <c r="U335" s="100">
        <f t="shared" si="68"/>
        <v>5.2208557343700335E-3</v>
      </c>
      <c r="V335" s="100">
        <f t="shared" si="69"/>
        <v>5.3826080506767626E-2</v>
      </c>
      <c r="Y335" s="81"/>
      <c r="Z335" s="81"/>
    </row>
    <row r="336" spans="1:26" ht="13">
      <c r="A336" s="74">
        <v>1898.04</v>
      </c>
      <c r="B336" s="95">
        <v>4.57</v>
      </c>
      <c r="C336" s="96">
        <v>0.1867</v>
      </c>
      <c r="D336" s="95">
        <v>0.32329999999999998</v>
      </c>
      <c r="E336" s="95">
        <v>6.7553424790000003</v>
      </c>
      <c r="F336" s="96">
        <f t="shared" si="77"/>
        <v>1898.291666666642</v>
      </c>
      <c r="G336" s="97">
        <f>G333*9/12+G345*3/12</f>
        <v>3.2875000000000001</v>
      </c>
      <c r="H336" s="96">
        <f t="shared" si="74"/>
        <v>215.95317921112311</v>
      </c>
      <c r="I336" s="96">
        <f t="shared" si="70"/>
        <v>8.8224198159117471</v>
      </c>
      <c r="J336" s="98">
        <f t="shared" si="75"/>
        <v>914.13837900374676</v>
      </c>
      <c r="K336" s="96">
        <f t="shared" si="71"/>
        <v>15.277387929749692</v>
      </c>
      <c r="L336" s="98">
        <f t="shared" si="72"/>
        <v>64.669789481818654</v>
      </c>
      <c r="M336" s="91">
        <f t="shared" si="64"/>
        <v>17.705089426411774</v>
      </c>
      <c r="N336" s="87"/>
      <c r="O336" s="99">
        <f t="shared" si="65"/>
        <v>21.998739622916407</v>
      </c>
      <c r="P336" s="99"/>
      <c r="Q336" s="107">
        <f t="shared" si="66"/>
        <v>4.621868235449425E-3</v>
      </c>
      <c r="R336" s="97">
        <f t="shared" si="73"/>
        <v>1.0045022821029856</v>
      </c>
      <c r="S336" s="97">
        <f t="shared" si="76"/>
        <v>6.448573539368577</v>
      </c>
      <c r="T336" s="100">
        <f t="shared" si="67"/>
        <v>6.544798558744569E-2</v>
      </c>
      <c r="U336" s="100">
        <f t="shared" si="68"/>
        <v>4.0551665059966879E-3</v>
      </c>
      <c r="V336" s="100">
        <f t="shared" si="69"/>
        <v>6.1392819081449002E-2</v>
      </c>
      <c r="Y336" s="81"/>
      <c r="Z336" s="81"/>
    </row>
    <row r="337" spans="1:26" ht="13">
      <c r="A337" s="74">
        <v>1898.05</v>
      </c>
      <c r="B337" s="95">
        <v>4.87</v>
      </c>
      <c r="C337" s="96">
        <v>0.1883</v>
      </c>
      <c r="D337" s="95">
        <v>0.32669999999999999</v>
      </c>
      <c r="E337" s="95">
        <v>7.2310717359999996</v>
      </c>
      <c r="F337" s="96">
        <f t="shared" si="77"/>
        <v>1898.3749999999752</v>
      </c>
      <c r="G337" s="97">
        <f>G333*8/12+G345*4/12</f>
        <v>3.2666666666666666</v>
      </c>
      <c r="H337" s="96">
        <f t="shared" si="74"/>
        <v>214.98940845246784</v>
      </c>
      <c r="I337" s="96">
        <f t="shared" si="70"/>
        <v>8.312629489034844</v>
      </c>
      <c r="J337" s="98">
        <f t="shared" si="75"/>
        <v>912.99100667629875</v>
      </c>
      <c r="K337" s="96">
        <f t="shared" si="71"/>
        <v>14.422390090640912</v>
      </c>
      <c r="L337" s="98">
        <f t="shared" si="72"/>
        <v>61.247261166559916</v>
      </c>
      <c r="M337" s="91">
        <f t="shared" si="64"/>
        <v>17.595635274512812</v>
      </c>
      <c r="N337" s="87"/>
      <c r="O337" s="99">
        <f t="shared" si="65"/>
        <v>21.839402613257278</v>
      </c>
      <c r="P337" s="99"/>
      <c r="Q337" s="107">
        <f t="shared" si="66"/>
        <v>1.3036233662140288E-2</v>
      </c>
      <c r="R337" s="97">
        <f t="shared" si="73"/>
        <v>1.0044866555983616</v>
      </c>
      <c r="S337" s="97">
        <f t="shared" si="76"/>
        <v>6.0514477276894061</v>
      </c>
      <c r="T337" s="100">
        <f t="shared" si="67"/>
        <v>7.1681452138368629E-2</v>
      </c>
      <c r="U337" s="100">
        <f t="shared" si="68"/>
        <v>1.085656649906297E-2</v>
      </c>
      <c r="V337" s="100">
        <f t="shared" si="69"/>
        <v>6.0824885639305659E-2</v>
      </c>
      <c r="Y337" s="81"/>
      <c r="Z337" s="81"/>
    </row>
    <row r="338" spans="1:26" ht="13">
      <c r="A338" s="74">
        <v>1898.06</v>
      </c>
      <c r="B338" s="95">
        <v>5.0599999999999996</v>
      </c>
      <c r="C338" s="96">
        <v>0.19</v>
      </c>
      <c r="D338" s="95">
        <v>0.33</v>
      </c>
      <c r="E338" s="95">
        <v>6.7553424790000003</v>
      </c>
      <c r="F338" s="96">
        <f t="shared" si="77"/>
        <v>1898.4583333333085</v>
      </c>
      <c r="G338" s="97">
        <f>G333*7/12+G345*5/12</f>
        <v>3.2458333333333336</v>
      </c>
      <c r="H338" s="96">
        <f t="shared" si="74"/>
        <v>239.10789645695465</v>
      </c>
      <c r="I338" s="96">
        <f t="shared" si="70"/>
        <v>8.9783597483836726</v>
      </c>
      <c r="J338" s="98">
        <f t="shared" si="75"/>
        <v>1018.591834246808</v>
      </c>
      <c r="K338" s="96">
        <f t="shared" si="71"/>
        <v>15.593993247192696</v>
      </c>
      <c r="L338" s="98">
        <f t="shared" si="72"/>
        <v>66.429902233487496</v>
      </c>
      <c r="M338" s="91">
        <f t="shared" si="64"/>
        <v>19.544817480547991</v>
      </c>
      <c r="N338" s="87"/>
      <c r="O338" s="99">
        <f t="shared" si="65"/>
        <v>24.2349468437978</v>
      </c>
      <c r="P338" s="99"/>
      <c r="Q338" s="107">
        <f t="shared" si="66"/>
        <v>2.0330445972529879E-3</v>
      </c>
      <c r="R338" s="97">
        <f t="shared" si="73"/>
        <v>1.0044710314523426</v>
      </c>
      <c r="S338" s="97">
        <f t="shared" si="76"/>
        <v>6.5066696275820988</v>
      </c>
      <c r="T338" s="100">
        <f t="shared" si="67"/>
        <v>6.0639336238851538E-2</v>
      </c>
      <c r="U338" s="100">
        <f t="shared" si="68"/>
        <v>3.9470258323308638E-3</v>
      </c>
      <c r="V338" s="100">
        <f t="shared" si="69"/>
        <v>5.6692310406520674E-2</v>
      </c>
      <c r="Y338" s="81"/>
      <c r="Z338" s="81"/>
    </row>
    <row r="339" spans="1:26" ht="13">
      <c r="A339" s="74">
        <v>1898.07</v>
      </c>
      <c r="B339" s="95">
        <v>5.08</v>
      </c>
      <c r="C339" s="96">
        <v>0.19170000000000001</v>
      </c>
      <c r="D339" s="95">
        <v>0.33329999999999999</v>
      </c>
      <c r="E339" s="95">
        <v>6.6601933879999997</v>
      </c>
      <c r="F339" s="96">
        <f t="shared" si="77"/>
        <v>1898.5416666666417</v>
      </c>
      <c r="G339" s="97">
        <f>G333*6/12+G345*6/12</f>
        <v>3.2250000000000001</v>
      </c>
      <c r="H339" s="96">
        <f t="shared" si="74"/>
        <v>243.4824404531239</v>
      </c>
      <c r="I339" s="96">
        <f t="shared" si="70"/>
        <v>9.1881070541070589</v>
      </c>
      <c r="J339" s="98">
        <f t="shared" si="75"/>
        <v>1040.4890018941016</v>
      </c>
      <c r="K339" s="96">
        <f t="shared" si="71"/>
        <v>15.974940433666573</v>
      </c>
      <c r="L339" s="98">
        <f t="shared" si="72"/>
        <v>68.266729199075598</v>
      </c>
      <c r="M339" s="91">
        <f t="shared" si="64"/>
        <v>19.858943014167302</v>
      </c>
      <c r="N339" s="87"/>
      <c r="O339" s="99">
        <f t="shared" si="65"/>
        <v>24.597156500082161</v>
      </c>
      <c r="P339" s="99"/>
      <c r="Q339" s="107">
        <f t="shared" si="66"/>
        <v>-1.1232274275904119E-3</v>
      </c>
      <c r="R339" s="97">
        <f t="shared" si="73"/>
        <v>1.0044554096686071</v>
      </c>
      <c r="S339" s="97">
        <f t="shared" si="76"/>
        <v>6.6291325749157366</v>
      </c>
      <c r="T339" s="100">
        <f t="shared" si="67"/>
        <v>6.1505967617123236E-2</v>
      </c>
      <c r="U339" s="100">
        <f t="shared" si="68"/>
        <v>1.3759423335382159E-3</v>
      </c>
      <c r="V339" s="100">
        <f t="shared" si="69"/>
        <v>6.013002528358502E-2</v>
      </c>
      <c r="Y339" s="81"/>
      <c r="Z339" s="81"/>
    </row>
    <row r="340" spans="1:26" ht="13">
      <c r="A340" s="74">
        <v>1898.08</v>
      </c>
      <c r="B340" s="95">
        <v>5.27</v>
      </c>
      <c r="C340" s="96">
        <v>0.1933</v>
      </c>
      <c r="D340" s="95">
        <v>0.3367</v>
      </c>
      <c r="E340" s="95">
        <v>6.6601933879999997</v>
      </c>
      <c r="F340" s="96">
        <f t="shared" si="77"/>
        <v>1898.624999999975</v>
      </c>
      <c r="G340" s="97">
        <f>G333*5/12+G345*7/12</f>
        <v>3.2041666666666666</v>
      </c>
      <c r="H340" s="96">
        <f t="shared" si="74"/>
        <v>252.5890671629848</v>
      </c>
      <c r="I340" s="96">
        <f t="shared" si="70"/>
        <v>9.2647944369269393</v>
      </c>
      <c r="J340" s="98">
        <f t="shared" si="75"/>
        <v>1082.7042487508056</v>
      </c>
      <c r="K340" s="96">
        <f t="shared" si="71"/>
        <v>16.137901122158823</v>
      </c>
      <c r="L340" s="98">
        <f t="shared" si="72"/>
        <v>69.173912818671027</v>
      </c>
      <c r="M340" s="91">
        <f t="shared" si="64"/>
        <v>20.544915179153271</v>
      </c>
      <c r="N340" s="87"/>
      <c r="O340" s="99">
        <f t="shared" si="65"/>
        <v>25.417053562570167</v>
      </c>
      <c r="P340" s="99"/>
      <c r="Q340" s="107">
        <f t="shared" si="66"/>
        <v>-2.5961971848833323E-3</v>
      </c>
      <c r="R340" s="97">
        <f t="shared" si="73"/>
        <v>1.0044397902508402</v>
      </c>
      <c r="S340" s="97">
        <f t="shared" si="76"/>
        <v>6.6586680762844948</v>
      </c>
      <c r="T340" s="100">
        <f t="shared" si="67"/>
        <v>6.2188029845567705E-2</v>
      </c>
      <c r="U340" s="100">
        <f t="shared" si="68"/>
        <v>1.3240844829440768E-3</v>
      </c>
      <c r="V340" s="100">
        <f t="shared" si="69"/>
        <v>6.0863945362623628E-2</v>
      </c>
      <c r="Y340" s="81"/>
      <c r="Z340" s="81"/>
    </row>
    <row r="341" spans="1:26" ht="13">
      <c r="A341" s="74">
        <v>1898.09</v>
      </c>
      <c r="B341" s="95">
        <v>5.26</v>
      </c>
      <c r="C341" s="96">
        <v>0.19500000000000001</v>
      </c>
      <c r="D341" s="95">
        <v>0.34</v>
      </c>
      <c r="E341" s="95">
        <v>6.6601933879999997</v>
      </c>
      <c r="F341" s="96">
        <f t="shared" si="77"/>
        <v>1898.7083333333082</v>
      </c>
      <c r="G341" s="97">
        <f>G333*4/12+G345*8/12</f>
        <v>3.1833333333333336</v>
      </c>
      <c r="H341" s="96">
        <f t="shared" si="74"/>
        <v>252.10977102036057</v>
      </c>
      <c r="I341" s="96">
        <f t="shared" si="70"/>
        <v>9.3462747811730633</v>
      </c>
      <c r="J341" s="98">
        <f t="shared" si="75"/>
        <v>1083.9882907915444</v>
      </c>
      <c r="K341" s="96">
        <f t="shared" si="71"/>
        <v>16.296068849224831</v>
      </c>
      <c r="L341" s="98">
        <f t="shared" si="72"/>
        <v>70.067684195651182</v>
      </c>
      <c r="M341" s="91">
        <f t="shared" si="64"/>
        <v>20.442732862691294</v>
      </c>
      <c r="N341" s="87"/>
      <c r="O341" s="99">
        <f t="shared" si="65"/>
        <v>25.263043091810598</v>
      </c>
      <c r="P341" s="99"/>
      <c r="Q341" s="107">
        <f t="shared" si="66"/>
        <v>-2.1445692694496421E-3</v>
      </c>
      <c r="R341" s="97">
        <f t="shared" si="73"/>
        <v>1.0044241732027328</v>
      </c>
      <c r="S341" s="97">
        <f t="shared" si="76"/>
        <v>6.6882311658931632</v>
      </c>
      <c r="T341" s="100">
        <f t="shared" si="67"/>
        <v>6.1342048655665282E-2</v>
      </c>
      <c r="U341" s="100">
        <f t="shared" si="68"/>
        <v>1.2730567834109419E-3</v>
      </c>
      <c r="V341" s="100">
        <f t="shared" si="69"/>
        <v>6.006899187225434E-2</v>
      </c>
      <c r="Y341" s="81"/>
      <c r="Z341" s="81"/>
    </row>
    <row r="342" spans="1:26" ht="13">
      <c r="A342" s="74">
        <v>1898.1</v>
      </c>
      <c r="B342" s="95">
        <v>5.15</v>
      </c>
      <c r="C342" s="96">
        <v>0.19670000000000001</v>
      </c>
      <c r="D342" s="95">
        <v>0.34329999999999999</v>
      </c>
      <c r="E342" s="95">
        <v>6.6601933879999997</v>
      </c>
      <c r="F342" s="96">
        <f t="shared" si="77"/>
        <v>1898.7916666666415</v>
      </c>
      <c r="G342" s="97">
        <f>G333*3/12+G345*9/12</f>
        <v>3.1625000000000001</v>
      </c>
      <c r="H342" s="96">
        <f t="shared" si="74"/>
        <v>246.83751345149375</v>
      </c>
      <c r="I342" s="96">
        <f t="shared" si="70"/>
        <v>9.4277551254191891</v>
      </c>
      <c r="J342" s="98">
        <f t="shared" si="75"/>
        <v>1064.6973521501291</v>
      </c>
      <c r="K342" s="96">
        <f t="shared" si="71"/>
        <v>16.454236576290832</v>
      </c>
      <c r="L342" s="98">
        <f t="shared" si="72"/>
        <v>70.972932231677518</v>
      </c>
      <c r="M342" s="91">
        <f t="shared" si="64"/>
        <v>19.947199825773659</v>
      </c>
      <c r="N342" s="87"/>
      <c r="O342" s="99">
        <f t="shared" si="65"/>
        <v>24.62718122980344</v>
      </c>
      <c r="P342" s="99"/>
      <c r="Q342" s="107">
        <f t="shared" si="66"/>
        <v>-1.8673158147902089E-3</v>
      </c>
      <c r="R342" s="97">
        <f t="shared" si="73"/>
        <v>1.0044085585279816</v>
      </c>
      <c r="S342" s="97">
        <f t="shared" si="76"/>
        <v>6.7178210589909906</v>
      </c>
      <c r="T342" s="100">
        <f t="shared" si="67"/>
        <v>6.3829341572826381E-2</v>
      </c>
      <c r="U342" s="100">
        <f t="shared" si="68"/>
        <v>1.4172668657530529E-4</v>
      </c>
      <c r="V342" s="100">
        <f t="shared" si="69"/>
        <v>6.3687614886251076E-2</v>
      </c>
      <c r="Y342" s="81"/>
      <c r="Z342" s="81"/>
    </row>
    <row r="343" spans="1:26" ht="13">
      <c r="A343" s="74">
        <v>1898.11</v>
      </c>
      <c r="B343" s="95">
        <v>5.32</v>
      </c>
      <c r="C343" s="96">
        <v>0.1983</v>
      </c>
      <c r="D343" s="95">
        <v>0.34670000000000001</v>
      </c>
      <c r="E343" s="95">
        <v>6.6601933879999997</v>
      </c>
      <c r="F343" s="96">
        <f t="shared" si="77"/>
        <v>1898.8749999999748</v>
      </c>
      <c r="G343" s="97">
        <f>G333*2/12+G345*10/12</f>
        <v>3.1416666666666666</v>
      </c>
      <c r="H343" s="96">
        <f t="shared" si="74"/>
        <v>254.98554787610615</v>
      </c>
      <c r="I343" s="96">
        <f t="shared" si="70"/>
        <v>9.5044425082390696</v>
      </c>
      <c r="J343" s="98">
        <f t="shared" si="75"/>
        <v>1103.2590363462073</v>
      </c>
      <c r="K343" s="96">
        <f t="shared" si="71"/>
        <v>16.617197264783083</v>
      </c>
      <c r="L343" s="98">
        <f t="shared" si="72"/>
        <v>71.898478928802646</v>
      </c>
      <c r="M343" s="91">
        <f t="shared" si="64"/>
        <v>20.527416324811291</v>
      </c>
      <c r="N343" s="87"/>
      <c r="O343" s="99">
        <f t="shared" si="65"/>
        <v>25.319043685503772</v>
      </c>
      <c r="P343" s="99"/>
      <c r="Q343" s="107">
        <f t="shared" si="66"/>
        <v>-4.2081023515611743E-3</v>
      </c>
      <c r="R343" s="97">
        <f t="shared" si="73"/>
        <v>1.0043929462302907</v>
      </c>
      <c r="S343" s="97">
        <f t="shared" si="76"/>
        <v>6.74743696631006</v>
      </c>
      <c r="T343" s="100">
        <f t="shared" si="67"/>
        <v>6.6283648972159659E-2</v>
      </c>
      <c r="U343" s="100">
        <f t="shared" si="68"/>
        <v>-9.7686806646923863E-4</v>
      </c>
      <c r="V343" s="100">
        <f t="shared" si="69"/>
        <v>6.7260517038628898E-2</v>
      </c>
      <c r="Y343" s="81"/>
      <c r="Z343" s="81"/>
    </row>
    <row r="344" spans="1:26" ht="13">
      <c r="A344" s="74">
        <v>1898.12</v>
      </c>
      <c r="B344" s="95">
        <v>5.65</v>
      </c>
      <c r="C344" s="96">
        <v>0.2</v>
      </c>
      <c r="D344" s="95">
        <v>0.35</v>
      </c>
      <c r="E344" s="95">
        <v>6.7553424790000003</v>
      </c>
      <c r="F344" s="96">
        <f t="shared" si="77"/>
        <v>1898.958333333308</v>
      </c>
      <c r="G344" s="97">
        <f>G333*1/12+G345*11/12</f>
        <v>3.1208333333333336</v>
      </c>
      <c r="H344" s="96">
        <f t="shared" si="74"/>
        <v>266.98806620193557</v>
      </c>
      <c r="I344" s="96">
        <f t="shared" si="70"/>
        <v>9.4509049982986042</v>
      </c>
      <c r="J344" s="98">
        <f t="shared" si="75"/>
        <v>1158.598590350357</v>
      </c>
      <c r="K344" s="96">
        <f t="shared" si="71"/>
        <v>16.539083747022556</v>
      </c>
      <c r="L344" s="98">
        <f t="shared" si="72"/>
        <v>71.771594092499981</v>
      </c>
      <c r="M344" s="91">
        <f t="shared" si="64"/>
        <v>21.403631985448175</v>
      </c>
      <c r="N344" s="87"/>
      <c r="O344" s="99">
        <f t="shared" si="65"/>
        <v>26.371858460631429</v>
      </c>
      <c r="P344" s="99"/>
      <c r="Q344" s="107">
        <f t="shared" si="66"/>
        <v>-4.6050711802030908E-3</v>
      </c>
      <c r="R344" s="97">
        <f t="shared" si="73"/>
        <v>1.0043773363133697</v>
      </c>
      <c r="S344" s="97">
        <f t="shared" si="76"/>
        <v>6.6816228566601144</v>
      </c>
      <c r="T344" s="100">
        <f t="shared" si="67"/>
        <v>6.2723425576802327E-2</v>
      </c>
      <c r="U344" s="100">
        <f t="shared" si="68"/>
        <v>-6.6552271536934882E-4</v>
      </c>
      <c r="V344" s="100">
        <f t="shared" si="69"/>
        <v>6.3388948292171676E-2</v>
      </c>
      <c r="Y344" s="81"/>
      <c r="Z344" s="81"/>
    </row>
    <row r="345" spans="1:26" ht="13">
      <c r="A345" s="74">
        <v>1899.01</v>
      </c>
      <c r="B345" s="95">
        <v>6.08</v>
      </c>
      <c r="C345" s="96">
        <v>0.20080000000000001</v>
      </c>
      <c r="D345" s="95">
        <v>0.36080000000000001</v>
      </c>
      <c r="E345" s="95">
        <v>6.7553424790000003</v>
      </c>
      <c r="F345" s="96">
        <f t="shared" si="77"/>
        <v>1899.0416666666413</v>
      </c>
      <c r="G345" s="97">
        <v>3.1</v>
      </c>
      <c r="H345" s="96">
        <f t="shared" si="74"/>
        <v>287.30751194827752</v>
      </c>
      <c r="I345" s="96">
        <f t="shared" si="70"/>
        <v>9.488708618291799</v>
      </c>
      <c r="J345" s="98">
        <f t="shared" si="75"/>
        <v>1250.2064859720408</v>
      </c>
      <c r="K345" s="96">
        <f t="shared" si="71"/>
        <v>17.04943261693068</v>
      </c>
      <c r="L345" s="98">
        <f t="shared" si="72"/>
        <v>74.189884891235579</v>
      </c>
      <c r="M345" s="91">
        <f t="shared" si="64"/>
        <v>22.932807416487179</v>
      </c>
      <c r="N345" s="87"/>
      <c r="O345" s="99">
        <f t="shared" si="65"/>
        <v>28.222949576087558</v>
      </c>
      <c r="P345" s="99"/>
      <c r="Q345" s="107">
        <f t="shared" si="66"/>
        <v>-4.0674292764648484E-3</v>
      </c>
      <c r="R345" s="97">
        <f t="shared" si="73"/>
        <v>1.0022280750454438</v>
      </c>
      <c r="S345" s="97">
        <f t="shared" si="76"/>
        <v>6.7108705670228135</v>
      </c>
      <c r="T345" s="100">
        <f t="shared" si="67"/>
        <v>5.6525293120711639E-2</v>
      </c>
      <c r="U345" s="100">
        <f t="shared" si="68"/>
        <v>3.4508758039986098E-4</v>
      </c>
      <c r="V345" s="100">
        <f t="shared" si="69"/>
        <v>5.6180205540311778E-2</v>
      </c>
      <c r="Y345" s="81"/>
      <c r="Z345" s="81"/>
    </row>
    <row r="346" spans="1:26" ht="13">
      <c r="A346" s="74">
        <v>1899.02</v>
      </c>
      <c r="B346" s="95">
        <v>6.31</v>
      </c>
      <c r="C346" s="96">
        <v>0.20169999999999999</v>
      </c>
      <c r="D346" s="95">
        <v>0.37169999999999997</v>
      </c>
      <c r="E346" s="95">
        <v>6.9456325620000001</v>
      </c>
      <c r="F346" s="96">
        <f t="shared" si="77"/>
        <v>1899.1249999999745</v>
      </c>
      <c r="G346" s="97">
        <f>G345*11/12+G357*1/12</f>
        <v>3.104166666666667</v>
      </c>
      <c r="H346" s="96">
        <f t="shared" si="74"/>
        <v>290.00689815068267</v>
      </c>
      <c r="I346" s="96">
        <f t="shared" si="70"/>
        <v>9.270109565292028</v>
      </c>
      <c r="J346" s="98">
        <f t="shared" si="75"/>
        <v>1265.3142916618613</v>
      </c>
      <c r="K346" s="96">
        <f t="shared" si="71"/>
        <v>17.083290656514858</v>
      </c>
      <c r="L346" s="98">
        <f t="shared" si="72"/>
        <v>74.535233313900775</v>
      </c>
      <c r="M346" s="91">
        <f t="shared" si="64"/>
        <v>23.048117549980198</v>
      </c>
      <c r="N346" s="87"/>
      <c r="O346" s="99">
        <f t="shared" si="65"/>
        <v>28.325993069592673</v>
      </c>
      <c r="P346" s="99"/>
      <c r="Q346" s="107">
        <f t="shared" si="66"/>
        <v>-4.1025988703934091E-4</v>
      </c>
      <c r="R346" s="97">
        <f t="shared" si="73"/>
        <v>1.0022316173344918</v>
      </c>
      <c r="S346" s="97">
        <f t="shared" si="76"/>
        <v>6.5415549514418974</v>
      </c>
      <c r="T346" s="100">
        <f t="shared" si="67"/>
        <v>5.1479835829899123E-2</v>
      </c>
      <c r="U346" s="100">
        <f t="shared" si="68"/>
        <v>2.0539182052696781E-3</v>
      </c>
      <c r="V346" s="100">
        <f t="shared" si="69"/>
        <v>4.9425917624629445E-2</v>
      </c>
      <c r="Y346" s="81"/>
      <c r="Z346" s="81"/>
    </row>
    <row r="347" spans="1:26" ht="13">
      <c r="A347" s="74">
        <v>1899.03</v>
      </c>
      <c r="B347" s="95">
        <v>6.4</v>
      </c>
      <c r="C347" s="96">
        <v>0.20250000000000001</v>
      </c>
      <c r="D347" s="95">
        <v>0.38250000000000001</v>
      </c>
      <c r="E347" s="95">
        <v>6.9456325620000001</v>
      </c>
      <c r="F347" s="96">
        <f t="shared" si="77"/>
        <v>1899.2083333333078</v>
      </c>
      <c r="G347" s="97">
        <f>G345*10/12+G357*2/12</f>
        <v>3.1083333333333334</v>
      </c>
      <c r="H347" s="96">
        <f t="shared" si="74"/>
        <v>294.14328814015363</v>
      </c>
      <c r="I347" s="96">
        <f t="shared" si="70"/>
        <v>9.3068774763095483</v>
      </c>
      <c r="J347" s="98">
        <f t="shared" si="75"/>
        <v>1286.7454271486065</v>
      </c>
      <c r="K347" s="96">
        <f t="shared" si="71"/>
        <v>17.579657455251368</v>
      </c>
      <c r="L347" s="98">
        <f t="shared" si="72"/>
        <v>76.903144669428443</v>
      </c>
      <c r="M347" s="91">
        <f t="shared" si="64"/>
        <v>23.279682245508724</v>
      </c>
      <c r="N347" s="87"/>
      <c r="O347" s="99">
        <f t="shared" si="65"/>
        <v>28.570389684667131</v>
      </c>
      <c r="P347" s="99"/>
      <c r="Q347" s="107">
        <f t="shared" si="66"/>
        <v>3.1393768145793893E-4</v>
      </c>
      <c r="R347" s="97">
        <f t="shared" si="73"/>
        <v>1.0022351596044756</v>
      </c>
      <c r="S347" s="97">
        <f t="shared" si="76"/>
        <v>6.5561531988660651</v>
      </c>
      <c r="T347" s="100">
        <f t="shared" si="67"/>
        <v>5.1539949525162054E-2</v>
      </c>
      <c r="U347" s="100">
        <f t="shared" si="68"/>
        <v>2.0419155161419678E-3</v>
      </c>
      <c r="V347" s="100">
        <f t="shared" si="69"/>
        <v>4.9498034009020087E-2</v>
      </c>
      <c r="Y347" s="81"/>
      <c r="Z347" s="81"/>
    </row>
    <row r="348" spans="1:26" ht="13">
      <c r="A348" s="74">
        <v>1899.04</v>
      </c>
      <c r="B348" s="95">
        <v>6.48</v>
      </c>
      <c r="C348" s="96">
        <v>0.20330000000000001</v>
      </c>
      <c r="D348" s="95">
        <v>0.39329999999999998</v>
      </c>
      <c r="E348" s="95">
        <v>7.0407735540000003</v>
      </c>
      <c r="F348" s="96">
        <f t="shared" si="77"/>
        <v>1899.291666666641</v>
      </c>
      <c r="G348" s="97">
        <f>G345*9/12+G357*3/12</f>
        <v>3.1125000000000003</v>
      </c>
      <c r="H348" s="96">
        <f t="shared" si="74"/>
        <v>293.79567800825191</v>
      </c>
      <c r="I348" s="96">
        <f t="shared" si="70"/>
        <v>9.2173860091169164</v>
      </c>
      <c r="J348" s="98">
        <f t="shared" si="75"/>
        <v>1288.5849502051776</v>
      </c>
      <c r="K348" s="96">
        <f t="shared" si="71"/>
        <v>17.83176545688973</v>
      </c>
      <c r="L348" s="98">
        <f t="shared" si="72"/>
        <v>78.209947672175346</v>
      </c>
      <c r="M348" s="91">
        <f t="shared" si="64"/>
        <v>23.152421525686485</v>
      </c>
      <c r="N348" s="87"/>
      <c r="O348" s="99">
        <f t="shared" si="65"/>
        <v>28.371517887505842</v>
      </c>
      <c r="P348" s="99"/>
      <c r="Q348" s="107">
        <f t="shared" si="66"/>
        <v>1.85407326429015E-3</v>
      </c>
      <c r="R348" s="97">
        <f t="shared" si="73"/>
        <v>1.0022387018554013</v>
      </c>
      <c r="S348" s="97">
        <f t="shared" si="76"/>
        <v>6.4820168448711808</v>
      </c>
      <c r="T348" s="100">
        <f t="shared" si="67"/>
        <v>5.4203418157947603E-2</v>
      </c>
      <c r="U348" s="100">
        <f t="shared" si="68"/>
        <v>1.3069980447215634E-3</v>
      </c>
      <c r="V348" s="100">
        <f t="shared" si="69"/>
        <v>5.2896420113226039E-2</v>
      </c>
      <c r="Y348" s="81"/>
      <c r="Z348" s="81"/>
    </row>
    <row r="349" spans="1:26" ht="13">
      <c r="A349" s="74">
        <v>1899.05</v>
      </c>
      <c r="B349" s="95">
        <v>6.21</v>
      </c>
      <c r="C349" s="96">
        <v>0.20419999999999999</v>
      </c>
      <c r="D349" s="95">
        <v>0.4042</v>
      </c>
      <c r="E349" s="95">
        <v>7.0407735540000003</v>
      </c>
      <c r="F349" s="96">
        <f t="shared" si="77"/>
        <v>1899.3749999999743</v>
      </c>
      <c r="G349" s="97">
        <f>G345*8/12+G357*4/12</f>
        <v>3.1166666666666671</v>
      </c>
      <c r="H349" s="96">
        <f t="shared" si="74"/>
        <v>281.5541914245747</v>
      </c>
      <c r="I349" s="96">
        <f t="shared" si="70"/>
        <v>9.2581909643958387</v>
      </c>
      <c r="J349" s="98">
        <f t="shared" si="75"/>
        <v>1238.2777718122647</v>
      </c>
      <c r="K349" s="96">
        <f t="shared" si="71"/>
        <v>18.325958804156699</v>
      </c>
      <c r="L349" s="98">
        <f t="shared" si="72"/>
        <v>80.597725501854669</v>
      </c>
      <c r="M349" s="91">
        <f t="shared" si="64"/>
        <v>22.091269360834179</v>
      </c>
      <c r="N349" s="87"/>
      <c r="O349" s="99">
        <f t="shared" si="65"/>
        <v>27.033363884659085</v>
      </c>
      <c r="P349" s="99"/>
      <c r="Q349" s="107">
        <f t="shared" si="66"/>
        <v>6.3341790783615903E-3</v>
      </c>
      <c r="R349" s="97">
        <f t="shared" si="73"/>
        <v>1.0022422440872751</v>
      </c>
      <c r="S349" s="97">
        <f t="shared" si="76"/>
        <v>6.4965281480085366</v>
      </c>
      <c r="T349" s="100">
        <f t="shared" si="67"/>
        <v>6.1171919402221997E-2</v>
      </c>
      <c r="U349" s="100">
        <f t="shared" si="68"/>
        <v>2.6983034043581711E-4</v>
      </c>
      <c r="V349" s="100">
        <f t="shared" si="69"/>
        <v>6.090208906178618E-2</v>
      </c>
      <c r="Y349" s="81"/>
      <c r="Z349" s="81"/>
    </row>
    <row r="350" spans="1:26" ht="13">
      <c r="A350" s="74">
        <v>1899.06</v>
      </c>
      <c r="B350" s="95">
        <v>6.07</v>
      </c>
      <c r="C350" s="96">
        <v>0.20499999999999999</v>
      </c>
      <c r="D350" s="95">
        <v>0.41499999999999998</v>
      </c>
      <c r="E350" s="95">
        <v>7.135922645</v>
      </c>
      <c r="F350" s="96">
        <f t="shared" si="77"/>
        <v>1899.4583333333076</v>
      </c>
      <c r="G350" s="97">
        <f>G345*7/12+G357*5/12</f>
        <v>3.1208333333333336</v>
      </c>
      <c r="H350" s="96">
        <f t="shared" si="74"/>
        <v>271.53719727577004</v>
      </c>
      <c r="I350" s="96">
        <f t="shared" si="70"/>
        <v>9.1705313742228736</v>
      </c>
      <c r="J350" s="98">
        <f t="shared" si="75"/>
        <v>1197.5839511762929</v>
      </c>
      <c r="K350" s="96">
        <f t="shared" si="71"/>
        <v>18.564734245378013</v>
      </c>
      <c r="L350" s="98">
        <f t="shared" si="72"/>
        <v>81.877650698214396</v>
      </c>
      <c r="M350" s="91">
        <f t="shared" si="64"/>
        <v>21.212091925046835</v>
      </c>
      <c r="N350" s="87"/>
      <c r="O350" s="99">
        <f t="shared" si="65"/>
        <v>25.920743190931272</v>
      </c>
      <c r="P350" s="99"/>
      <c r="Q350" s="107">
        <f t="shared" si="66"/>
        <v>9.5015040646232937E-3</v>
      </c>
      <c r="R350" s="97">
        <f t="shared" si="73"/>
        <v>1.0022457863001029</v>
      </c>
      <c r="S350" s="97">
        <f t="shared" si="76"/>
        <v>6.4242771973588084</v>
      </c>
      <c r="T350" s="100">
        <f t="shared" si="67"/>
        <v>6.5886016176859741E-2</v>
      </c>
      <c r="U350" s="100">
        <f t="shared" si="68"/>
        <v>5.8712992494980298E-4</v>
      </c>
      <c r="V350" s="100">
        <f t="shared" si="69"/>
        <v>6.5298886251909938E-2</v>
      </c>
      <c r="Y350" s="81"/>
      <c r="Z350" s="81"/>
    </row>
    <row r="351" spans="1:26" ht="13">
      <c r="A351" s="74">
        <v>1899.07</v>
      </c>
      <c r="B351" s="95">
        <v>6.28</v>
      </c>
      <c r="C351" s="96">
        <v>0.20580000000000001</v>
      </c>
      <c r="D351" s="95">
        <v>0.42580000000000001</v>
      </c>
      <c r="E351" s="95">
        <v>7.2310717359999996</v>
      </c>
      <c r="F351" s="96">
        <f t="shared" si="77"/>
        <v>1899.5416666666408</v>
      </c>
      <c r="G351" s="97">
        <f>G345*6/12+G357*6/12</f>
        <v>3.125</v>
      </c>
      <c r="H351" s="96">
        <f t="shared" si="74"/>
        <v>277.234801864784</v>
      </c>
      <c r="I351" s="96">
        <f t="shared" si="70"/>
        <v>9.0851786980529532</v>
      </c>
      <c r="J351" s="98">
        <f t="shared" si="75"/>
        <v>1226.0516844262268</v>
      </c>
      <c r="K351" s="96">
        <f t="shared" si="71"/>
        <v>18.797225897137743</v>
      </c>
      <c r="L351" s="98">
        <f t="shared" si="72"/>
        <v>83.129427902657213</v>
      </c>
      <c r="M351" s="91">
        <f t="shared" si="64"/>
        <v>21.561425634523122</v>
      </c>
      <c r="N351" s="87"/>
      <c r="O351" s="99">
        <f t="shared" si="65"/>
        <v>26.307639638375711</v>
      </c>
      <c r="P351" s="99"/>
      <c r="Q351" s="107">
        <f t="shared" si="66"/>
        <v>1.0012959005826126E-2</v>
      </c>
      <c r="R351" s="97">
        <f t="shared" si="73"/>
        <v>1.0022493284938903</v>
      </c>
      <c r="S351" s="97">
        <f t="shared" si="76"/>
        <v>6.3539819151473722</v>
      </c>
      <c r="T351" s="100">
        <f t="shared" si="67"/>
        <v>6.5271635972098618E-2</v>
      </c>
      <c r="U351" s="100">
        <f t="shared" si="68"/>
        <v>1.904345402575558E-3</v>
      </c>
      <c r="V351" s="100">
        <f t="shared" si="69"/>
        <v>6.336729056952306E-2</v>
      </c>
      <c r="Y351" s="81"/>
      <c r="Z351" s="81"/>
    </row>
    <row r="352" spans="1:26" ht="13">
      <c r="A352" s="74">
        <v>1899.08</v>
      </c>
      <c r="B352" s="95">
        <v>6.44</v>
      </c>
      <c r="C352" s="96">
        <v>0.20669999999999999</v>
      </c>
      <c r="D352" s="95">
        <v>0.43669999999999998</v>
      </c>
      <c r="E352" s="95">
        <v>7.3262127269999997</v>
      </c>
      <c r="F352" s="96">
        <f t="shared" si="77"/>
        <v>1899.6249999999741</v>
      </c>
      <c r="G352" s="97">
        <f>G345*5/12+G357*7/12</f>
        <v>3.1291666666666669</v>
      </c>
      <c r="H352" s="96">
        <f t="shared" si="74"/>
        <v>280.60610531054266</v>
      </c>
      <c r="I352" s="96">
        <f t="shared" si="70"/>
        <v>9.0064102434299933</v>
      </c>
      <c r="J352" s="98">
        <f t="shared" si="75"/>
        <v>1244.2802254987205</v>
      </c>
      <c r="K352" s="96">
        <f t="shared" si="71"/>
        <v>19.028056861663654</v>
      </c>
      <c r="L352" s="98">
        <f t="shared" si="72"/>
        <v>84.375337651442706</v>
      </c>
      <c r="M352" s="91">
        <f t="shared" si="64"/>
        <v>21.726237373055454</v>
      </c>
      <c r="N352" s="87"/>
      <c r="O352" s="99">
        <f t="shared" si="65"/>
        <v>26.466629854714562</v>
      </c>
      <c r="P352" s="99"/>
      <c r="Q352" s="107">
        <f t="shared" si="66"/>
        <v>1.0920774676827769E-2</v>
      </c>
      <c r="R352" s="97">
        <f t="shared" si="73"/>
        <v>1.0022528706686431</v>
      </c>
      <c r="S352" s="97">
        <f t="shared" si="76"/>
        <v>6.2855732727655296</v>
      </c>
      <c r="T352" s="100">
        <f t="shared" si="67"/>
        <v>6.5541634285208428E-2</v>
      </c>
      <c r="U352" s="100">
        <f t="shared" si="68"/>
        <v>2.1986043489110596E-3</v>
      </c>
      <c r="V352" s="100">
        <f t="shared" si="69"/>
        <v>6.3343029936297368E-2</v>
      </c>
      <c r="Y352" s="81"/>
      <c r="Z352" s="81"/>
    </row>
    <row r="353" spans="1:26" ht="13">
      <c r="A353" s="74">
        <v>1899.09</v>
      </c>
      <c r="B353" s="95">
        <v>6.37</v>
      </c>
      <c r="C353" s="96">
        <v>0.20749999999999999</v>
      </c>
      <c r="D353" s="95">
        <v>0.44750000000000001</v>
      </c>
      <c r="E353" s="95">
        <v>7.6116519010000001</v>
      </c>
      <c r="F353" s="96">
        <f t="shared" si="77"/>
        <v>1899.7083333333073</v>
      </c>
      <c r="G353" s="97">
        <f>G345*4/12+G357*8/12</f>
        <v>3.1333333333333337</v>
      </c>
      <c r="H353" s="96">
        <f t="shared" si="74"/>
        <v>267.14760625520091</v>
      </c>
      <c r="I353" s="96">
        <f t="shared" si="70"/>
        <v>8.7022179431639213</v>
      </c>
      <c r="J353" s="98">
        <f t="shared" si="75"/>
        <v>1187.8174087689636</v>
      </c>
      <c r="K353" s="96">
        <f t="shared" si="71"/>
        <v>18.767433877425809</v>
      </c>
      <c r="L353" s="98">
        <f t="shared" si="72"/>
        <v>83.445571495150901</v>
      </c>
      <c r="M353" s="91">
        <f t="shared" si="64"/>
        <v>20.591140514113782</v>
      </c>
      <c r="N353" s="87"/>
      <c r="O353" s="99">
        <f t="shared" si="65"/>
        <v>25.044683828420091</v>
      </c>
      <c r="P353" s="99"/>
      <c r="Q353" s="107">
        <f t="shared" si="66"/>
        <v>1.5989821882392674E-2</v>
      </c>
      <c r="R353" s="97">
        <f t="shared" si="73"/>
        <v>1.0022564128243681</v>
      </c>
      <c r="S353" s="97">
        <f t="shared" si="76"/>
        <v>6.0634919930596602</v>
      </c>
      <c r="T353" s="100">
        <f t="shared" si="67"/>
        <v>6.9918037014519818E-2</v>
      </c>
      <c r="U353" s="100">
        <f t="shared" si="68"/>
        <v>5.0290517871944829E-3</v>
      </c>
      <c r="V353" s="100">
        <f t="shared" si="69"/>
        <v>6.4888985227325335E-2</v>
      </c>
      <c r="Y353" s="81"/>
      <c r="Z353" s="81"/>
    </row>
    <row r="354" spans="1:26" ht="13">
      <c r="A354" s="74">
        <v>1899.1</v>
      </c>
      <c r="B354" s="95">
        <v>6.34</v>
      </c>
      <c r="C354" s="96">
        <v>0.20830000000000001</v>
      </c>
      <c r="D354" s="95">
        <v>0.45829999999999999</v>
      </c>
      <c r="E354" s="95">
        <v>7.7067928930000003</v>
      </c>
      <c r="F354" s="96">
        <f t="shared" si="77"/>
        <v>1899.7916666666406</v>
      </c>
      <c r="G354" s="97">
        <f>G345*3/12+G357*9/12</f>
        <v>3.1374999999999997</v>
      </c>
      <c r="H354" s="96">
        <f t="shared" si="74"/>
        <v>262.60702708622784</v>
      </c>
      <c r="I354" s="96">
        <f t="shared" si="70"/>
        <v>8.6279248804513049</v>
      </c>
      <c r="J354" s="98">
        <f t="shared" si="75"/>
        <v>1170.8255076802036</v>
      </c>
      <c r="K354" s="96">
        <f t="shared" si="71"/>
        <v>18.983091563662178</v>
      </c>
      <c r="L354" s="98">
        <f t="shared" si="72"/>
        <v>84.635541036251936</v>
      </c>
      <c r="M354" s="91">
        <f t="shared" si="64"/>
        <v>20.153713460686603</v>
      </c>
      <c r="N354" s="87"/>
      <c r="O354" s="99">
        <f t="shared" si="65"/>
        <v>24.476723296282394</v>
      </c>
      <c r="P354" s="99"/>
      <c r="Q354" s="107">
        <f t="shared" si="66"/>
        <v>1.8243647300443047E-2</v>
      </c>
      <c r="R354" s="97">
        <f t="shared" si="73"/>
        <v>1.0022599549610702</v>
      </c>
      <c r="S354" s="97">
        <f t="shared" si="76"/>
        <v>6.0021505246741382</v>
      </c>
      <c r="T354" s="100">
        <f t="shared" si="67"/>
        <v>7.0157410592571967E-2</v>
      </c>
      <c r="U354" s="100">
        <f t="shared" si="68"/>
        <v>4.2998456729295143E-3</v>
      </c>
      <c r="V354" s="100">
        <f t="shared" si="69"/>
        <v>6.5857564919642453E-2</v>
      </c>
      <c r="Y354" s="81"/>
      <c r="Z354" s="81"/>
    </row>
    <row r="355" spans="1:26" ht="13">
      <c r="A355" s="74">
        <v>1899.11</v>
      </c>
      <c r="B355" s="95">
        <v>6.46</v>
      </c>
      <c r="C355" s="96">
        <v>0.2092</v>
      </c>
      <c r="D355" s="95">
        <v>0.46920000000000001</v>
      </c>
      <c r="E355" s="95">
        <v>7.8019419829999999</v>
      </c>
      <c r="F355" s="96">
        <f t="shared" si="77"/>
        <v>1899.8749999999739</v>
      </c>
      <c r="G355" s="97">
        <f>G345*2/12+G357*10/12</f>
        <v>3.1416666666666666</v>
      </c>
      <c r="H355" s="96">
        <f t="shared" si="74"/>
        <v>264.31424823375278</v>
      </c>
      <c r="I355" s="96">
        <f t="shared" si="70"/>
        <v>8.5595264288701358</v>
      </c>
      <c r="J355" s="98">
        <f t="shared" si="75"/>
        <v>1181.6173008572564</v>
      </c>
      <c r="K355" s="96">
        <f t="shared" si="71"/>
        <v>19.197561187504149</v>
      </c>
      <c r="L355" s="98">
        <f t="shared" si="72"/>
        <v>85.82273027279021</v>
      </c>
      <c r="M355" s="91">
        <f t="shared" si="64"/>
        <v>20.196457520802291</v>
      </c>
      <c r="N355" s="87"/>
      <c r="O355" s="99">
        <f t="shared" si="65"/>
        <v>24.491414148182638</v>
      </c>
      <c r="P355" s="99"/>
      <c r="Q355" s="107">
        <f t="shared" si="66"/>
        <v>1.9324774289488679E-2</v>
      </c>
      <c r="R355" s="97">
        <f t="shared" si="73"/>
        <v>1.0022634970787563</v>
      </c>
      <c r="S355" s="97">
        <f t="shared" si="76"/>
        <v>5.9423500702758778</v>
      </c>
      <c r="T355" s="100">
        <f t="shared" si="67"/>
        <v>6.800107284532686E-2</v>
      </c>
      <c r="U355" s="100">
        <f t="shared" si="68"/>
        <v>4.555627479092772E-3</v>
      </c>
      <c r="V355" s="100">
        <f t="shared" si="69"/>
        <v>6.3445445366234088E-2</v>
      </c>
      <c r="Y355" s="81"/>
      <c r="Z355" s="81"/>
    </row>
    <row r="356" spans="1:26" ht="13">
      <c r="A356" s="74">
        <v>1899.12</v>
      </c>
      <c r="B356" s="95">
        <v>6.02</v>
      </c>
      <c r="C356" s="96">
        <v>0.21</v>
      </c>
      <c r="D356" s="95">
        <v>0.48</v>
      </c>
      <c r="E356" s="95">
        <v>7.8970910740000004</v>
      </c>
      <c r="F356" s="96">
        <f t="shared" si="77"/>
        <v>1899.9583333333071</v>
      </c>
      <c r="G356" s="97">
        <f>G345*1/12+G357*11/12</f>
        <v>3.145833333333333</v>
      </c>
      <c r="H356" s="96">
        <f t="shared" si="74"/>
        <v>243.34370618149961</v>
      </c>
      <c r="I356" s="96">
        <f t="shared" si="70"/>
        <v>8.4887339365639392</v>
      </c>
      <c r="J356" s="98">
        <f t="shared" si="75"/>
        <v>1091.0308648863991</v>
      </c>
      <c r="K356" s="96">
        <f t="shared" si="71"/>
        <v>19.402820426431862</v>
      </c>
      <c r="L356" s="98">
        <f t="shared" si="72"/>
        <v>86.99249421021122</v>
      </c>
      <c r="M356" s="91">
        <f t="shared" si="64"/>
        <v>18.512649643600199</v>
      </c>
      <c r="N356" s="87"/>
      <c r="O356" s="99">
        <f t="shared" si="65"/>
        <v>22.419855109110472</v>
      </c>
      <c r="P356" s="99"/>
      <c r="Q356" s="107">
        <f t="shared" si="66"/>
        <v>2.3771700547836928E-2</v>
      </c>
      <c r="R356" s="97">
        <f t="shared" si="73"/>
        <v>1.0022670391774313</v>
      </c>
      <c r="S356" s="97">
        <f t="shared" si="76"/>
        <v>5.884041353198449</v>
      </c>
      <c r="T356" s="100">
        <f t="shared" si="67"/>
        <v>7.7167551102330645E-2</v>
      </c>
      <c r="U356" s="100">
        <f t="shared" si="68"/>
        <v>4.8065722079799755E-3</v>
      </c>
      <c r="V356" s="100">
        <f t="shared" si="69"/>
        <v>7.2360978894350669E-2</v>
      </c>
      <c r="Y356" s="81"/>
      <c r="Z356" s="81"/>
    </row>
    <row r="357" spans="1:26" ht="13">
      <c r="A357" s="74">
        <v>1900.01</v>
      </c>
      <c r="B357" s="95">
        <v>6.1</v>
      </c>
      <c r="C357" s="96">
        <v>0.2175</v>
      </c>
      <c r="D357" s="95">
        <v>0.48</v>
      </c>
      <c r="E357" s="95">
        <v>7.8970910740000004</v>
      </c>
      <c r="F357" s="96">
        <f t="shared" si="77"/>
        <v>1900.0416666666404</v>
      </c>
      <c r="G357" s="97">
        <v>3.15</v>
      </c>
      <c r="H357" s="96">
        <f t="shared" si="74"/>
        <v>246.57750958590492</v>
      </c>
      <c r="I357" s="96">
        <f t="shared" si="70"/>
        <v>8.7919030057269367</v>
      </c>
      <c r="J357" s="98">
        <f t="shared" si="75"/>
        <v>1108.8144867496844</v>
      </c>
      <c r="K357" s="96">
        <f t="shared" si="71"/>
        <v>19.402820426431862</v>
      </c>
      <c r="L357" s="98">
        <f t="shared" si="72"/>
        <v>87.250976006532539</v>
      </c>
      <c r="M357" s="91">
        <f t="shared" si="64"/>
        <v>18.674275362444781</v>
      </c>
      <c r="N357" s="87"/>
      <c r="O357" s="99">
        <f t="shared" si="65"/>
        <v>22.58733482432903</v>
      </c>
      <c r="P357" s="99"/>
      <c r="Q357" s="107">
        <f t="shared" si="66"/>
        <v>2.573781156703521E-2</v>
      </c>
      <c r="R357" s="97">
        <f t="shared" si="73"/>
        <v>1.0029795584767995</v>
      </c>
      <c r="S357" s="97">
        <f t="shared" si="76"/>
        <v>5.8973807054677758</v>
      </c>
      <c r="T357" s="100">
        <f t="shared" si="67"/>
        <v>7.4527842689817936E-2</v>
      </c>
      <c r="U357" s="100">
        <f t="shared" si="68"/>
        <v>5.7642284691359347E-3</v>
      </c>
      <c r="V357" s="100">
        <f t="shared" si="69"/>
        <v>6.8763614220682001E-2</v>
      </c>
      <c r="Y357" s="81"/>
      <c r="Z357" s="81"/>
    </row>
    <row r="358" spans="1:26" ht="13">
      <c r="A358" s="74">
        <v>1900.02</v>
      </c>
      <c r="B358" s="95">
        <v>6.21</v>
      </c>
      <c r="C358" s="96">
        <v>0.22500000000000001</v>
      </c>
      <c r="D358" s="95">
        <v>0.48</v>
      </c>
      <c r="E358" s="95">
        <v>7.9922320659999997</v>
      </c>
      <c r="F358" s="96">
        <f t="shared" si="77"/>
        <v>1900.1249999999736</v>
      </c>
      <c r="G358" s="97">
        <f>G357*11/12+G369*1/12</f>
        <v>3.145833333333333</v>
      </c>
      <c r="H358" s="96">
        <f t="shared" si="74"/>
        <v>248.03575379564052</v>
      </c>
      <c r="I358" s="96">
        <f t="shared" si="70"/>
        <v>8.9868026737550935</v>
      </c>
      <c r="J358" s="98">
        <f t="shared" si="75"/>
        <v>1118.7396162769826</v>
      </c>
      <c r="K358" s="96">
        <f t="shared" si="71"/>
        <v>19.171845704010863</v>
      </c>
      <c r="L358" s="98">
        <f t="shared" si="72"/>
        <v>86.472627345080795</v>
      </c>
      <c r="M358" s="91">
        <f t="shared" si="64"/>
        <v>18.703797417251433</v>
      </c>
      <c r="N358" s="87"/>
      <c r="O358" s="99">
        <f t="shared" si="65"/>
        <v>22.595749104853365</v>
      </c>
      <c r="P358" s="99"/>
      <c r="Q358" s="107">
        <f t="shared" si="66"/>
        <v>2.6897652963089276E-2</v>
      </c>
      <c r="R358" s="97">
        <f t="shared" si="73"/>
        <v>1.0029761561500405</v>
      </c>
      <c r="S358" s="97">
        <f t="shared" si="76"/>
        <v>5.8445396223784236</v>
      </c>
      <c r="T358" s="100">
        <f t="shared" si="67"/>
        <v>7.0080891324745709E-2</v>
      </c>
      <c r="U358" s="100">
        <f t="shared" si="68"/>
        <v>6.9493349328253462E-3</v>
      </c>
      <c r="V358" s="100">
        <f t="shared" si="69"/>
        <v>6.3131556391920363E-2</v>
      </c>
      <c r="Y358" s="81"/>
      <c r="Z358" s="81"/>
    </row>
    <row r="359" spans="1:26" ht="13">
      <c r="A359" s="74">
        <v>1900.03</v>
      </c>
      <c r="B359" s="95">
        <v>6.26</v>
      </c>
      <c r="C359" s="96">
        <v>0.23250000000000001</v>
      </c>
      <c r="D359" s="95">
        <v>0.48</v>
      </c>
      <c r="E359" s="95">
        <v>7.9922320659999997</v>
      </c>
      <c r="F359" s="96">
        <f t="shared" si="77"/>
        <v>1900.2083333333069</v>
      </c>
      <c r="G359" s="97">
        <f>G357*10/12+G369*2/12</f>
        <v>3.1416666666666666</v>
      </c>
      <c r="H359" s="96">
        <f t="shared" si="74"/>
        <v>250.032821056475</v>
      </c>
      <c r="I359" s="96">
        <f t="shared" si="70"/>
        <v>9.2863627628802625</v>
      </c>
      <c r="J359" s="98">
        <f t="shared" si="75"/>
        <v>1131.2376131979513</v>
      </c>
      <c r="K359" s="96">
        <f t="shared" si="71"/>
        <v>19.171845704010863</v>
      </c>
      <c r="L359" s="98">
        <f t="shared" si="72"/>
        <v>86.74026427076943</v>
      </c>
      <c r="M359" s="91">
        <f t="shared" si="64"/>
        <v>18.775793421238372</v>
      </c>
      <c r="N359" s="87"/>
      <c r="O359" s="99">
        <f t="shared" si="65"/>
        <v>22.65855169287202</v>
      </c>
      <c r="P359" s="99"/>
      <c r="Q359" s="107">
        <f t="shared" si="66"/>
        <v>2.6734307147491393E-2</v>
      </c>
      <c r="R359" s="97">
        <f t="shared" si="73"/>
        <v>1.0029727538422986</v>
      </c>
      <c r="S359" s="97">
        <f t="shared" si="76"/>
        <v>5.8619338849197211</v>
      </c>
      <c r="T359" s="100">
        <f t="shared" si="67"/>
        <v>6.9864224187602852E-2</v>
      </c>
      <c r="U359" s="100">
        <f t="shared" si="68"/>
        <v>5.014324075594212E-3</v>
      </c>
      <c r="V359" s="100">
        <f t="shared" si="69"/>
        <v>6.484990011200864E-2</v>
      </c>
      <c r="Y359" s="81"/>
      <c r="Z359" s="81"/>
    </row>
    <row r="360" spans="1:26" ht="13">
      <c r="A360" s="74">
        <v>1900.04</v>
      </c>
      <c r="B360" s="95">
        <v>6.34</v>
      </c>
      <c r="C360" s="96">
        <v>0.24</v>
      </c>
      <c r="D360" s="95">
        <v>0.48</v>
      </c>
      <c r="E360" s="95">
        <v>7.9922320659999997</v>
      </c>
      <c r="F360" s="96">
        <f t="shared" si="77"/>
        <v>1900.2916666666401</v>
      </c>
      <c r="G360" s="97">
        <f>G357*9/12+G369*3/12</f>
        <v>3.1374999999999997</v>
      </c>
      <c r="H360" s="96">
        <f t="shared" si="74"/>
        <v>253.22812867381015</v>
      </c>
      <c r="I360" s="96">
        <f t="shared" si="70"/>
        <v>9.5859228520054316</v>
      </c>
      <c r="J360" s="98">
        <f t="shared" si="75"/>
        <v>1149.308501587695</v>
      </c>
      <c r="K360" s="96">
        <f t="shared" si="71"/>
        <v>19.171845704010863</v>
      </c>
      <c r="L360" s="98">
        <f t="shared" si="72"/>
        <v>87.013892864683541</v>
      </c>
      <c r="M360" s="91">
        <f t="shared" si="64"/>
        <v>18.936402033322732</v>
      </c>
      <c r="N360" s="87"/>
      <c r="O360" s="99">
        <f t="shared" si="65"/>
        <v>22.830122957226404</v>
      </c>
      <c r="P360" s="99"/>
      <c r="Q360" s="107">
        <f t="shared" si="66"/>
        <v>2.6324249917931537E-2</v>
      </c>
      <c r="R360" s="97">
        <f t="shared" si="73"/>
        <v>1.0029693515535789</v>
      </c>
      <c r="S360" s="97">
        <f t="shared" si="76"/>
        <v>5.879359971399416</v>
      </c>
      <c r="T360" s="100">
        <f t="shared" si="67"/>
        <v>6.4977501499694501E-2</v>
      </c>
      <c r="U360" s="100">
        <f t="shared" si="68"/>
        <v>4.0525486625320184E-3</v>
      </c>
      <c r="V360" s="100">
        <f t="shared" si="69"/>
        <v>6.0924952837162483E-2</v>
      </c>
      <c r="Y360" s="81"/>
      <c r="Z360" s="81"/>
    </row>
    <row r="361" spans="1:26" ht="13">
      <c r="A361" s="74">
        <v>1900.05</v>
      </c>
      <c r="B361" s="95">
        <v>6.04</v>
      </c>
      <c r="C361" s="96">
        <v>0.2475</v>
      </c>
      <c r="D361" s="95">
        <v>0.48</v>
      </c>
      <c r="E361" s="95">
        <v>7.8019419829999999</v>
      </c>
      <c r="F361" s="96">
        <f t="shared" si="77"/>
        <v>1900.3749999999734</v>
      </c>
      <c r="G361" s="97">
        <f>G357*8/12+G369*4/12</f>
        <v>3.1333333333333337</v>
      </c>
      <c r="H361" s="96">
        <f t="shared" si="74"/>
        <v>247.12973054672861</v>
      </c>
      <c r="I361" s="96">
        <f t="shared" si="70"/>
        <v>10.126590779853531</v>
      </c>
      <c r="J361" s="98">
        <f t="shared" si="75"/>
        <v>1125.4602054332886</v>
      </c>
      <c r="K361" s="96">
        <f t="shared" si="71"/>
        <v>19.639448785170483</v>
      </c>
      <c r="L361" s="98">
        <f t="shared" si="72"/>
        <v>89.44054612714875</v>
      </c>
      <c r="M361" s="91">
        <f t="shared" si="64"/>
        <v>18.403197016950415</v>
      </c>
      <c r="N361" s="87"/>
      <c r="O361" s="99">
        <f t="shared" si="65"/>
        <v>22.172115694151742</v>
      </c>
      <c r="P361" s="99"/>
      <c r="Q361" s="107">
        <f t="shared" si="66"/>
        <v>2.4232858651637657E-2</v>
      </c>
      <c r="R361" s="97">
        <f t="shared" si="73"/>
        <v>1.0029659492838876</v>
      </c>
      <c r="S361" s="97">
        <f t="shared" si="76"/>
        <v>6.040641788323442</v>
      </c>
      <c r="T361" s="100">
        <f t="shared" si="67"/>
        <v>6.7875138801264612E-2</v>
      </c>
      <c r="U361" s="100">
        <f t="shared" si="68"/>
        <v>3.509766605165332E-3</v>
      </c>
      <c r="V361" s="100">
        <f t="shared" si="69"/>
        <v>6.436537219609928E-2</v>
      </c>
      <c r="Y361" s="81"/>
      <c r="Z361" s="81"/>
    </row>
    <row r="362" spans="1:26" ht="13">
      <c r="A362" s="74">
        <v>1900.06</v>
      </c>
      <c r="B362" s="95">
        <v>5.86</v>
      </c>
      <c r="C362" s="96">
        <v>0.255</v>
      </c>
      <c r="D362" s="95">
        <v>0.48</v>
      </c>
      <c r="E362" s="95">
        <v>7.7067928930000003</v>
      </c>
      <c r="F362" s="96">
        <f t="shared" si="77"/>
        <v>1900.4583333333067</v>
      </c>
      <c r="G362" s="97">
        <f>G357*7/12+G369*5/12</f>
        <v>3.1291666666666669</v>
      </c>
      <c r="H362" s="96">
        <f t="shared" si="74"/>
        <v>242.72510705446297</v>
      </c>
      <c r="I362" s="96">
        <f t="shared" si="70"/>
        <v>10.562270016875095</v>
      </c>
      <c r="J362" s="98">
        <f t="shared" si="75"/>
        <v>1109.4094835320157</v>
      </c>
      <c r="K362" s="96">
        <f t="shared" si="71"/>
        <v>19.881920031764885</v>
      </c>
      <c r="L362" s="98">
        <f t="shared" si="72"/>
        <v>90.873131756888654</v>
      </c>
      <c r="M362" s="91">
        <f t="shared" si="64"/>
        <v>17.992711584303979</v>
      </c>
      <c r="N362" s="87"/>
      <c r="O362" s="99">
        <f t="shared" si="65"/>
        <v>21.667091326067695</v>
      </c>
      <c r="P362" s="99"/>
      <c r="Q362" s="107">
        <f t="shared" si="66"/>
        <v>2.4286393111291112E-2</v>
      </c>
      <c r="R362" s="97">
        <f t="shared" si="73"/>
        <v>1.0029625470332306</v>
      </c>
      <c r="S362" s="97">
        <f t="shared" si="76"/>
        <v>6.1333577886333934</v>
      </c>
      <c r="T362" s="100">
        <f t="shared" si="67"/>
        <v>6.5611536216921396E-2</v>
      </c>
      <c r="U362" s="100">
        <f t="shared" si="68"/>
        <v>3.2222961753032298E-3</v>
      </c>
      <c r="V362" s="100">
        <f t="shared" si="69"/>
        <v>6.2389240041618166E-2</v>
      </c>
      <c r="Y362" s="81"/>
      <c r="Z362" s="81"/>
    </row>
    <row r="363" spans="1:26" ht="13">
      <c r="A363" s="74">
        <v>1900.07</v>
      </c>
      <c r="B363" s="95">
        <v>5.86</v>
      </c>
      <c r="C363" s="96">
        <v>0.26250000000000001</v>
      </c>
      <c r="D363" s="95">
        <v>0.48</v>
      </c>
      <c r="E363" s="95">
        <v>7.8019419829999999</v>
      </c>
      <c r="F363" s="96">
        <f t="shared" si="77"/>
        <v>1900.5416666666399</v>
      </c>
      <c r="G363" s="97">
        <f>G357*6/12+G369*6/12</f>
        <v>3.125</v>
      </c>
      <c r="H363" s="96">
        <f t="shared" si="74"/>
        <v>239.76493725228968</v>
      </c>
      <c r="I363" s="96">
        <f t="shared" si="70"/>
        <v>10.740323554390109</v>
      </c>
      <c r="J363" s="98">
        <f t="shared" si="75"/>
        <v>1099.9704556597906</v>
      </c>
      <c r="K363" s="96">
        <f t="shared" si="71"/>
        <v>19.639448785170483</v>
      </c>
      <c r="L363" s="98">
        <f t="shared" si="72"/>
        <v>90.099969064283172</v>
      </c>
      <c r="M363" s="91">
        <f t="shared" si="64"/>
        <v>17.689545468952804</v>
      </c>
      <c r="N363" s="87"/>
      <c r="O363" s="99">
        <f t="shared" si="65"/>
        <v>21.293889709957156</v>
      </c>
      <c r="P363" s="99"/>
      <c r="Q363" s="107">
        <f t="shared" si="66"/>
        <v>2.6508372245072735E-2</v>
      </c>
      <c r="R363" s="97">
        <f t="shared" si="73"/>
        <v>1.0029591448016137</v>
      </c>
      <c r="S363" s="97">
        <f t="shared" si="76"/>
        <v>6.0765067886138704</v>
      </c>
      <c r="T363" s="100">
        <f t="shared" si="67"/>
        <v>6.1471772979990513E-2</v>
      </c>
      <c r="U363" s="100">
        <f t="shared" si="68"/>
        <v>4.4382347403240097E-3</v>
      </c>
      <c r="V363" s="100">
        <f t="shared" si="69"/>
        <v>5.7033538239666504E-2</v>
      </c>
      <c r="Y363" s="81"/>
      <c r="Z363" s="81"/>
    </row>
    <row r="364" spans="1:26" ht="13">
      <c r="A364" s="74">
        <v>1900.08</v>
      </c>
      <c r="B364" s="95">
        <v>5.94</v>
      </c>
      <c r="C364" s="96">
        <v>0.27</v>
      </c>
      <c r="D364" s="95">
        <v>0.48</v>
      </c>
      <c r="E364" s="95">
        <v>7.7067928930000003</v>
      </c>
      <c r="F364" s="96">
        <f t="shared" si="77"/>
        <v>1900.6249999999732</v>
      </c>
      <c r="G364" s="97">
        <f>G357*5/12+G369*7/12</f>
        <v>3.1208333333333336</v>
      </c>
      <c r="H364" s="96">
        <f t="shared" si="74"/>
        <v>246.03876039309046</v>
      </c>
      <c r="I364" s="96">
        <f t="shared" si="70"/>
        <v>11.183580017867747</v>
      </c>
      <c r="J364" s="98">
        <f t="shared" si="75"/>
        <v>1133.028475556679</v>
      </c>
      <c r="K364" s="96">
        <f t="shared" si="71"/>
        <v>19.881920031764885</v>
      </c>
      <c r="L364" s="98">
        <f t="shared" si="72"/>
        <v>91.557856610640727</v>
      </c>
      <c r="M364" s="91">
        <f t="shared" si="64"/>
        <v>18.069614666784194</v>
      </c>
      <c r="N364" s="87"/>
      <c r="O364" s="99">
        <f t="shared" si="65"/>
        <v>21.745469843487964</v>
      </c>
      <c r="P364" s="99"/>
      <c r="Q364" s="107">
        <f t="shared" si="66"/>
        <v>2.0503000596817943E-2</v>
      </c>
      <c r="R364" s="97">
        <f t="shared" si="73"/>
        <v>1.002955742589043</v>
      </c>
      <c r="S364" s="97">
        <f t="shared" si="76"/>
        <v>6.1697314120995834</v>
      </c>
      <c r="T364" s="100">
        <f t="shared" si="67"/>
        <v>6.2362729619005242E-2</v>
      </c>
      <c r="U364" s="100">
        <f t="shared" si="68"/>
        <v>4.1614673758820775E-3</v>
      </c>
      <c r="V364" s="100">
        <f t="shared" si="69"/>
        <v>5.8201262243123164E-2</v>
      </c>
      <c r="Y364" s="81"/>
      <c r="Z364" s="81"/>
    </row>
    <row r="365" spans="1:26" ht="13">
      <c r="A365" s="74">
        <v>1900.09</v>
      </c>
      <c r="B365" s="95">
        <v>5.8</v>
      </c>
      <c r="C365" s="96">
        <v>0.27750000000000002</v>
      </c>
      <c r="D365" s="95">
        <v>0.48</v>
      </c>
      <c r="E365" s="95">
        <v>7.8019419829999999</v>
      </c>
      <c r="F365" s="96">
        <f t="shared" si="77"/>
        <v>1900.7083333333064</v>
      </c>
      <c r="G365" s="97">
        <f>G357*4/12+G369*8/12</f>
        <v>3.1166666666666671</v>
      </c>
      <c r="H365" s="96">
        <f t="shared" si="74"/>
        <v>237.31000615414337</v>
      </c>
      <c r="I365" s="96">
        <f t="shared" si="70"/>
        <v>11.354056328926687</v>
      </c>
      <c r="J365" s="98">
        <f t="shared" si="75"/>
        <v>1097.1890492797138</v>
      </c>
      <c r="K365" s="96">
        <f t="shared" si="71"/>
        <v>19.639448785170483</v>
      </c>
      <c r="L365" s="98">
        <f t="shared" si="72"/>
        <v>90.801852354183197</v>
      </c>
      <c r="M365" s="91">
        <f t="shared" si="64"/>
        <v>17.341874151224719</v>
      </c>
      <c r="N365" s="87"/>
      <c r="O365" s="99">
        <f t="shared" si="65"/>
        <v>20.869225953924744</v>
      </c>
      <c r="P365" s="99"/>
      <c r="Q365" s="107">
        <f t="shared" si="66"/>
        <v>2.2910446651602391E-2</v>
      </c>
      <c r="R365" s="97">
        <f t="shared" si="73"/>
        <v>1.0029523403955243</v>
      </c>
      <c r="S365" s="97">
        <f t="shared" si="76"/>
        <v>6.1125017899833409</v>
      </c>
      <c r="T365" s="100">
        <f t="shared" si="67"/>
        <v>6.8005415438333605E-2</v>
      </c>
      <c r="U365" s="100">
        <f t="shared" si="68"/>
        <v>6.361776127812524E-3</v>
      </c>
      <c r="V365" s="100">
        <f t="shared" si="69"/>
        <v>6.1643639310521081E-2</v>
      </c>
      <c r="Y365" s="81"/>
      <c r="Z365" s="81"/>
    </row>
    <row r="366" spans="1:26" ht="13">
      <c r="A366" s="74">
        <v>1900.1</v>
      </c>
      <c r="B366" s="95">
        <v>6.01</v>
      </c>
      <c r="C366" s="96">
        <v>0.28499999999999998</v>
      </c>
      <c r="D366" s="95">
        <v>0.48</v>
      </c>
      <c r="E366" s="95">
        <v>7.7067928930000003</v>
      </c>
      <c r="F366" s="96">
        <f t="shared" si="77"/>
        <v>1900.7916666666397</v>
      </c>
      <c r="G366" s="97">
        <f>G357*3/12+G369*9/12</f>
        <v>3.1125000000000003</v>
      </c>
      <c r="H366" s="96">
        <f t="shared" si="74"/>
        <v>248.93820706438947</v>
      </c>
      <c r="I366" s="96">
        <f t="shared" si="70"/>
        <v>11.8048900188604</v>
      </c>
      <c r="J366" s="98">
        <f t="shared" si="75"/>
        <v>1155.4996304355095</v>
      </c>
      <c r="K366" s="96">
        <f t="shared" si="71"/>
        <v>19.881920031764885</v>
      </c>
      <c r="L366" s="98">
        <f t="shared" si="72"/>
        <v>92.28616016789428</v>
      </c>
      <c r="M366" s="91">
        <f t="shared" si="64"/>
        <v>18.102398784556058</v>
      </c>
      <c r="N366" s="87"/>
      <c r="O366" s="99">
        <f t="shared" si="65"/>
        <v>21.784692525130048</v>
      </c>
      <c r="P366" s="99"/>
      <c r="Q366" s="107">
        <f t="shared" si="66"/>
        <v>1.9307613480088796E-2</v>
      </c>
      <c r="R366" s="97">
        <f t="shared" si="73"/>
        <v>1.0029489382210637</v>
      </c>
      <c r="S366" s="97">
        <f t="shared" si="76"/>
        <v>6.2062365365613328</v>
      </c>
      <c r="T366" s="100">
        <f t="shared" si="67"/>
        <v>7.0915077956436479E-2</v>
      </c>
      <c r="U366" s="100">
        <f t="shared" si="68"/>
        <v>8.1191790509469453E-3</v>
      </c>
      <c r="V366" s="100">
        <f t="shared" si="69"/>
        <v>6.2795898905489533E-2</v>
      </c>
      <c r="Y366" s="81"/>
      <c r="Z366" s="81"/>
    </row>
    <row r="367" spans="1:26" ht="13">
      <c r="A367" s="74">
        <v>1900.11</v>
      </c>
      <c r="B367" s="95">
        <v>6.48</v>
      </c>
      <c r="C367" s="96">
        <v>0.29249999999999998</v>
      </c>
      <c r="D367" s="95">
        <v>0.48</v>
      </c>
      <c r="E367" s="95">
        <v>7.7067928930000003</v>
      </c>
      <c r="F367" s="96">
        <f t="shared" si="77"/>
        <v>1900.8749999999729</v>
      </c>
      <c r="G367" s="97">
        <f>G357*2/12+G369*10/12</f>
        <v>3.1083333333333334</v>
      </c>
      <c r="H367" s="96">
        <f t="shared" si="74"/>
        <v>268.40592042882594</v>
      </c>
      <c r="I367" s="96">
        <f t="shared" si="70"/>
        <v>12.115545019356727</v>
      </c>
      <c r="J367" s="98">
        <f t="shared" si="75"/>
        <v>1250.5495688375984</v>
      </c>
      <c r="K367" s="96">
        <f t="shared" si="71"/>
        <v>19.881920031764885</v>
      </c>
      <c r="L367" s="98">
        <f t="shared" si="72"/>
        <v>92.633301395377671</v>
      </c>
      <c r="M367" s="91">
        <f t="shared" si="64"/>
        <v>19.419584603760761</v>
      </c>
      <c r="N367" s="87"/>
      <c r="O367" s="99">
        <f t="shared" si="65"/>
        <v>23.365476491847215</v>
      </c>
      <c r="P367" s="99"/>
      <c r="Q367" s="107">
        <f t="shared" si="66"/>
        <v>1.7974812589310524E-2</v>
      </c>
      <c r="R367" s="97">
        <f t="shared" si="73"/>
        <v>1.0029455360656672</v>
      </c>
      <c r="S367" s="97">
        <f t="shared" si="76"/>
        <v>6.2245383446929603</v>
      </c>
      <c r="T367" s="100">
        <f t="shared" si="67"/>
        <v>6.4984250533232757E-2</v>
      </c>
      <c r="U367" s="100">
        <f t="shared" si="68"/>
        <v>1.0166633797672686E-2</v>
      </c>
      <c r="V367" s="100">
        <f t="shared" si="69"/>
        <v>5.4817616735560071E-2</v>
      </c>
      <c r="Y367" s="81"/>
      <c r="Z367" s="81"/>
    </row>
    <row r="368" spans="1:26" ht="13">
      <c r="A368" s="74">
        <v>1900.12</v>
      </c>
      <c r="B368" s="95">
        <v>6.87</v>
      </c>
      <c r="C368" s="96">
        <v>0.3</v>
      </c>
      <c r="D368" s="95">
        <v>0.48</v>
      </c>
      <c r="E368" s="95">
        <v>7.6116519010000001</v>
      </c>
      <c r="F368" s="96">
        <f t="shared" si="77"/>
        <v>1900.9583333333062</v>
      </c>
      <c r="G368" s="97">
        <f>G357*1/12+G369*11/12</f>
        <v>3.104166666666667</v>
      </c>
      <c r="H368" s="96">
        <f t="shared" si="74"/>
        <v>288.11680611824647</v>
      </c>
      <c r="I368" s="96">
        <f t="shared" si="70"/>
        <v>12.581519917827357</v>
      </c>
      <c r="J368" s="98">
        <f t="shared" si="75"/>
        <v>1347.2709479756422</v>
      </c>
      <c r="K368" s="96">
        <f t="shared" si="71"/>
        <v>20.130431868523772</v>
      </c>
      <c r="L368" s="98">
        <f t="shared" si="72"/>
        <v>94.132467980830896</v>
      </c>
      <c r="M368" s="91">
        <f t="shared" si="64"/>
        <v>20.744051160870853</v>
      </c>
      <c r="N368" s="87"/>
      <c r="O368" s="99">
        <f t="shared" si="65"/>
        <v>24.951139917086618</v>
      </c>
      <c r="P368" s="99"/>
      <c r="Q368" s="107">
        <f t="shared" si="66"/>
        <v>1.3490267445614511E-2</v>
      </c>
      <c r="R368" s="97">
        <f t="shared" si="73"/>
        <v>1.0029421339293405</v>
      </c>
      <c r="S368" s="97">
        <f t="shared" si="76"/>
        <v>6.3209050393635424</v>
      </c>
      <c r="T368" s="100">
        <f t="shared" si="67"/>
        <v>5.4545251575951914E-2</v>
      </c>
      <c r="U368" s="100">
        <f t="shared" si="68"/>
        <v>8.900918904485966E-3</v>
      </c>
      <c r="V368" s="100">
        <f t="shared" si="69"/>
        <v>4.5644332671465948E-2</v>
      </c>
      <c r="Y368" s="81"/>
      <c r="Z368" s="81"/>
    </row>
    <row r="369" spans="1:26" ht="13">
      <c r="A369" s="74">
        <v>1901.01</v>
      </c>
      <c r="B369" s="95">
        <v>7.07</v>
      </c>
      <c r="C369" s="96">
        <v>0.30170000000000002</v>
      </c>
      <c r="D369" s="95">
        <v>0.48170000000000002</v>
      </c>
      <c r="E369" s="95">
        <v>7.7067928930000003</v>
      </c>
      <c r="F369" s="96">
        <f t="shared" si="77"/>
        <v>1901.0416666666395</v>
      </c>
      <c r="G369" s="97">
        <v>3.1</v>
      </c>
      <c r="H369" s="96">
        <f t="shared" si="74"/>
        <v>292.84411380120366</v>
      </c>
      <c r="I369" s="96">
        <f t="shared" si="70"/>
        <v>12.496615153298889</v>
      </c>
      <c r="J369" s="98">
        <f t="shared" si="75"/>
        <v>1374.2460891349069</v>
      </c>
      <c r="K369" s="96">
        <f t="shared" si="71"/>
        <v>19.952335165210719</v>
      </c>
      <c r="L369" s="98">
        <f t="shared" si="72"/>
        <v>93.631448534127955</v>
      </c>
      <c r="M369" s="91">
        <f t="shared" si="64"/>
        <v>20.9785818345362</v>
      </c>
      <c r="N369" s="87"/>
      <c r="O369" s="99">
        <f t="shared" si="65"/>
        <v>25.223107928844321</v>
      </c>
      <c r="P369" s="99"/>
      <c r="Q369" s="107">
        <f t="shared" si="66"/>
        <v>1.544136289215732E-2</v>
      </c>
      <c r="R369" s="97">
        <f t="shared" si="73"/>
        <v>1.0020149873405235</v>
      </c>
      <c r="S369" s="97">
        <f t="shared" si="76"/>
        <v>6.2612403151929579</v>
      </c>
      <c r="T369" s="100">
        <f t="shared" si="67"/>
        <v>5.5432556751338513E-2</v>
      </c>
      <c r="U369" s="100">
        <f t="shared" si="68"/>
        <v>1.0144103392990989E-2</v>
      </c>
      <c r="V369" s="100">
        <f t="shared" si="69"/>
        <v>4.5288453358347525E-2</v>
      </c>
      <c r="Y369" s="81"/>
      <c r="Z369" s="81"/>
    </row>
    <row r="370" spans="1:26" ht="13">
      <c r="A370" s="74">
        <v>1901.02</v>
      </c>
      <c r="B370" s="95">
        <v>7.25</v>
      </c>
      <c r="C370" s="96">
        <v>0.30330000000000001</v>
      </c>
      <c r="D370" s="95">
        <v>0.48330000000000001</v>
      </c>
      <c r="E370" s="95">
        <v>7.6116519010000001</v>
      </c>
      <c r="F370" s="96">
        <f t="shared" si="77"/>
        <v>1901.1249999999727</v>
      </c>
      <c r="G370" s="97">
        <f>G369*11/12+G381*1/12</f>
        <v>3.1066666666666669</v>
      </c>
      <c r="H370" s="96">
        <f t="shared" si="74"/>
        <v>304.05339801416113</v>
      </c>
      <c r="I370" s="96">
        <f t="shared" si="70"/>
        <v>12.719916636923459</v>
      </c>
      <c r="J370" s="98">
        <f t="shared" si="75"/>
        <v>1431.8228185439386</v>
      </c>
      <c r="K370" s="96">
        <f t="shared" si="71"/>
        <v>20.268828587619872</v>
      </c>
      <c r="L370" s="98">
        <f t="shared" si="72"/>
        <v>95.448271476177311</v>
      </c>
      <c r="M370" s="91">
        <f t="shared" si="64"/>
        <v>21.679149848206194</v>
      </c>
      <c r="N370" s="87"/>
      <c r="O370" s="99">
        <f t="shared" si="65"/>
        <v>26.053251360808801</v>
      </c>
      <c r="P370" s="99"/>
      <c r="Q370" s="107">
        <f t="shared" si="66"/>
        <v>1.1385946036258678E-2</v>
      </c>
      <c r="R370" s="97">
        <f t="shared" si="73"/>
        <v>1.0020207222232298</v>
      </c>
      <c r="S370" s="97">
        <f t="shared" si="76"/>
        <v>6.3522760047961331</v>
      </c>
      <c r="T370" s="100">
        <f t="shared" si="67"/>
        <v>5.6660563453841739E-2</v>
      </c>
      <c r="U370" s="100">
        <f t="shared" si="68"/>
        <v>1.2175146255171132E-2</v>
      </c>
      <c r="V370" s="100">
        <f t="shared" si="69"/>
        <v>4.4485417198670607E-2</v>
      </c>
      <c r="Y370" s="81"/>
      <c r="Z370" s="81"/>
    </row>
    <row r="371" spans="1:26" ht="13">
      <c r="A371" s="74">
        <v>1901.03</v>
      </c>
      <c r="B371" s="95">
        <v>7.51</v>
      </c>
      <c r="C371" s="96">
        <v>0.30499999999999999</v>
      </c>
      <c r="D371" s="95">
        <v>0.48499999999999999</v>
      </c>
      <c r="E371" s="95">
        <v>7.6116519010000001</v>
      </c>
      <c r="F371" s="96">
        <f t="shared" si="77"/>
        <v>1901.208333333306</v>
      </c>
      <c r="G371" s="97">
        <f>G369*10/12+G381*2/12</f>
        <v>3.1133333333333333</v>
      </c>
      <c r="H371" s="96">
        <f t="shared" si="74"/>
        <v>314.95738194294483</v>
      </c>
      <c r="I371" s="96">
        <f t="shared" si="70"/>
        <v>12.791211916457813</v>
      </c>
      <c r="J371" s="98">
        <f t="shared" si="75"/>
        <v>1488.1905559406396</v>
      </c>
      <c r="K371" s="96">
        <f t="shared" si="71"/>
        <v>20.340123867154226</v>
      </c>
      <c r="L371" s="98">
        <f t="shared" si="72"/>
        <v>96.108178379655158</v>
      </c>
      <c r="M371" s="91">
        <f t="shared" si="64"/>
        <v>22.347583950683852</v>
      </c>
      <c r="N371" s="87"/>
      <c r="O371" s="99">
        <f t="shared" si="65"/>
        <v>26.840868787784963</v>
      </c>
      <c r="P371" s="99"/>
      <c r="Q371" s="107">
        <f t="shared" si="66"/>
        <v>8.7471301208263894E-3</v>
      </c>
      <c r="R371" s="97">
        <f t="shared" si="73"/>
        <v>1.002026457027879</v>
      </c>
      <c r="S371" s="97">
        <f t="shared" si="76"/>
        <v>6.3651121900871139</v>
      </c>
      <c r="T371" s="100">
        <f t="shared" si="67"/>
        <v>5.0682384470588371E-2</v>
      </c>
      <c r="U371" s="100">
        <f t="shared" si="68"/>
        <v>1.1214684565742816E-2</v>
      </c>
      <c r="V371" s="100">
        <f t="shared" si="69"/>
        <v>3.9467699904845555E-2</v>
      </c>
      <c r="Y371" s="81"/>
      <c r="Z371" s="81"/>
    </row>
    <row r="372" spans="1:26" ht="13">
      <c r="A372" s="74">
        <v>1901.04</v>
      </c>
      <c r="B372" s="95">
        <v>8.14</v>
      </c>
      <c r="C372" s="96">
        <v>0.30669999999999997</v>
      </c>
      <c r="D372" s="95">
        <v>0.48670000000000002</v>
      </c>
      <c r="E372" s="95">
        <v>7.5165028100000004</v>
      </c>
      <c r="F372" s="96">
        <f t="shared" si="77"/>
        <v>1901.2916666666392</v>
      </c>
      <c r="G372" s="97">
        <f>G369*9/12+G381*3/12</f>
        <v>3.12</v>
      </c>
      <c r="H372" s="96">
        <f t="shared" si="74"/>
        <v>345.69997985539226</v>
      </c>
      <c r="I372" s="96">
        <f t="shared" si="70"/>
        <v>13.025329707819262</v>
      </c>
      <c r="J372" s="98">
        <f t="shared" si="75"/>
        <v>1638.5797651339149</v>
      </c>
      <c r="K372" s="96">
        <f t="shared" si="71"/>
        <v>20.669801006832849</v>
      </c>
      <c r="L372" s="98">
        <f t="shared" si="72"/>
        <v>97.97257637477594</v>
      </c>
      <c r="M372" s="91">
        <f t="shared" si="64"/>
        <v>24.409716994827214</v>
      </c>
      <c r="N372" s="87"/>
      <c r="O372" s="99">
        <f t="shared" si="65"/>
        <v>29.293804989254237</v>
      </c>
      <c r="P372" s="99"/>
      <c r="Q372" s="107">
        <f t="shared" si="66"/>
        <v>2.4736219890211034E-3</v>
      </c>
      <c r="R372" s="97">
        <f t="shared" si="73"/>
        <v>1.0020321917545103</v>
      </c>
      <c r="S372" s="97">
        <f t="shared" si="76"/>
        <v>6.4587480883794521</v>
      </c>
      <c r="T372" s="100">
        <f t="shared" si="67"/>
        <v>4.3951039738485687E-2</v>
      </c>
      <c r="U372" s="100">
        <f t="shared" si="68"/>
        <v>1.3299288449727165E-2</v>
      </c>
      <c r="V372" s="100">
        <f t="shared" si="69"/>
        <v>3.0651751288758522E-2</v>
      </c>
      <c r="Y372" s="81"/>
      <c r="Z372" s="81"/>
    </row>
    <row r="373" spans="1:26" ht="13">
      <c r="A373" s="74">
        <v>1901.05</v>
      </c>
      <c r="B373" s="95">
        <v>7.73</v>
      </c>
      <c r="C373" s="96">
        <v>0.30830000000000002</v>
      </c>
      <c r="D373" s="95">
        <v>0.48830000000000001</v>
      </c>
      <c r="E373" s="95">
        <v>7.5165028100000004</v>
      </c>
      <c r="F373" s="96">
        <f t="shared" si="77"/>
        <v>1901.3749999999725</v>
      </c>
      <c r="G373" s="97">
        <f>G369*8/12+G381*4/12</f>
        <v>3.1266666666666669</v>
      </c>
      <c r="H373" s="96">
        <f t="shared" si="74"/>
        <v>328.28757300763903</v>
      </c>
      <c r="I373" s="96">
        <f t="shared" si="70"/>
        <v>13.093280563810495</v>
      </c>
      <c r="J373" s="98">
        <f t="shared" si="75"/>
        <v>1561.2186031471408</v>
      </c>
      <c r="K373" s="96">
        <f t="shared" si="71"/>
        <v>20.73775186282408</v>
      </c>
      <c r="L373" s="98">
        <f t="shared" si="72"/>
        <v>98.621351088842033</v>
      </c>
      <c r="M373" s="91">
        <f t="shared" si="64"/>
        <v>23.06401268486356</v>
      </c>
      <c r="N373" s="87"/>
      <c r="O373" s="99">
        <f t="shared" si="65"/>
        <v>27.661102045351086</v>
      </c>
      <c r="P373" s="99"/>
      <c r="Q373" s="107">
        <f t="shared" si="66"/>
        <v>5.9728054263651006E-3</v>
      </c>
      <c r="R373" s="97">
        <f t="shared" si="73"/>
        <v>1.0020379264031627</v>
      </c>
      <c r="S373" s="97">
        <f t="shared" si="76"/>
        <v>6.4718735029891157</v>
      </c>
      <c r="T373" s="100">
        <f t="shared" si="67"/>
        <v>5.1684839948394901E-2</v>
      </c>
      <c r="U373" s="100">
        <f t="shared" si="68"/>
        <v>1.3409081904786735E-2</v>
      </c>
      <c r="V373" s="100">
        <f t="shared" si="69"/>
        <v>3.8275758043608166E-2</v>
      </c>
      <c r="Y373" s="81"/>
      <c r="Z373" s="81"/>
    </row>
    <row r="374" spans="1:26" ht="13">
      <c r="A374" s="74">
        <v>1901.06</v>
      </c>
      <c r="B374" s="95">
        <v>8.5</v>
      </c>
      <c r="C374" s="96">
        <v>0.31</v>
      </c>
      <c r="D374" s="95">
        <v>0.49</v>
      </c>
      <c r="E374" s="95">
        <v>7.5165028100000004</v>
      </c>
      <c r="F374" s="96">
        <f t="shared" si="77"/>
        <v>1901.4583333333057</v>
      </c>
      <c r="G374" s="97">
        <f>G369*7/12+G381*5/12</f>
        <v>3.1333333333333333</v>
      </c>
      <c r="H374" s="96">
        <f t="shared" si="74"/>
        <v>360.98892245341938</v>
      </c>
      <c r="I374" s="96">
        <f t="shared" si="70"/>
        <v>13.165478348301178</v>
      </c>
      <c r="J374" s="98">
        <f t="shared" si="75"/>
        <v>1721.9520837428202</v>
      </c>
      <c r="K374" s="96">
        <f t="shared" si="71"/>
        <v>20.809949647314767</v>
      </c>
      <c r="L374" s="98">
        <f t="shared" si="72"/>
        <v>99.265473062821414</v>
      </c>
      <c r="M374" s="91">
        <f t="shared" si="64"/>
        <v>25.238466205960346</v>
      </c>
      <c r="N374" s="87"/>
      <c r="O374" s="99">
        <f t="shared" si="65"/>
        <v>30.240388110984213</v>
      </c>
      <c r="P374" s="99"/>
      <c r="Q374" s="107">
        <f t="shared" si="66"/>
        <v>4.568493362102799E-3</v>
      </c>
      <c r="R374" s="97">
        <f t="shared" si="73"/>
        <v>1.0020436609738748</v>
      </c>
      <c r="S374" s="97">
        <f t="shared" si="76"/>
        <v>6.4850627048787866</v>
      </c>
      <c r="T374" s="100">
        <f t="shared" si="67"/>
        <v>4.3920055045181705E-2</v>
      </c>
      <c r="U374" s="100">
        <f t="shared" si="68"/>
        <v>1.3518520118390498E-2</v>
      </c>
      <c r="V374" s="100">
        <f t="shared" si="69"/>
        <v>3.0401534926791207E-2</v>
      </c>
      <c r="Y374" s="81"/>
      <c r="Z374" s="81"/>
    </row>
    <row r="375" spans="1:26" ht="13">
      <c r="A375" s="74">
        <v>1901.07</v>
      </c>
      <c r="B375" s="95">
        <v>7.93</v>
      </c>
      <c r="C375" s="96">
        <v>0.31169999999999998</v>
      </c>
      <c r="D375" s="95">
        <v>0.49170000000000003</v>
      </c>
      <c r="E375" s="95">
        <v>7.6116519010000001</v>
      </c>
      <c r="F375" s="96">
        <f t="shared" si="77"/>
        <v>1901.541666666639</v>
      </c>
      <c r="G375" s="97">
        <f>G369*6/12+G381*6/12</f>
        <v>3.14</v>
      </c>
      <c r="H375" s="96">
        <f t="shared" si="74"/>
        <v>332.57150982790313</v>
      </c>
      <c r="I375" s="96">
        <f t="shared" si="70"/>
        <v>13.072199194622623</v>
      </c>
      <c r="J375" s="98">
        <f t="shared" si="75"/>
        <v>1591.5945808632059</v>
      </c>
      <c r="K375" s="96">
        <f t="shared" si="71"/>
        <v>20.621111145319038</v>
      </c>
      <c r="L375" s="98">
        <f t="shared" si="72"/>
        <v>98.686892233346583</v>
      </c>
      <c r="M375" s="91">
        <f t="shared" si="64"/>
        <v>23.144848553708098</v>
      </c>
      <c r="N375" s="87"/>
      <c r="O375" s="99">
        <f t="shared" si="65"/>
        <v>27.711150600769948</v>
      </c>
      <c r="P375" s="99"/>
      <c r="Q375" s="107">
        <f t="shared" si="66"/>
        <v>1.0564738337857392E-2</v>
      </c>
      <c r="R375" s="97">
        <f t="shared" si="73"/>
        <v>1.0020493954666856</v>
      </c>
      <c r="S375" s="97">
        <f t="shared" si="76"/>
        <v>6.4170840860107097</v>
      </c>
      <c r="T375" s="100">
        <f t="shared" si="67"/>
        <v>5.1025249768652969E-2</v>
      </c>
      <c r="U375" s="100">
        <f t="shared" si="68"/>
        <v>1.3807567083109928E-2</v>
      </c>
      <c r="V375" s="100">
        <f t="shared" si="69"/>
        <v>3.7217682685543041E-2</v>
      </c>
      <c r="Y375" s="81"/>
      <c r="Z375" s="81"/>
    </row>
    <row r="376" spans="1:26" ht="13">
      <c r="A376" s="74">
        <v>1901.08</v>
      </c>
      <c r="B376" s="95">
        <v>8.0399999999999991</v>
      </c>
      <c r="C376" s="96">
        <v>0.31330000000000002</v>
      </c>
      <c r="D376" s="95">
        <v>0.49330000000000002</v>
      </c>
      <c r="E376" s="95">
        <v>7.7067928930000003</v>
      </c>
      <c r="F376" s="96">
        <f t="shared" si="77"/>
        <v>1901.6249999999723</v>
      </c>
      <c r="G376" s="97">
        <f>G369*5/12+G381*7/12</f>
        <v>3.1466666666666669</v>
      </c>
      <c r="H376" s="96">
        <f t="shared" si="74"/>
        <v>333.02216053206178</v>
      </c>
      <c r="I376" s="96">
        <f t="shared" si="70"/>
        <v>12.977094887399872</v>
      </c>
      <c r="J376" s="98">
        <f t="shared" si="75"/>
        <v>1598.9266662585364</v>
      </c>
      <c r="K376" s="96">
        <f t="shared" si="71"/>
        <v>20.432814899311705</v>
      </c>
      <c r="L376" s="98">
        <f t="shared" si="72"/>
        <v>98.103299062852756</v>
      </c>
      <c r="M376" s="91">
        <f t="shared" si="64"/>
        <v>23.077177713844375</v>
      </c>
      <c r="N376" s="87"/>
      <c r="O376" s="99">
        <f t="shared" si="65"/>
        <v>27.608909472820379</v>
      </c>
      <c r="P376" s="99"/>
      <c r="Q376" s="107">
        <f t="shared" si="66"/>
        <v>1.1866188520390439E-2</v>
      </c>
      <c r="R376" s="97">
        <f t="shared" si="73"/>
        <v>1.0020551298816345</v>
      </c>
      <c r="S376" s="97">
        <f t="shared" si="76"/>
        <v>6.3508534463798201</v>
      </c>
      <c r="T376" s="100">
        <f t="shared" si="67"/>
        <v>4.2542649586514658E-2</v>
      </c>
      <c r="U376" s="100">
        <f t="shared" si="68"/>
        <v>1.1957966427019073E-2</v>
      </c>
      <c r="V376" s="100">
        <f t="shared" si="69"/>
        <v>3.0584683159495585E-2</v>
      </c>
      <c r="Y376" s="81"/>
      <c r="Z376" s="81"/>
    </row>
    <row r="377" spans="1:26" ht="13">
      <c r="A377" s="74">
        <v>1901.09</v>
      </c>
      <c r="B377" s="95">
        <v>8</v>
      </c>
      <c r="C377" s="96">
        <v>0.315</v>
      </c>
      <c r="D377" s="95">
        <v>0.495</v>
      </c>
      <c r="E377" s="95">
        <v>7.8019419829999999</v>
      </c>
      <c r="F377" s="96">
        <f t="shared" si="77"/>
        <v>1901.7083333333055</v>
      </c>
      <c r="G377" s="97">
        <f>G369*4/12+G381*8/12</f>
        <v>3.1533333333333333</v>
      </c>
      <c r="H377" s="96">
        <f t="shared" si="74"/>
        <v>327.32414641950811</v>
      </c>
      <c r="I377" s="96">
        <f t="shared" si="70"/>
        <v>12.88838826526813</v>
      </c>
      <c r="J377" s="98">
        <f t="shared" si="75"/>
        <v>1576.7257180575778</v>
      </c>
      <c r="K377" s="96">
        <f t="shared" si="71"/>
        <v>20.253181559707063</v>
      </c>
      <c r="L377" s="98">
        <f t="shared" si="72"/>
        <v>97.559903804812606</v>
      </c>
      <c r="M377" s="91">
        <f t="shared" si="64"/>
        <v>22.590468316860235</v>
      </c>
      <c r="N377" s="87"/>
      <c r="O377" s="99">
        <f t="shared" si="65"/>
        <v>27.007461920877017</v>
      </c>
      <c r="P377" s="99"/>
      <c r="Q377" s="107">
        <f t="shared" si="66"/>
        <v>1.520542069357355E-2</v>
      </c>
      <c r="R377" s="97">
        <f t="shared" si="73"/>
        <v>1.0020608642187594</v>
      </c>
      <c r="S377" s="97">
        <f t="shared" si="76"/>
        <v>6.2862938551083998</v>
      </c>
      <c r="T377" s="100">
        <f t="shared" si="67"/>
        <v>3.7557171030512038E-2</v>
      </c>
      <c r="U377" s="100">
        <f t="shared" si="68"/>
        <v>1.2259919407023867E-2</v>
      </c>
      <c r="V377" s="100">
        <f t="shared" si="69"/>
        <v>2.5297251623488171E-2</v>
      </c>
      <c r="Y377" s="81"/>
      <c r="Z377" s="81"/>
    </row>
    <row r="378" spans="1:26" ht="13">
      <c r="A378" s="74">
        <v>1901.1</v>
      </c>
      <c r="B378" s="95">
        <v>7.91</v>
      </c>
      <c r="C378" s="96">
        <v>0.31669999999999998</v>
      </c>
      <c r="D378" s="95">
        <v>0.49669999999999997</v>
      </c>
      <c r="E378" s="95">
        <v>7.8019419829999999</v>
      </c>
      <c r="F378" s="96">
        <f t="shared" si="77"/>
        <v>1901.7916666666388</v>
      </c>
      <c r="G378" s="97">
        <f>G369*3/12+G381*9/12</f>
        <v>3.16</v>
      </c>
      <c r="H378" s="96">
        <f t="shared" si="74"/>
        <v>323.64174977228862</v>
      </c>
      <c r="I378" s="96">
        <f t="shared" si="70"/>
        <v>12.957944646382277</v>
      </c>
      <c r="J378" s="98">
        <f t="shared" si="75"/>
        <v>1564.189106176397</v>
      </c>
      <c r="K378" s="96">
        <f t="shared" si="71"/>
        <v>20.322737940821209</v>
      </c>
      <c r="L378" s="98">
        <f t="shared" si="72"/>
        <v>98.221583949155061</v>
      </c>
      <c r="M378" s="91">
        <f t="shared" si="64"/>
        <v>22.252901618408924</v>
      </c>
      <c r="N378" s="87"/>
      <c r="O378" s="99">
        <f t="shared" si="65"/>
        <v>26.586455006647917</v>
      </c>
      <c r="P378" s="99"/>
      <c r="Q378" s="107">
        <f t="shared" si="66"/>
        <v>1.5810256650797085E-2</v>
      </c>
      <c r="R378" s="97">
        <f t="shared" si="73"/>
        <v>1.0020665984781001</v>
      </c>
      <c r="S378" s="97">
        <f t="shared" si="76"/>
        <v>6.2992490531829999</v>
      </c>
      <c r="T378" s="100">
        <f t="shared" si="67"/>
        <v>3.9448782911181146E-2</v>
      </c>
      <c r="U378" s="100">
        <f t="shared" si="68"/>
        <v>1.2367766741104624E-2</v>
      </c>
      <c r="V378" s="100">
        <f t="shared" si="69"/>
        <v>2.7081016170076522E-2</v>
      </c>
      <c r="Y378" s="81"/>
      <c r="Z378" s="81"/>
    </row>
    <row r="379" spans="1:26" ht="13">
      <c r="A379" s="74">
        <v>1901.11</v>
      </c>
      <c r="B379" s="95">
        <v>8.08</v>
      </c>
      <c r="C379" s="96">
        <v>0.31830000000000003</v>
      </c>
      <c r="D379" s="95">
        <v>0.49830000000000002</v>
      </c>
      <c r="E379" s="95">
        <v>7.8970910740000004</v>
      </c>
      <c r="F379" s="96">
        <f t="shared" si="77"/>
        <v>1901.874999999972</v>
      </c>
      <c r="G379" s="97">
        <f>G369*2/12+G381*10/12</f>
        <v>3.1666666666666665</v>
      </c>
      <c r="H379" s="96">
        <f t="shared" si="74"/>
        <v>326.61414384493639</v>
      </c>
      <c r="I379" s="96">
        <f t="shared" si="70"/>
        <v>12.86649529527763</v>
      </c>
      <c r="J379" s="98">
        <f t="shared" si="75"/>
        <v>1583.7370242476763</v>
      </c>
      <c r="K379" s="96">
        <f t="shared" si="71"/>
        <v>20.142552955189579</v>
      </c>
      <c r="L379" s="98">
        <f t="shared" si="72"/>
        <v>97.670316730521918</v>
      </c>
      <c r="M379" s="91">
        <f t="shared" si="64"/>
        <v>22.375074777652795</v>
      </c>
      <c r="N379" s="87"/>
      <c r="O379" s="99">
        <f t="shared" si="65"/>
        <v>26.713215249028373</v>
      </c>
      <c r="P379" s="99"/>
      <c r="Q379" s="107">
        <f t="shared" si="66"/>
        <v>1.7977489621420512E-2</v>
      </c>
      <c r="R379" s="97">
        <f t="shared" si="73"/>
        <v>1.0020723326596945</v>
      </c>
      <c r="S379" s="97">
        <f t="shared" si="76"/>
        <v>6.2362129311974339</v>
      </c>
      <c r="T379" s="100">
        <f t="shared" si="67"/>
        <v>4.3781729004302106E-2</v>
      </c>
      <c r="U379" s="100">
        <f t="shared" si="68"/>
        <v>1.4753651561353998E-2</v>
      </c>
      <c r="V379" s="100">
        <f t="shared" si="69"/>
        <v>2.9028077442948108E-2</v>
      </c>
      <c r="Y379" s="81"/>
      <c r="Z379" s="81"/>
    </row>
    <row r="380" spans="1:26" ht="13">
      <c r="A380" s="74">
        <v>1901.12</v>
      </c>
      <c r="B380" s="95">
        <v>7.95</v>
      </c>
      <c r="C380" s="96">
        <v>0.32</v>
      </c>
      <c r="D380" s="95">
        <v>0.5</v>
      </c>
      <c r="E380" s="95">
        <v>7.9922320659999997</v>
      </c>
      <c r="F380" s="96">
        <f t="shared" si="77"/>
        <v>1901.9583333333053</v>
      </c>
      <c r="G380" s="97">
        <f>G369*1/12+G381*11/12</f>
        <v>3.1733333333333338</v>
      </c>
      <c r="H380" s="96">
        <f t="shared" si="74"/>
        <v>317.53369447267988</v>
      </c>
      <c r="I380" s="96">
        <f t="shared" si="70"/>
        <v>12.781230469340574</v>
      </c>
      <c r="J380" s="98">
        <f t="shared" si="75"/>
        <v>1544.870974564707</v>
      </c>
      <c r="K380" s="96">
        <f t="shared" si="71"/>
        <v>19.97067260834465</v>
      </c>
      <c r="L380" s="98">
        <f t="shared" si="72"/>
        <v>97.1616965135036</v>
      </c>
      <c r="M380" s="91">
        <f t="shared" si="64"/>
        <v>21.680215141029677</v>
      </c>
      <c r="N380" s="87"/>
      <c r="O380" s="99">
        <f t="shared" si="65"/>
        <v>25.866784338435277</v>
      </c>
      <c r="P380" s="99"/>
      <c r="Q380" s="107">
        <f t="shared" si="66"/>
        <v>2.0547449641533225E-2</v>
      </c>
      <c r="R380" s="97">
        <f t="shared" si="73"/>
        <v>1.0020780667635822</v>
      </c>
      <c r="S380" s="97">
        <f t="shared" si="76"/>
        <v>6.1747455760205421</v>
      </c>
      <c r="T380" s="100">
        <f t="shared" si="67"/>
        <v>4.8385624474672984E-2</v>
      </c>
      <c r="U380" s="100">
        <f t="shared" si="68"/>
        <v>1.714185538330959E-2</v>
      </c>
      <c r="V380" s="100">
        <f t="shared" si="69"/>
        <v>3.1243769091363394E-2</v>
      </c>
      <c r="Y380" s="81"/>
      <c r="Z380" s="81"/>
    </row>
    <row r="381" spans="1:26" ht="13">
      <c r="A381" s="74">
        <v>1902.01</v>
      </c>
      <c r="B381" s="95">
        <v>8.1199999999999992</v>
      </c>
      <c r="C381" s="96">
        <v>0.32079999999999997</v>
      </c>
      <c r="D381" s="95">
        <v>0.51080000000000003</v>
      </c>
      <c r="E381" s="95">
        <v>7.8970910740000004</v>
      </c>
      <c r="F381" s="96">
        <f t="shared" si="77"/>
        <v>1902.0416666666385</v>
      </c>
      <c r="G381" s="97">
        <v>3.18</v>
      </c>
      <c r="H381" s="96">
        <f t="shared" si="74"/>
        <v>328.23104554713899</v>
      </c>
      <c r="I381" s="96">
        <f t="shared" si="70"/>
        <v>12.967551651665294</v>
      </c>
      <c r="J381" s="98">
        <f t="shared" si="75"/>
        <v>1602.1734288959321</v>
      </c>
      <c r="K381" s="96">
        <f t="shared" si="71"/>
        <v>20.647834737127912</v>
      </c>
      <c r="L381" s="98">
        <f t="shared" si="72"/>
        <v>100.78696890148305</v>
      </c>
      <c r="M381" s="91">
        <f t="shared" si="64"/>
        <v>22.340290796033564</v>
      </c>
      <c r="N381" s="87"/>
      <c r="O381" s="99">
        <f t="shared" si="65"/>
        <v>26.635699508412827</v>
      </c>
      <c r="P381" s="99"/>
      <c r="Q381" s="107">
        <f t="shared" si="66"/>
        <v>2.0493974303292292E-2</v>
      </c>
      <c r="R381" s="97">
        <f t="shared" si="73"/>
        <v>1.0018008349940293</v>
      </c>
      <c r="S381" s="97">
        <f t="shared" si="76"/>
        <v>6.2621225616623892</v>
      </c>
      <c r="T381" s="100">
        <f t="shared" si="67"/>
        <v>4.404338172305855E-2</v>
      </c>
      <c r="U381" s="100">
        <f t="shared" si="68"/>
        <v>1.496805110298105E-2</v>
      </c>
      <c r="V381" s="100">
        <f t="shared" si="69"/>
        <v>2.90753306200775E-2</v>
      </c>
      <c r="Y381" s="81"/>
      <c r="Z381" s="81"/>
    </row>
    <row r="382" spans="1:26" ht="13">
      <c r="A382" s="74">
        <v>1902.02</v>
      </c>
      <c r="B382" s="95">
        <v>8.19</v>
      </c>
      <c r="C382" s="96">
        <v>0.32169999999999999</v>
      </c>
      <c r="D382" s="95">
        <v>0.52170000000000005</v>
      </c>
      <c r="E382" s="95">
        <v>7.8970910740000004</v>
      </c>
      <c r="F382" s="96">
        <f t="shared" si="77"/>
        <v>1902.1249999999718</v>
      </c>
      <c r="G382" s="97">
        <f>G381*11/12+G393*1/12</f>
        <v>3.1900000000000004</v>
      </c>
      <c r="H382" s="96">
        <f t="shared" si="74"/>
        <v>331.06062352599366</v>
      </c>
      <c r="I382" s="96">
        <f t="shared" si="70"/>
        <v>13.003931939964856</v>
      </c>
      <c r="J382" s="98">
        <f t="shared" si="75"/>
        <v>1621.2748746302138</v>
      </c>
      <c r="K382" s="96">
        <f t="shared" si="71"/>
        <v>21.088440450978137</v>
      </c>
      <c r="L382" s="98">
        <f t="shared" si="72"/>
        <v>103.27461564036419</v>
      </c>
      <c r="M382" s="91">
        <f t="shared" si="64"/>
        <v>22.459957452460401</v>
      </c>
      <c r="N382" s="87"/>
      <c r="O382" s="99">
        <f t="shared" si="65"/>
        <v>26.756070389465759</v>
      </c>
      <c r="P382" s="99"/>
      <c r="Q382" s="107">
        <f t="shared" si="66"/>
        <v>2.0155481430143771E-2</v>
      </c>
      <c r="R382" s="97">
        <f t="shared" si="73"/>
        <v>1.0018095695807507</v>
      </c>
      <c r="S382" s="97">
        <f t="shared" si="76"/>
        <v>6.2733996111083314</v>
      </c>
      <c r="T382" s="100">
        <f t="shared" si="67"/>
        <v>4.1261628007891238E-2</v>
      </c>
      <c r="U382" s="100">
        <f t="shared" si="68"/>
        <v>1.377061867643703E-2</v>
      </c>
      <c r="V382" s="100">
        <f t="shared" si="69"/>
        <v>2.7491009331454208E-2</v>
      </c>
      <c r="Y382" s="81"/>
      <c r="Z382" s="81"/>
    </row>
    <row r="383" spans="1:26" ht="13">
      <c r="A383" s="74">
        <v>1902.03</v>
      </c>
      <c r="B383" s="95">
        <v>8.1999999999999993</v>
      </c>
      <c r="C383" s="96">
        <v>0.32250000000000001</v>
      </c>
      <c r="D383" s="95">
        <v>0.53249999999999997</v>
      </c>
      <c r="E383" s="95">
        <v>7.8970910740000004</v>
      </c>
      <c r="F383" s="96">
        <f t="shared" si="77"/>
        <v>1902.2083333333051</v>
      </c>
      <c r="G383" s="97">
        <f>G381*10/12+G393*2/12</f>
        <v>3.1999999999999997</v>
      </c>
      <c r="H383" s="96">
        <f t="shared" si="74"/>
        <v>331.4648489515443</v>
      </c>
      <c r="I383" s="96">
        <f t="shared" si="70"/>
        <v>13.036269974008908</v>
      </c>
      <c r="J383" s="98">
        <f t="shared" si="75"/>
        <v>1628.5745707232525</v>
      </c>
      <c r="K383" s="96">
        <f t="shared" si="71"/>
        <v>21.525003910572849</v>
      </c>
      <c r="L383" s="98">
        <f t="shared" si="72"/>
        <v>105.75804376952829</v>
      </c>
      <c r="M383" s="91">
        <f t="shared" si="64"/>
        <v>22.410652288217335</v>
      </c>
      <c r="N383" s="87"/>
      <c r="O383" s="99">
        <f t="shared" si="65"/>
        <v>26.674136055631227</v>
      </c>
      <c r="P383" s="99"/>
      <c r="Q383" s="107">
        <f t="shared" si="66"/>
        <v>2.2808465227320177E-2</v>
      </c>
      <c r="R383" s="97">
        <f t="shared" si="73"/>
        <v>1.0018183039057333</v>
      </c>
      <c r="S383" s="97">
        <f t="shared" si="76"/>
        <v>6.2847517642124862</v>
      </c>
      <c r="T383" s="100">
        <f t="shared" si="67"/>
        <v>4.2061071410629758E-2</v>
      </c>
      <c r="U383" s="100">
        <f t="shared" si="68"/>
        <v>1.1559486573487154E-2</v>
      </c>
      <c r="V383" s="100">
        <f t="shared" si="69"/>
        <v>3.0501584837142603E-2</v>
      </c>
      <c r="Y383" s="81"/>
      <c r="Z383" s="81"/>
    </row>
    <row r="384" spans="1:26" ht="13">
      <c r="A384" s="74">
        <v>1902.04</v>
      </c>
      <c r="B384" s="95">
        <v>8.48</v>
      </c>
      <c r="C384" s="96">
        <v>0.32329999999999998</v>
      </c>
      <c r="D384" s="95">
        <v>0.54330000000000001</v>
      </c>
      <c r="E384" s="95">
        <v>7.9922320659999997</v>
      </c>
      <c r="F384" s="96">
        <f t="shared" si="77"/>
        <v>1902.2916666666383</v>
      </c>
      <c r="G384" s="97">
        <f>G381*9/12+G393*3/12</f>
        <v>3.21</v>
      </c>
      <c r="H384" s="96">
        <f t="shared" si="74"/>
        <v>338.70260743752527</v>
      </c>
      <c r="I384" s="96">
        <f t="shared" si="70"/>
        <v>12.913036908555648</v>
      </c>
      <c r="J384" s="98">
        <f t="shared" si="75"/>
        <v>1669.4226920966232</v>
      </c>
      <c r="K384" s="96">
        <f t="shared" si="71"/>
        <v>21.700132856227295</v>
      </c>
      <c r="L384" s="98">
        <f t="shared" si="72"/>
        <v>106.95723450661501</v>
      </c>
      <c r="M384" s="91">
        <f t="shared" si="64"/>
        <v>22.823108698497848</v>
      </c>
      <c r="N384" s="87"/>
      <c r="O384" s="99">
        <f t="shared" si="65"/>
        <v>27.136318879518484</v>
      </c>
      <c r="P384" s="99"/>
      <c r="Q384" s="107">
        <f t="shared" si="66"/>
        <v>2.4471114945135077E-2</v>
      </c>
      <c r="R384" s="97">
        <f t="shared" si="73"/>
        <v>1.0018270379691732</v>
      </c>
      <c r="S384" s="97">
        <f t="shared" si="76"/>
        <v>6.2212284825346398</v>
      </c>
      <c r="T384" s="100">
        <f t="shared" si="67"/>
        <v>3.9998523549566123E-2</v>
      </c>
      <c r="U384" s="100">
        <f t="shared" si="68"/>
        <v>9.6121047319319697E-3</v>
      </c>
      <c r="V384" s="100">
        <f t="shared" si="69"/>
        <v>3.0386418817634153E-2</v>
      </c>
      <c r="Y384" s="81"/>
      <c r="Z384" s="81"/>
    </row>
    <row r="385" spans="1:26" ht="13">
      <c r="A385" s="74">
        <v>1902.05</v>
      </c>
      <c r="B385" s="95">
        <v>8.4600000000000009</v>
      </c>
      <c r="C385" s="96">
        <v>0.32419999999999999</v>
      </c>
      <c r="D385" s="95">
        <v>0.55420000000000003</v>
      </c>
      <c r="E385" s="95">
        <v>8.0873811569999994</v>
      </c>
      <c r="F385" s="96">
        <f t="shared" si="77"/>
        <v>1902.3749999999716</v>
      </c>
      <c r="G385" s="97">
        <f>G381*8/12+G393*4/12</f>
        <v>3.2199999999999998</v>
      </c>
      <c r="H385" s="96">
        <f t="shared" si="74"/>
        <v>333.92829861400827</v>
      </c>
      <c r="I385" s="96">
        <f t="shared" si="70"/>
        <v>12.796637637194028</v>
      </c>
      <c r="J385" s="98">
        <f t="shared" si="75"/>
        <v>1651.1468076423655</v>
      </c>
      <c r="K385" s="96">
        <f t="shared" si="71"/>
        <v>21.875066559324274</v>
      </c>
      <c r="L385" s="98">
        <f t="shared" si="72"/>
        <v>108.16377787179655</v>
      </c>
      <c r="M385" s="91">
        <f t="shared" ref="M385:M448" si="78">H385/AVERAGE(K265:K384)</f>
        <v>22.4279544933298</v>
      </c>
      <c r="N385" s="87"/>
      <c r="O385" s="99">
        <f t="shared" ref="O385:O448" si="79">J385/AVERAGE(L265:L384)</f>
        <v>26.637764485324773</v>
      </c>
      <c r="P385" s="99"/>
      <c r="Q385" s="107">
        <f t="shared" ref="Q385:Q448" si="80">1/M385-(G385/100-(((E385/E265)^(1/10))-1))</f>
        <v>2.6342382656398558E-2</v>
      </c>
      <c r="R385" s="97">
        <f t="shared" si="73"/>
        <v>1.0018357717712656</v>
      </c>
      <c r="S385" s="97">
        <f t="shared" si="76"/>
        <v>6.1592676136607576</v>
      </c>
      <c r="T385" s="100">
        <f t="shared" si="67"/>
        <v>4.1463969050714367E-2</v>
      </c>
      <c r="U385" s="100">
        <f t="shared" si="68"/>
        <v>1.0669421674553758E-2</v>
      </c>
      <c r="V385" s="100">
        <f t="shared" si="69"/>
        <v>3.0794547376160608E-2</v>
      </c>
      <c r="Y385" s="81"/>
      <c r="Z385" s="81"/>
    </row>
    <row r="386" spans="1:26" ht="13">
      <c r="A386" s="74">
        <v>1902.06</v>
      </c>
      <c r="B386" s="95">
        <v>8.41</v>
      </c>
      <c r="C386" s="96">
        <v>0.32500000000000001</v>
      </c>
      <c r="D386" s="95">
        <v>0.56499999999999995</v>
      </c>
      <c r="E386" s="95">
        <v>8.18251405</v>
      </c>
      <c r="F386" s="96">
        <f t="shared" si="77"/>
        <v>1902.4583333333048</v>
      </c>
      <c r="G386" s="97">
        <f>G381*7/12+G393*5/12</f>
        <v>3.2300000000000004</v>
      </c>
      <c r="H386" s="96">
        <f t="shared" si="74"/>
        <v>328.09530036798401</v>
      </c>
      <c r="I386" s="96">
        <f t="shared" si="70"/>
        <v>12.679069277002949</v>
      </c>
      <c r="J386" s="98">
        <f t="shared" si="75"/>
        <v>1627.5293043172801</v>
      </c>
      <c r="K386" s="96">
        <f t="shared" si="71"/>
        <v>22.042074281558971</v>
      </c>
      <c r="L386" s="98">
        <f t="shared" si="72"/>
        <v>109.34055373831904</v>
      </c>
      <c r="M386" s="91">
        <f t="shared" si="78"/>
        <v>21.963742295514624</v>
      </c>
      <c r="N386" s="87"/>
      <c r="O386" s="99">
        <f t="shared" si="79"/>
        <v>26.058791626617563</v>
      </c>
      <c r="P386" s="99"/>
      <c r="Q386" s="107">
        <f t="shared" si="80"/>
        <v>2.8371212083532368E-2</v>
      </c>
      <c r="R386" s="97">
        <f t="shared" si="73"/>
        <v>1.001844505312206</v>
      </c>
      <c r="S386" s="97">
        <f t="shared" si="76"/>
        <v>6.0988332719279006</v>
      </c>
      <c r="T386" s="100">
        <f t="shared" ref="T386:T449" si="81">(($J506/$J386)^(1/10)-1)</f>
        <v>4.4424332978286962E-2</v>
      </c>
      <c r="U386" s="100">
        <f t="shared" ref="U386:U449" si="82">(($S506/$S386)^(1/10)-1)</f>
        <v>1.2713833691679E-2</v>
      </c>
      <c r="V386" s="100">
        <f t="shared" ref="V386:V449" si="83">T386-U386</f>
        <v>3.1710499286607963E-2</v>
      </c>
      <c r="Y386" s="81"/>
      <c r="Z386" s="81"/>
    </row>
    <row r="387" spans="1:26" ht="13">
      <c r="A387" s="74">
        <v>1902.07</v>
      </c>
      <c r="B387" s="95">
        <v>8.6</v>
      </c>
      <c r="C387" s="96">
        <v>0.32579999999999998</v>
      </c>
      <c r="D387" s="95">
        <v>0.57579999999999998</v>
      </c>
      <c r="E387" s="95">
        <v>8.18251405</v>
      </c>
      <c r="F387" s="96">
        <f t="shared" si="77"/>
        <v>1902.5416666666381</v>
      </c>
      <c r="G387" s="97">
        <f>G381*6/12+G393*6/12</f>
        <v>3.2399999999999998</v>
      </c>
      <c r="H387" s="96">
        <f t="shared" si="74"/>
        <v>335.50767932992414</v>
      </c>
      <c r="I387" s="96">
        <f t="shared" si="70"/>
        <v>12.710279293684801</v>
      </c>
      <c r="J387" s="98">
        <f t="shared" si="75"/>
        <v>1669.5528463425471</v>
      </c>
      <c r="K387" s="96">
        <f t="shared" si="71"/>
        <v>22.463409506763995</v>
      </c>
      <c r="L387" s="98">
        <f t="shared" si="72"/>
        <v>111.78238708419055</v>
      </c>
      <c r="M387" s="91">
        <f t="shared" si="78"/>
        <v>22.385686589401367</v>
      </c>
      <c r="N387" s="87"/>
      <c r="O387" s="99">
        <f t="shared" si="79"/>
        <v>26.529400003167829</v>
      </c>
      <c r="P387" s="99"/>
      <c r="Q387" s="107">
        <f t="shared" si="80"/>
        <v>2.4709335896387789E-2</v>
      </c>
      <c r="R387" s="97">
        <f t="shared" si="73"/>
        <v>1.0018532385921899</v>
      </c>
      <c r="S387" s="97">
        <f t="shared" si="76"/>
        <v>6.1100826022962309</v>
      </c>
      <c r="T387" s="100">
        <f t="shared" si="81"/>
        <v>4.2303858445507325E-2</v>
      </c>
      <c r="U387" s="100">
        <f t="shared" si="82"/>
        <v>1.2580760952309644E-2</v>
      </c>
      <c r="V387" s="100">
        <f t="shared" si="83"/>
        <v>2.9723097493197681E-2</v>
      </c>
      <c r="Y387" s="81"/>
      <c r="Z387" s="81"/>
    </row>
    <row r="388" spans="1:26" ht="13">
      <c r="A388" s="74">
        <v>1902.08</v>
      </c>
      <c r="B388" s="95">
        <v>8.83</v>
      </c>
      <c r="C388" s="96">
        <v>0.32669999999999999</v>
      </c>
      <c r="D388" s="95">
        <v>0.5867</v>
      </c>
      <c r="E388" s="95">
        <v>8.0873811569999994</v>
      </c>
      <c r="F388" s="96">
        <f t="shared" si="77"/>
        <v>1902.6249999999714</v>
      </c>
      <c r="G388" s="97">
        <f>G381*5/12+G393*7/12</f>
        <v>3.25</v>
      </c>
      <c r="H388" s="96">
        <f t="shared" si="74"/>
        <v>348.53272774960908</v>
      </c>
      <c r="I388" s="96">
        <f t="shared" si="70"/>
        <v>12.895316212434572</v>
      </c>
      <c r="J388" s="98">
        <f t="shared" si="75"/>
        <v>1739.7155453516882</v>
      </c>
      <c r="K388" s="96">
        <f t="shared" si="71"/>
        <v>23.157888037451372</v>
      </c>
      <c r="L388" s="98">
        <f t="shared" si="72"/>
        <v>115.59355724324296</v>
      </c>
      <c r="M388" s="91">
        <f t="shared" si="78"/>
        <v>23.168671834092862</v>
      </c>
      <c r="N388" s="87"/>
      <c r="O388" s="99">
        <f t="shared" si="79"/>
        <v>27.424898531949296</v>
      </c>
      <c r="P388" s="99"/>
      <c r="Q388" s="107">
        <f t="shared" si="80"/>
        <v>2.0595372474778426E-2</v>
      </c>
      <c r="R388" s="97">
        <f t="shared" si="73"/>
        <v>1.0018619716114121</v>
      </c>
      <c r="S388" s="97">
        <f t="shared" si="76"/>
        <v>6.193412920904672</v>
      </c>
      <c r="T388" s="100">
        <f t="shared" si="81"/>
        <v>3.9774394725456519E-2</v>
      </c>
      <c r="U388" s="100">
        <f t="shared" si="82"/>
        <v>1.0271060426152445E-2</v>
      </c>
      <c r="V388" s="100">
        <f t="shared" si="83"/>
        <v>2.9503334299304074E-2</v>
      </c>
      <c r="Y388" s="81"/>
      <c r="Z388" s="81"/>
    </row>
    <row r="389" spans="1:26" ht="13">
      <c r="A389" s="74">
        <v>1902.09</v>
      </c>
      <c r="B389" s="95">
        <v>8.85</v>
      </c>
      <c r="C389" s="96">
        <v>0.32750000000000001</v>
      </c>
      <c r="D389" s="95">
        <v>0.59750000000000003</v>
      </c>
      <c r="E389" s="95">
        <v>8.18251405</v>
      </c>
      <c r="F389" s="96">
        <f t="shared" si="77"/>
        <v>1902.7083333333046</v>
      </c>
      <c r="G389" s="97">
        <f>G381*4/12+G393*8/12</f>
        <v>3.26</v>
      </c>
      <c r="H389" s="96">
        <f t="shared" si="74"/>
        <v>345.26080954300335</v>
      </c>
      <c r="I389" s="96">
        <f t="shared" si="70"/>
        <v>12.77660057913374</v>
      </c>
      <c r="J389" s="98">
        <f t="shared" si="75"/>
        <v>1728.6982076927864</v>
      </c>
      <c r="K389" s="96">
        <f t="shared" si="71"/>
        <v>23.309981209259266</v>
      </c>
      <c r="L389" s="98">
        <f t="shared" si="72"/>
        <v>116.71154566061468</v>
      </c>
      <c r="M389" s="91">
        <f t="shared" si="78"/>
        <v>22.856566381954497</v>
      </c>
      <c r="N389" s="87"/>
      <c r="O389" s="99">
        <f t="shared" si="79"/>
        <v>27.022746801512962</v>
      </c>
      <c r="P389" s="99"/>
      <c r="Q389" s="107">
        <f t="shared" si="80"/>
        <v>2.2266499788554085E-2</v>
      </c>
      <c r="R389" s="97">
        <f t="shared" si="73"/>
        <v>1.0018707043700679</v>
      </c>
      <c r="S389" s="97">
        <f t="shared" si="76"/>
        <v>6.1328039274505954</v>
      </c>
      <c r="T389" s="100">
        <f t="shared" si="81"/>
        <v>4.0367881670050565E-2</v>
      </c>
      <c r="U389" s="100">
        <f t="shared" si="82"/>
        <v>1.0339344178422971E-2</v>
      </c>
      <c r="V389" s="100">
        <f t="shared" si="83"/>
        <v>3.0028537491627594E-2</v>
      </c>
      <c r="Y389" s="81"/>
      <c r="Z389" s="81"/>
    </row>
    <row r="390" spans="1:26" ht="13">
      <c r="A390" s="74">
        <v>1902.1</v>
      </c>
      <c r="B390" s="95">
        <v>8.57</v>
      </c>
      <c r="C390" s="96">
        <v>0.32829999999999998</v>
      </c>
      <c r="D390" s="95">
        <v>0.60829999999999995</v>
      </c>
      <c r="E390" s="95">
        <v>8.7534247930000006</v>
      </c>
      <c r="F390" s="96">
        <f t="shared" si="77"/>
        <v>1902.7916666666379</v>
      </c>
      <c r="G390" s="97">
        <f>G381*3/12+G393*9/12</f>
        <v>3.27</v>
      </c>
      <c r="H390" s="96">
        <f t="shared" si="74"/>
        <v>312.53135197868136</v>
      </c>
      <c r="I390" s="96">
        <f t="shared" si="70"/>
        <v>11.972467077549718</v>
      </c>
      <c r="J390" s="98">
        <f t="shared" si="75"/>
        <v>1569.8194086830681</v>
      </c>
      <c r="K390" s="96">
        <f t="shared" si="71"/>
        <v>22.183526418743504</v>
      </c>
      <c r="L390" s="98">
        <f t="shared" si="72"/>
        <v>111.42603807490201</v>
      </c>
      <c r="M390" s="91">
        <f t="shared" si="78"/>
        <v>20.604425401859807</v>
      </c>
      <c r="N390" s="87"/>
      <c r="O390" s="99">
        <f t="shared" si="79"/>
        <v>24.333335259523214</v>
      </c>
      <c r="P390" s="99"/>
      <c r="Q390" s="107">
        <f t="shared" si="80"/>
        <v>3.3791235498939566E-2</v>
      </c>
      <c r="R390" s="97">
        <f t="shared" si="73"/>
        <v>1.0018794368683519</v>
      </c>
      <c r="S390" s="97">
        <f t="shared" si="76"/>
        <v>5.7435381828533387</v>
      </c>
      <c r="T390" s="100">
        <f t="shared" si="81"/>
        <v>5.0657742190309163E-2</v>
      </c>
      <c r="U390" s="100">
        <f t="shared" si="82"/>
        <v>1.7051199726382027E-2</v>
      </c>
      <c r="V390" s="100">
        <f t="shared" si="83"/>
        <v>3.3606542463927136E-2</v>
      </c>
      <c r="Y390" s="81"/>
      <c r="Z390" s="81"/>
    </row>
    <row r="391" spans="1:26" ht="13">
      <c r="A391" s="74">
        <v>1902.11</v>
      </c>
      <c r="B391" s="95">
        <v>8.24</v>
      </c>
      <c r="C391" s="96">
        <v>0.32919999999999999</v>
      </c>
      <c r="D391" s="95">
        <v>0.61919999999999997</v>
      </c>
      <c r="E391" s="95">
        <v>8.4679289260000008</v>
      </c>
      <c r="F391" s="96">
        <f t="shared" si="77"/>
        <v>1902.8749999999711</v>
      </c>
      <c r="G391" s="97">
        <f>G381*2/12+G393*10/12</f>
        <v>3.2800000000000002</v>
      </c>
      <c r="H391" s="96">
        <f t="shared" si="74"/>
        <v>310.62812914308569</v>
      </c>
      <c r="I391" s="96">
        <f t="shared" si="70"/>
        <v>12.410046130328132</v>
      </c>
      <c r="J391" s="98">
        <f t="shared" si="75"/>
        <v>1565.4542299645402</v>
      </c>
      <c r="K391" s="96">
        <f t="shared" si="71"/>
        <v>23.342346791917311</v>
      </c>
      <c r="L391" s="98">
        <f t="shared" si="72"/>
        <v>117.63704601869456</v>
      </c>
      <c r="M391" s="91">
        <f t="shared" si="78"/>
        <v>20.40854125507218</v>
      </c>
      <c r="N391" s="87"/>
      <c r="O391" s="99">
        <f t="shared" si="79"/>
        <v>24.081790733787162</v>
      </c>
      <c r="P391" s="99"/>
      <c r="Q391" s="107">
        <f t="shared" si="80"/>
        <v>2.8188898983770687E-2</v>
      </c>
      <c r="R391" s="97">
        <f t="shared" si="73"/>
        <v>1.0018881691064587</v>
      </c>
      <c r="S391" s="97">
        <f t="shared" si="76"/>
        <v>5.9483398882093548</v>
      </c>
      <c r="T391" s="100">
        <f t="shared" si="81"/>
        <v>5.0199597010268882E-2</v>
      </c>
      <c r="U391" s="100">
        <f t="shared" si="82"/>
        <v>1.3562018219297034E-2</v>
      </c>
      <c r="V391" s="100">
        <f t="shared" si="83"/>
        <v>3.6637578790971848E-2</v>
      </c>
      <c r="Y391" s="81"/>
      <c r="Z391" s="81"/>
    </row>
    <row r="392" spans="1:26" ht="13">
      <c r="A392" s="74">
        <v>1902.12</v>
      </c>
      <c r="B392" s="95">
        <v>8.0500000000000007</v>
      </c>
      <c r="C392" s="96">
        <v>0.33</v>
      </c>
      <c r="D392" s="95">
        <v>0.63</v>
      </c>
      <c r="E392" s="95">
        <v>8.5630942149999996</v>
      </c>
      <c r="F392" s="96">
        <f t="shared" si="77"/>
        <v>1902.9583333333044</v>
      </c>
      <c r="G392" s="97">
        <f>G381*1/12+G393*11/12</f>
        <v>3.29</v>
      </c>
      <c r="H392" s="96">
        <f t="shared" si="74"/>
        <v>300.09304586402936</v>
      </c>
      <c r="I392" s="96">
        <f t="shared" si="70"/>
        <v>12.301950948463315</v>
      </c>
      <c r="J392" s="98">
        <f t="shared" si="75"/>
        <v>1517.5276444761653</v>
      </c>
      <c r="K392" s="96">
        <f t="shared" si="71"/>
        <v>23.4855427197936</v>
      </c>
      <c r="L392" s="98">
        <f t="shared" si="72"/>
        <v>118.76303304596074</v>
      </c>
      <c r="M392" s="91">
        <f t="shared" si="78"/>
        <v>19.633232126823835</v>
      </c>
      <c r="N392" s="87"/>
      <c r="O392" s="99">
        <f t="shared" si="79"/>
        <v>23.148327929237499</v>
      </c>
      <c r="P392" s="99"/>
      <c r="Q392" s="107">
        <f t="shared" si="80"/>
        <v>2.9881822071487339E-2</v>
      </c>
      <c r="R392" s="97">
        <f t="shared" si="73"/>
        <v>1.0018969010845831</v>
      </c>
      <c r="S392" s="97">
        <f t="shared" si="76"/>
        <v>5.8933401218439476</v>
      </c>
      <c r="T392" s="100">
        <f t="shared" si="81"/>
        <v>5.1089803660249622E-2</v>
      </c>
      <c r="U392" s="100">
        <f t="shared" si="82"/>
        <v>1.5566176169387047E-2</v>
      </c>
      <c r="V392" s="100">
        <f t="shared" si="83"/>
        <v>3.5523627490862575E-2</v>
      </c>
      <c r="Y392" s="81"/>
      <c r="Z392" s="81"/>
    </row>
    <row r="393" spans="1:26" ht="13">
      <c r="A393" s="74">
        <v>1903.01</v>
      </c>
      <c r="B393" s="95">
        <v>8.4600000000000009</v>
      </c>
      <c r="C393" s="96">
        <v>0.33169999999999999</v>
      </c>
      <c r="D393" s="95">
        <v>0.62170000000000003</v>
      </c>
      <c r="E393" s="95">
        <v>8.6582595040000001</v>
      </c>
      <c r="F393" s="96">
        <f t="shared" si="77"/>
        <v>1903.0416666666376</v>
      </c>
      <c r="G393" s="97">
        <v>3.3</v>
      </c>
      <c r="H393" s="96">
        <f t="shared" si="74"/>
        <v>311.91089026060678</v>
      </c>
      <c r="I393" s="96">
        <f t="shared" ref="I393:I456" si="84">C393*$E$1859/E393</f>
        <v>12.229413983385728</v>
      </c>
      <c r="J393" s="98">
        <f t="shared" si="75"/>
        <v>1582.4423278431079</v>
      </c>
      <c r="K393" s="96">
        <f t="shared" ref="K393:K456" si="85">D393*$E$1859/E393</f>
        <v>22.921394855203214</v>
      </c>
      <c r="L393" s="98">
        <f t="shared" ref="L393:L456" si="86">K393*(J393/H393)</f>
        <v>116.28893560520804</v>
      </c>
      <c r="M393" s="91">
        <f t="shared" si="78"/>
        <v>20.318132053828496</v>
      </c>
      <c r="N393" s="87"/>
      <c r="O393" s="99">
        <f t="shared" si="79"/>
        <v>23.933621799528481</v>
      </c>
      <c r="P393" s="99"/>
      <c r="Q393" s="107">
        <f t="shared" si="80"/>
        <v>2.5461515467494582E-2</v>
      </c>
      <c r="R393" s="97">
        <f t="shared" ref="R393:R456" si="87">((G393/G394+G393/1200+((1+G394/1200)^(-119))*(1-G393/G394)))</f>
        <v>1.0020463053528761</v>
      </c>
      <c r="S393" s="97">
        <f t="shared" si="76"/>
        <v>5.8396210259463937</v>
      </c>
      <c r="T393" s="100">
        <f t="shared" si="81"/>
        <v>4.5228650779211232E-2</v>
      </c>
      <c r="U393" s="100">
        <f t="shared" si="82"/>
        <v>1.5580471861217804E-2</v>
      </c>
      <c r="V393" s="100">
        <f t="shared" si="83"/>
        <v>2.9648178917993429E-2</v>
      </c>
      <c r="Y393" s="81"/>
      <c r="Z393" s="81"/>
    </row>
    <row r="394" spans="1:26" ht="13">
      <c r="A394" s="74">
        <v>1903.02</v>
      </c>
      <c r="B394" s="95">
        <v>8.41</v>
      </c>
      <c r="C394" s="96">
        <v>0.33329999999999999</v>
      </c>
      <c r="D394" s="95">
        <v>0.61329999999999996</v>
      </c>
      <c r="E394" s="95">
        <v>8.6582595040000001</v>
      </c>
      <c r="F394" s="96">
        <f t="shared" si="77"/>
        <v>1903.1249999999709</v>
      </c>
      <c r="G394" s="97">
        <f>G393*11/12+G405*1/12</f>
        <v>3.3083333333333331</v>
      </c>
      <c r="H394" s="96">
        <f t="shared" ref="H394:H457" si="88">B394*$E$1859/E394</f>
        <v>310.06744528270713</v>
      </c>
      <c r="I394" s="96">
        <f t="shared" si="84"/>
        <v>12.288404222678512</v>
      </c>
      <c r="J394" s="98">
        <f t="shared" ref="J394:J457" si="89">J393*((H394+(I394/12))/H393)</f>
        <v>1578.2851433589099</v>
      </c>
      <c r="K394" s="96">
        <f t="shared" si="85"/>
        <v>22.611696098916088</v>
      </c>
      <c r="L394" s="98">
        <f t="shared" si="86"/>
        <v>115.09658483020446</v>
      </c>
      <c r="M394" s="91">
        <f t="shared" si="78"/>
        <v>20.107051517552804</v>
      </c>
      <c r="N394" s="87"/>
      <c r="O394" s="99">
        <f t="shared" si="79"/>
        <v>23.668501052173422</v>
      </c>
      <c r="P394" s="99"/>
      <c r="Q394" s="107">
        <f t="shared" si="80"/>
        <v>2.4686947627897804E-2</v>
      </c>
      <c r="R394" s="97">
        <f t="shared" si="87"/>
        <v>1.0020535263183528</v>
      </c>
      <c r="S394" s="97">
        <f t="shared" ref="S394:S457" si="90">S393*R393*E393/E394</f>
        <v>5.8515706737105555</v>
      </c>
      <c r="T394" s="100">
        <f t="shared" si="81"/>
        <v>4.2196792368551117E-2</v>
      </c>
      <c r="U394" s="100">
        <f t="shared" si="82"/>
        <v>1.5944643441854867E-2</v>
      </c>
      <c r="V394" s="100">
        <f t="shared" si="83"/>
        <v>2.625214892669625E-2</v>
      </c>
      <c r="Y394" s="81"/>
      <c r="Z394" s="81"/>
    </row>
    <row r="395" spans="1:26" ht="13">
      <c r="A395" s="74">
        <v>1903.03</v>
      </c>
      <c r="B395" s="95">
        <v>8.08</v>
      </c>
      <c r="C395" s="96">
        <v>0.33500000000000002</v>
      </c>
      <c r="D395" s="95">
        <v>0.60499999999999998</v>
      </c>
      <c r="E395" s="95">
        <v>8.3728446279999993</v>
      </c>
      <c r="F395" s="96">
        <f t="shared" ref="F395:F458" si="91">F394+1/12</f>
        <v>1903.2083333333042</v>
      </c>
      <c r="G395" s="97">
        <f>G393*10/12+G405*2/12</f>
        <v>3.3166666666666664</v>
      </c>
      <c r="H395" s="96">
        <f t="shared" si="88"/>
        <v>308.0555957499131</v>
      </c>
      <c r="I395" s="96">
        <f t="shared" si="84"/>
        <v>12.772107002007536</v>
      </c>
      <c r="J395" s="98">
        <f t="shared" si="89"/>
        <v>1573.4622034142449</v>
      </c>
      <c r="K395" s="96">
        <f t="shared" si="85"/>
        <v>23.066043988700176</v>
      </c>
      <c r="L395" s="98">
        <f t="shared" si="86"/>
        <v>117.81492983485373</v>
      </c>
      <c r="M395" s="91">
        <f t="shared" si="78"/>
        <v>19.884560384872835</v>
      </c>
      <c r="N395" s="87"/>
      <c r="O395" s="99">
        <f t="shared" si="79"/>
        <v>23.396709569309252</v>
      </c>
      <c r="P395" s="99"/>
      <c r="Q395" s="107">
        <f t="shared" si="80"/>
        <v>2.4210704457160594E-2</v>
      </c>
      <c r="R395" s="97">
        <f t="shared" si="87"/>
        <v>1.002060747133676</v>
      </c>
      <c r="S395" s="97">
        <f t="shared" si="90"/>
        <v>6.063465926948874</v>
      </c>
      <c r="T395" s="100">
        <f t="shared" si="81"/>
        <v>4.0994966820622203E-2</v>
      </c>
      <c r="U395" s="100">
        <f t="shared" si="82"/>
        <v>1.2905437447038093E-2</v>
      </c>
      <c r="V395" s="100">
        <f t="shared" si="83"/>
        <v>2.808952937358411E-2</v>
      </c>
      <c r="Y395" s="81"/>
      <c r="Z395" s="81"/>
    </row>
    <row r="396" spans="1:26" ht="13">
      <c r="A396" s="74">
        <v>1903.04</v>
      </c>
      <c r="B396" s="95">
        <v>7.75</v>
      </c>
      <c r="C396" s="96">
        <v>0.3367</v>
      </c>
      <c r="D396" s="95">
        <v>0.59670000000000001</v>
      </c>
      <c r="E396" s="95">
        <v>8.3728446279999993</v>
      </c>
      <c r="F396" s="96">
        <f t="shared" si="91"/>
        <v>1903.2916666666374</v>
      </c>
      <c r="G396" s="97">
        <f>G393*9/12+G405*3/12</f>
        <v>3.3250000000000002</v>
      </c>
      <c r="H396" s="96">
        <f t="shared" si="88"/>
        <v>295.47411721062207</v>
      </c>
      <c r="I396" s="96">
        <f t="shared" si="84"/>
        <v>12.836920679331156</v>
      </c>
      <c r="J396" s="98">
        <f t="shared" si="89"/>
        <v>1514.6634657736629</v>
      </c>
      <c r="K396" s="96">
        <f t="shared" si="85"/>
        <v>22.749600740590733</v>
      </c>
      <c r="L396" s="98">
        <f t="shared" si="86"/>
        <v>116.61931484221222</v>
      </c>
      <c r="M396" s="91">
        <f t="shared" si="78"/>
        <v>18.98002260182626</v>
      </c>
      <c r="N396" s="87"/>
      <c r="O396" s="99">
        <f t="shared" si="79"/>
        <v>22.326326741828442</v>
      </c>
      <c r="P396" s="99"/>
      <c r="Q396" s="107">
        <f t="shared" si="80"/>
        <v>2.7760581705718185E-2</v>
      </c>
      <c r="R396" s="97">
        <f t="shared" si="87"/>
        <v>1.0020679677989401</v>
      </c>
      <c r="S396" s="97">
        <f t="shared" si="90"/>
        <v>6.0759611969779757</v>
      </c>
      <c r="T396" s="100">
        <f t="shared" si="81"/>
        <v>4.5322863193172802E-2</v>
      </c>
      <c r="U396" s="100">
        <f t="shared" si="82"/>
        <v>1.3263567777560104E-2</v>
      </c>
      <c r="V396" s="100">
        <f t="shared" si="83"/>
        <v>3.2059295415612699E-2</v>
      </c>
      <c r="Y396" s="81"/>
      <c r="Z396" s="81"/>
    </row>
    <row r="397" spans="1:26" ht="13">
      <c r="A397" s="74">
        <v>1903.05</v>
      </c>
      <c r="B397" s="95">
        <v>7.6</v>
      </c>
      <c r="C397" s="96">
        <v>0.33829999999999999</v>
      </c>
      <c r="D397" s="95">
        <v>0.58830000000000005</v>
      </c>
      <c r="E397" s="95">
        <v>8.18251405</v>
      </c>
      <c r="F397" s="96">
        <f t="shared" si="91"/>
        <v>1903.3749999999707</v>
      </c>
      <c r="G397" s="97">
        <f>G393*8/12+G405*4/12</f>
        <v>3.333333333333333</v>
      </c>
      <c r="H397" s="96">
        <f t="shared" si="88"/>
        <v>296.49515847760739</v>
      </c>
      <c r="I397" s="96">
        <f t="shared" si="84"/>
        <v>13.19793580433876</v>
      </c>
      <c r="J397" s="98">
        <f t="shared" si="89"/>
        <v>1525.5354947690089</v>
      </c>
      <c r="K397" s="96">
        <f t="shared" si="85"/>
        <v>22.951066017417954</v>
      </c>
      <c r="L397" s="98">
        <f t="shared" si="86"/>
        <v>118.08849099639579</v>
      </c>
      <c r="M397" s="91">
        <f t="shared" si="78"/>
        <v>18.95485872303987</v>
      </c>
      <c r="N397" s="87"/>
      <c r="O397" s="99">
        <f t="shared" si="79"/>
        <v>22.294345532415075</v>
      </c>
      <c r="P397" s="99"/>
      <c r="Q397" s="107">
        <f t="shared" si="80"/>
        <v>2.6681724642753757E-2</v>
      </c>
      <c r="R397" s="97">
        <f t="shared" si="87"/>
        <v>1.0020751883142376</v>
      </c>
      <c r="S397" s="97">
        <f t="shared" si="90"/>
        <v>6.2301491504801216</v>
      </c>
      <c r="T397" s="100">
        <f t="shared" si="81"/>
        <v>4.3243519709970313E-2</v>
      </c>
      <c r="U397" s="100">
        <f t="shared" si="82"/>
        <v>1.2328983172058772E-2</v>
      </c>
      <c r="V397" s="100">
        <f t="shared" si="83"/>
        <v>3.0914536537911541E-2</v>
      </c>
      <c r="Y397" s="81"/>
      <c r="Z397" s="81"/>
    </row>
    <row r="398" spans="1:26" ht="13">
      <c r="A398" s="74">
        <v>1903.06</v>
      </c>
      <c r="B398" s="95">
        <v>7.18</v>
      </c>
      <c r="C398" s="96">
        <v>0.34</v>
      </c>
      <c r="D398" s="95">
        <v>0.57999999999999996</v>
      </c>
      <c r="E398" s="95">
        <v>8.18251405</v>
      </c>
      <c r="F398" s="96">
        <f t="shared" si="91"/>
        <v>1903.4583333333039</v>
      </c>
      <c r="G398" s="97">
        <f>G393*7/12+G405*5/12</f>
        <v>3.3416666666666668</v>
      </c>
      <c r="H398" s="96">
        <f t="shared" si="88"/>
        <v>280.10989971963431</v>
      </c>
      <c r="I398" s="96">
        <f t="shared" si="84"/>
        <v>13.264257089787701</v>
      </c>
      <c r="J398" s="98">
        <f t="shared" si="89"/>
        <v>1446.9168892271848</v>
      </c>
      <c r="K398" s="96">
        <f t="shared" si="85"/>
        <v>22.627262094343724</v>
      </c>
      <c r="L398" s="98">
        <f t="shared" si="86"/>
        <v>116.88186570358876</v>
      </c>
      <c r="M398" s="91">
        <f t="shared" si="78"/>
        <v>17.818551722968504</v>
      </c>
      <c r="N398" s="87"/>
      <c r="O398" s="99">
        <f t="shared" si="79"/>
        <v>20.961154591653756</v>
      </c>
      <c r="P398" s="99"/>
      <c r="Q398" s="107">
        <f t="shared" si="80"/>
        <v>3.2516124608077936E-2</v>
      </c>
      <c r="R398" s="97">
        <f t="shared" si="87"/>
        <v>1.0020824086796625</v>
      </c>
      <c r="S398" s="97">
        <f t="shared" si="90"/>
        <v>6.2430778831931555</v>
      </c>
      <c r="T398" s="100">
        <f t="shared" si="81"/>
        <v>4.2822850768603038E-2</v>
      </c>
      <c r="U398" s="100">
        <f t="shared" si="82"/>
        <v>1.1643707225901911E-2</v>
      </c>
      <c r="V398" s="100">
        <f t="shared" si="83"/>
        <v>3.1179143542701127E-2</v>
      </c>
      <c r="Y398" s="81"/>
      <c r="Z398" s="81"/>
    </row>
    <row r="399" spans="1:26" ht="13">
      <c r="A399" s="74">
        <v>1903.07</v>
      </c>
      <c r="B399" s="95">
        <v>6.85</v>
      </c>
      <c r="C399" s="96">
        <v>0.3417</v>
      </c>
      <c r="D399" s="95">
        <v>0.57169999999999999</v>
      </c>
      <c r="E399" s="95">
        <v>8.18251405</v>
      </c>
      <c r="F399" s="96">
        <f t="shared" si="91"/>
        <v>1903.5416666666372</v>
      </c>
      <c r="G399" s="97">
        <f>G393*6/12+G405*6/12</f>
        <v>3.3499999999999996</v>
      </c>
      <c r="H399" s="96">
        <f t="shared" si="88"/>
        <v>267.23576783836984</v>
      </c>
      <c r="I399" s="96">
        <f t="shared" si="84"/>
        <v>13.330578375236639</v>
      </c>
      <c r="J399" s="98">
        <f t="shared" si="89"/>
        <v>1386.1534330956772</v>
      </c>
      <c r="K399" s="96">
        <f t="shared" si="85"/>
        <v>22.303458171269494</v>
      </c>
      <c r="L399" s="98">
        <f t="shared" si="86"/>
        <v>115.6881631679998</v>
      </c>
      <c r="M399" s="91">
        <f t="shared" si="78"/>
        <v>16.918178414766654</v>
      </c>
      <c r="N399" s="87"/>
      <c r="O399" s="99">
        <f t="shared" si="79"/>
        <v>19.910404565550813</v>
      </c>
      <c r="P399" s="99"/>
      <c r="Q399" s="107">
        <f t="shared" si="80"/>
        <v>3.8045952444353805E-2</v>
      </c>
      <c r="R399" s="97">
        <f t="shared" si="87"/>
        <v>1.0020896288953078</v>
      </c>
      <c r="S399" s="97">
        <f t="shared" si="90"/>
        <v>6.256078522764926</v>
      </c>
      <c r="T399" s="100">
        <f t="shared" si="81"/>
        <v>4.816053386810526E-2</v>
      </c>
      <c r="U399" s="100">
        <f t="shared" si="82"/>
        <v>1.0966888103656869E-2</v>
      </c>
      <c r="V399" s="100">
        <f t="shared" si="83"/>
        <v>3.7193645764448391E-2</v>
      </c>
      <c r="Y399" s="81"/>
      <c r="Z399" s="81"/>
    </row>
    <row r="400" spans="1:26" ht="13">
      <c r="A400" s="74">
        <v>1903.08</v>
      </c>
      <c r="B400" s="95">
        <v>6.63</v>
      </c>
      <c r="C400" s="96">
        <v>0.34329999999999999</v>
      </c>
      <c r="D400" s="95">
        <v>0.56330000000000002</v>
      </c>
      <c r="E400" s="95">
        <v>8.18251405</v>
      </c>
      <c r="F400" s="96">
        <f t="shared" si="91"/>
        <v>1903.6249999999704</v>
      </c>
      <c r="G400" s="97">
        <f>G393*5/12+G405*7/12</f>
        <v>3.3583333333333334</v>
      </c>
      <c r="H400" s="96">
        <f t="shared" si="88"/>
        <v>258.65301325086011</v>
      </c>
      <c r="I400" s="96">
        <f t="shared" si="84"/>
        <v>13.392998408600345</v>
      </c>
      <c r="J400" s="98">
        <f t="shared" si="89"/>
        <v>1347.4237665532091</v>
      </c>
      <c r="K400" s="96">
        <f t="shared" si="85"/>
        <v>21.975752996110035</v>
      </c>
      <c r="L400" s="98">
        <f t="shared" si="86"/>
        <v>114.48021232268822</v>
      </c>
      <c r="M400" s="91">
        <f t="shared" si="78"/>
        <v>16.299118790903488</v>
      </c>
      <c r="N400" s="87"/>
      <c r="O400" s="99">
        <f t="shared" si="79"/>
        <v>19.19401744926607</v>
      </c>
      <c r="P400" s="99"/>
      <c r="Q400" s="107">
        <f t="shared" si="80"/>
        <v>4.4293346247704951E-2</v>
      </c>
      <c r="R400" s="97">
        <f t="shared" si="87"/>
        <v>1.0020968489612667</v>
      </c>
      <c r="S400" s="97">
        <f t="shared" si="90"/>
        <v>6.2691514052174107</v>
      </c>
      <c r="T400" s="100">
        <f t="shared" si="81"/>
        <v>5.4409472760096556E-2</v>
      </c>
      <c r="U400" s="100">
        <f t="shared" si="82"/>
        <v>1.1314192453266925E-2</v>
      </c>
      <c r="V400" s="100">
        <f t="shared" si="83"/>
        <v>4.3095280306829631E-2</v>
      </c>
      <c r="Y400" s="81"/>
      <c r="Z400" s="81"/>
    </row>
    <row r="401" spans="1:26" ht="13">
      <c r="A401" s="74">
        <v>1903.09</v>
      </c>
      <c r="B401" s="95">
        <v>6.47</v>
      </c>
      <c r="C401" s="96">
        <v>0.34499999999999997</v>
      </c>
      <c r="D401" s="95">
        <v>0.55500000000000005</v>
      </c>
      <c r="E401" s="95">
        <v>8.2776793390000005</v>
      </c>
      <c r="F401" s="96">
        <f t="shared" si="91"/>
        <v>1903.7083333333037</v>
      </c>
      <c r="G401" s="97">
        <f>G393*4/12+G405*8/12</f>
        <v>3.3666666666666663</v>
      </c>
      <c r="H401" s="96">
        <f t="shared" si="88"/>
        <v>249.50913781706217</v>
      </c>
      <c r="I401" s="96">
        <f t="shared" si="84"/>
        <v>13.304583082980905</v>
      </c>
      <c r="J401" s="98">
        <f t="shared" si="89"/>
        <v>1305.5655038006569</v>
      </c>
      <c r="K401" s="96">
        <f t="shared" si="85"/>
        <v>21.40302495957798</v>
      </c>
      <c r="L401" s="98">
        <f t="shared" si="86"/>
        <v>111.99209499371943</v>
      </c>
      <c r="M401" s="91">
        <f t="shared" si="78"/>
        <v>15.654359115196907</v>
      </c>
      <c r="N401" s="87"/>
      <c r="O401" s="99">
        <f t="shared" si="79"/>
        <v>18.44932620149914</v>
      </c>
      <c r="P401" s="99"/>
      <c r="Q401" s="107">
        <f t="shared" si="80"/>
        <v>4.3822618555605972E-2</v>
      </c>
      <c r="R401" s="97">
        <f t="shared" si="87"/>
        <v>1.0021040688776328</v>
      </c>
      <c r="S401" s="97">
        <f t="shared" si="90"/>
        <v>6.2100717230341722</v>
      </c>
      <c r="T401" s="100">
        <f t="shared" si="81"/>
        <v>5.8170825099269408E-2</v>
      </c>
      <c r="U401" s="100">
        <f t="shared" si="82"/>
        <v>1.1812143966502653E-2</v>
      </c>
      <c r="V401" s="100">
        <f t="shared" si="83"/>
        <v>4.6358681132766755E-2</v>
      </c>
      <c r="Y401" s="81"/>
      <c r="Z401" s="81"/>
    </row>
    <row r="402" spans="1:26" ht="13">
      <c r="A402" s="74">
        <v>1903.1</v>
      </c>
      <c r="B402" s="95">
        <v>6.26</v>
      </c>
      <c r="C402" s="96">
        <v>0.34670000000000001</v>
      </c>
      <c r="D402" s="95">
        <v>0.54669999999999996</v>
      </c>
      <c r="E402" s="95">
        <v>8.18251405</v>
      </c>
      <c r="F402" s="96">
        <f t="shared" si="91"/>
        <v>1903.791666666637</v>
      </c>
      <c r="G402" s="97">
        <f>G393*3/12+G405*9/12</f>
        <v>3.3749999999999996</v>
      </c>
      <c r="H402" s="96">
        <f t="shared" si="88"/>
        <v>244.21838053550294</v>
      </c>
      <c r="I402" s="96">
        <f t="shared" si="84"/>
        <v>13.525640979498222</v>
      </c>
      <c r="J402" s="98">
        <f t="shared" si="89"/>
        <v>1283.7792101734633</v>
      </c>
      <c r="K402" s="96">
        <f t="shared" si="85"/>
        <v>21.328145149961571</v>
      </c>
      <c r="L402" s="98">
        <f t="shared" si="86"/>
        <v>112.1153505114748</v>
      </c>
      <c r="M402" s="91">
        <f t="shared" si="78"/>
        <v>15.252943825778832</v>
      </c>
      <c r="N402" s="87"/>
      <c r="O402" s="99">
        <f t="shared" si="79"/>
        <v>17.996685085169737</v>
      </c>
      <c r="P402" s="99"/>
      <c r="Q402" s="107">
        <f t="shared" si="80"/>
        <v>4.2926511072521649E-2</v>
      </c>
      <c r="R402" s="97">
        <f t="shared" si="87"/>
        <v>1.0021112886444992</v>
      </c>
      <c r="S402" s="97">
        <f t="shared" si="90"/>
        <v>6.2955152541512192</v>
      </c>
      <c r="T402" s="100">
        <f t="shared" si="81"/>
        <v>5.705971582127356E-2</v>
      </c>
      <c r="U402" s="100">
        <f t="shared" si="82"/>
        <v>1.0984966738773583E-2</v>
      </c>
      <c r="V402" s="100">
        <f t="shared" si="83"/>
        <v>4.6074749082499977E-2</v>
      </c>
      <c r="Y402" s="81"/>
      <c r="Z402" s="81"/>
    </row>
    <row r="403" spans="1:26" ht="13">
      <c r="A403" s="74">
        <v>1903.11</v>
      </c>
      <c r="B403" s="95">
        <v>6.28</v>
      </c>
      <c r="C403" s="96">
        <v>0.3483</v>
      </c>
      <c r="D403" s="95">
        <v>0.5383</v>
      </c>
      <c r="E403" s="95">
        <v>8.0873811569999994</v>
      </c>
      <c r="F403" s="96">
        <f t="shared" si="91"/>
        <v>1903.8749999999702</v>
      </c>
      <c r="G403" s="97">
        <f>G393*2/12+G405*10/12</f>
        <v>3.3833333333333333</v>
      </c>
      <c r="H403" s="96">
        <f t="shared" si="88"/>
        <v>247.88058100425198</v>
      </c>
      <c r="I403" s="96">
        <f t="shared" si="84"/>
        <v>13.747899102512891</v>
      </c>
      <c r="J403" s="98">
        <f t="shared" si="89"/>
        <v>1309.0526112418606</v>
      </c>
      <c r="K403" s="96">
        <f t="shared" si="85"/>
        <v>21.247470820794401</v>
      </c>
      <c r="L403" s="98">
        <f t="shared" si="86"/>
        <v>112.2074873617028</v>
      </c>
      <c r="M403" s="91">
        <f t="shared" si="78"/>
        <v>15.407877534297894</v>
      </c>
      <c r="N403" s="87"/>
      <c r="O403" s="99">
        <f t="shared" si="79"/>
        <v>18.201733318104147</v>
      </c>
      <c r="P403" s="99"/>
      <c r="Q403" s="107">
        <f t="shared" si="80"/>
        <v>4.3663530682750328E-2</v>
      </c>
      <c r="R403" s="97">
        <f t="shared" si="87"/>
        <v>1.0021185082619586</v>
      </c>
      <c r="S403" s="97">
        <f t="shared" si="90"/>
        <v>6.3830182019043216</v>
      </c>
      <c r="T403" s="100">
        <f t="shared" si="81"/>
        <v>5.1762194501096648E-2</v>
      </c>
      <c r="U403" s="100">
        <f t="shared" si="82"/>
        <v>9.1380495102946213E-3</v>
      </c>
      <c r="V403" s="100">
        <f t="shared" si="83"/>
        <v>4.2624144990802026E-2</v>
      </c>
      <c r="Y403" s="81"/>
      <c r="Z403" s="81"/>
    </row>
    <row r="404" spans="1:26" ht="13">
      <c r="A404" s="74">
        <v>1903.12</v>
      </c>
      <c r="B404" s="95">
        <v>6.57</v>
      </c>
      <c r="C404" s="96">
        <v>0.35</v>
      </c>
      <c r="D404" s="95">
        <v>0.53</v>
      </c>
      <c r="E404" s="95">
        <v>8.0873811569999994</v>
      </c>
      <c r="F404" s="96">
        <f t="shared" si="91"/>
        <v>1903.9583333333035</v>
      </c>
      <c r="G404" s="97">
        <f>G393*1/12+G405*11/12</f>
        <v>3.3916666666666666</v>
      </c>
      <c r="H404" s="96">
        <f t="shared" si="88"/>
        <v>259.32729573215533</v>
      </c>
      <c r="I404" s="96">
        <f t="shared" si="84"/>
        <v>13.815000533676463</v>
      </c>
      <c r="J404" s="98">
        <f t="shared" si="89"/>
        <v>1375.5822224554531</v>
      </c>
      <c r="K404" s="96">
        <f t="shared" si="85"/>
        <v>20.919857950995787</v>
      </c>
      <c r="L404" s="98">
        <f t="shared" si="86"/>
        <v>110.96782007631509</v>
      </c>
      <c r="M404" s="91">
        <f t="shared" si="78"/>
        <v>16.042894140050134</v>
      </c>
      <c r="N404" s="87"/>
      <c r="O404" s="99">
        <f t="shared" si="79"/>
        <v>18.972073171795209</v>
      </c>
      <c r="P404" s="99"/>
      <c r="Q404" s="107">
        <f t="shared" si="80"/>
        <v>4.2371395043465883E-2</v>
      </c>
      <c r="R404" s="97">
        <f t="shared" si="87"/>
        <v>1.0021257277301043</v>
      </c>
      <c r="S404" s="97">
        <f t="shared" si="90"/>
        <v>6.396540678701288</v>
      </c>
      <c r="T404" s="100">
        <f t="shared" si="81"/>
        <v>4.7992793357410468E-2</v>
      </c>
      <c r="U404" s="100">
        <f t="shared" si="82"/>
        <v>1.0479569279762124E-2</v>
      </c>
      <c r="V404" s="100">
        <f t="shared" si="83"/>
        <v>3.7513224077648344E-2</v>
      </c>
      <c r="Y404" s="81"/>
      <c r="Z404" s="81"/>
    </row>
    <row r="405" spans="1:26" ht="13">
      <c r="A405" s="74">
        <v>1904.01</v>
      </c>
      <c r="B405" s="95">
        <v>6.68</v>
      </c>
      <c r="C405" s="96">
        <v>0.34670000000000001</v>
      </c>
      <c r="D405" s="95">
        <v>0.52669999999999995</v>
      </c>
      <c r="E405" s="95">
        <v>8.2776793390000005</v>
      </c>
      <c r="F405" s="96">
        <f t="shared" si="91"/>
        <v>1904.0416666666367</v>
      </c>
      <c r="G405" s="97">
        <v>3.4</v>
      </c>
      <c r="H405" s="96">
        <f t="shared" si="88"/>
        <v>257.60757969365926</v>
      </c>
      <c r="I405" s="96">
        <f t="shared" si="84"/>
        <v>13.370141898172406</v>
      </c>
      <c r="J405" s="98">
        <f t="shared" si="89"/>
        <v>1372.3701938785707</v>
      </c>
      <c r="K405" s="96">
        <f t="shared" si="85"/>
        <v>20.31166350668418</v>
      </c>
      <c r="L405" s="98">
        <f t="shared" si="86"/>
        <v>108.20769178380885</v>
      </c>
      <c r="M405" s="91">
        <f t="shared" si="78"/>
        <v>15.861833914033639</v>
      </c>
      <c r="N405" s="87"/>
      <c r="O405" s="99">
        <f t="shared" si="79"/>
        <v>18.777066213618994</v>
      </c>
      <c r="P405" s="99"/>
      <c r="Q405" s="107">
        <f t="shared" si="80"/>
        <v>4.8148955439236474E-2</v>
      </c>
      <c r="R405" s="97">
        <f t="shared" si="87"/>
        <v>1.0022729803355197</v>
      </c>
      <c r="S405" s="97">
        <f t="shared" si="90"/>
        <v>6.2627732980656674</v>
      </c>
      <c r="T405" s="100">
        <f t="shared" si="81"/>
        <v>5.2959499179030312E-2</v>
      </c>
      <c r="U405" s="100">
        <f t="shared" si="82"/>
        <v>1.3167700236935698E-2</v>
      </c>
      <c r="V405" s="100">
        <f t="shared" si="83"/>
        <v>3.9791798942094614E-2</v>
      </c>
      <c r="Y405" s="81"/>
      <c r="Z405" s="81"/>
    </row>
    <row r="406" spans="1:26" ht="13">
      <c r="A406" s="74">
        <v>1904.02</v>
      </c>
      <c r="B406" s="95">
        <v>6.5</v>
      </c>
      <c r="C406" s="96">
        <v>0.34329999999999999</v>
      </c>
      <c r="D406" s="95">
        <v>0.52329999999999999</v>
      </c>
      <c r="E406" s="95">
        <v>8.4679289260000008</v>
      </c>
      <c r="F406" s="96">
        <f t="shared" si="91"/>
        <v>1904.12499999997</v>
      </c>
      <c r="G406" s="97">
        <f>G405*11/12+G417*1/12</f>
        <v>3.4066666666666667</v>
      </c>
      <c r="H406" s="96">
        <f t="shared" si="88"/>
        <v>245.03432517355057</v>
      </c>
      <c r="I406" s="96">
        <f t="shared" si="84"/>
        <v>12.941582128012296</v>
      </c>
      <c r="J406" s="98">
        <f t="shared" si="89"/>
        <v>1311.1332291211831</v>
      </c>
      <c r="K406" s="96">
        <f t="shared" si="85"/>
        <v>19.727148055895238</v>
      </c>
      <c r="L406" s="98">
        <f t="shared" si="86"/>
        <v>105.55631058447928</v>
      </c>
      <c r="M406" s="91">
        <f t="shared" si="78"/>
        <v>15.02149838033143</v>
      </c>
      <c r="N406" s="87"/>
      <c r="O406" s="99">
        <f t="shared" si="79"/>
        <v>17.803035506120359</v>
      </c>
      <c r="P406" s="99"/>
      <c r="Q406" s="107">
        <f t="shared" si="80"/>
        <v>5.5357023109160609E-2</v>
      </c>
      <c r="R406" s="97">
        <f t="shared" si="87"/>
        <v>1.0022787117439262</v>
      </c>
      <c r="S406" s="97">
        <f t="shared" si="90"/>
        <v>6.1359824441953936</v>
      </c>
      <c r="T406" s="100">
        <f t="shared" si="81"/>
        <v>6.0712674787184451E-2</v>
      </c>
      <c r="U406" s="100">
        <f t="shared" si="82"/>
        <v>1.6559863540962727E-2</v>
      </c>
      <c r="V406" s="100">
        <f t="shared" si="83"/>
        <v>4.4152811246221724E-2</v>
      </c>
      <c r="Y406" s="81"/>
      <c r="Z406" s="81"/>
    </row>
    <row r="407" spans="1:26" ht="13">
      <c r="A407" s="74">
        <v>1904.03</v>
      </c>
      <c r="B407" s="95">
        <v>6.48</v>
      </c>
      <c r="C407" s="96">
        <v>0.34</v>
      </c>
      <c r="D407" s="95">
        <v>0.52</v>
      </c>
      <c r="E407" s="95">
        <v>8.3728446279999993</v>
      </c>
      <c r="F407" s="96">
        <f t="shared" si="91"/>
        <v>1904.2083333333032</v>
      </c>
      <c r="G407" s="97">
        <f>G405*10/12+G417*2/12</f>
        <v>3.4133333333333336</v>
      </c>
      <c r="H407" s="96">
        <f t="shared" si="88"/>
        <v>247.05448768062337</v>
      </c>
      <c r="I407" s="96">
        <f t="shared" si="84"/>
        <v>12.962735464724066</v>
      </c>
      <c r="J407" s="98">
        <f t="shared" si="89"/>
        <v>1327.7228434770943</v>
      </c>
      <c r="K407" s="96">
        <f t="shared" si="85"/>
        <v>19.825360122519161</v>
      </c>
      <c r="L407" s="98">
        <f t="shared" si="86"/>
        <v>106.54566027902609</v>
      </c>
      <c r="M407" s="91">
        <f t="shared" si="78"/>
        <v>15.081930176258856</v>
      </c>
      <c r="N407" s="87"/>
      <c r="O407" s="99">
        <f t="shared" si="79"/>
        <v>17.896547323807177</v>
      </c>
      <c r="P407" s="99"/>
      <c r="Q407" s="107">
        <f t="shared" si="80"/>
        <v>5.6792722066092149E-2</v>
      </c>
      <c r="R407" s="97">
        <f t="shared" si="87"/>
        <v>1.0022844430760081</v>
      </c>
      <c r="S407" s="97">
        <f t="shared" si="90"/>
        <v>6.2198052477957502</v>
      </c>
      <c r="T407" s="100">
        <f t="shared" si="81"/>
        <v>5.7855251797339635E-2</v>
      </c>
      <c r="U407" s="100">
        <f t="shared" si="82"/>
        <v>1.5478709372075405E-2</v>
      </c>
      <c r="V407" s="100">
        <f t="shared" si="83"/>
        <v>4.237654242526423E-2</v>
      </c>
      <c r="Y407" s="81"/>
      <c r="Z407" s="81"/>
    </row>
    <row r="408" spans="1:26" ht="13">
      <c r="A408" s="74">
        <v>1904.04</v>
      </c>
      <c r="B408" s="95">
        <v>6.64</v>
      </c>
      <c r="C408" s="96">
        <v>0.3367</v>
      </c>
      <c r="D408" s="95">
        <v>0.51670000000000005</v>
      </c>
      <c r="E408" s="95">
        <v>8.2776793390000005</v>
      </c>
      <c r="F408" s="96">
        <f t="shared" si="91"/>
        <v>1904.2916666666365</v>
      </c>
      <c r="G408" s="97">
        <f>G405*9/12+G417*3/12</f>
        <v>3.42</v>
      </c>
      <c r="H408" s="96">
        <f t="shared" si="88"/>
        <v>256.06501933621217</v>
      </c>
      <c r="I408" s="96">
        <f t="shared" si="84"/>
        <v>12.98450180881064</v>
      </c>
      <c r="J408" s="98">
        <f t="shared" si="89"/>
        <v>1381.9624586946177</v>
      </c>
      <c r="K408" s="96">
        <f t="shared" si="85"/>
        <v>19.926023417322419</v>
      </c>
      <c r="L408" s="98">
        <f t="shared" si="86"/>
        <v>107.5391569890827</v>
      </c>
      <c r="M408" s="91">
        <f t="shared" si="78"/>
        <v>15.565490611691478</v>
      </c>
      <c r="N408" s="87"/>
      <c r="O408" s="99">
        <f t="shared" si="79"/>
        <v>18.490327058739723</v>
      </c>
      <c r="P408" s="99"/>
      <c r="Q408" s="107">
        <f t="shared" si="80"/>
        <v>5.3495648241962686E-2</v>
      </c>
      <c r="R408" s="97">
        <f t="shared" si="87"/>
        <v>1.0022901743318027</v>
      </c>
      <c r="S408" s="97">
        <f t="shared" si="90"/>
        <v>6.3056840955359981</v>
      </c>
      <c r="T408" s="100">
        <f t="shared" si="81"/>
        <v>5.2630836776946355E-2</v>
      </c>
      <c r="U408" s="100">
        <f t="shared" si="82"/>
        <v>1.5414992283073303E-2</v>
      </c>
      <c r="V408" s="100">
        <f t="shared" si="83"/>
        <v>3.7215844493873051E-2</v>
      </c>
      <c r="Y408" s="81"/>
      <c r="Z408" s="81"/>
    </row>
    <row r="409" spans="1:26" ht="13">
      <c r="A409" s="74">
        <v>1904.05</v>
      </c>
      <c r="B409" s="95">
        <v>6.5</v>
      </c>
      <c r="C409" s="96">
        <v>0.33329999999999999</v>
      </c>
      <c r="D409" s="95">
        <v>0.51329999999999998</v>
      </c>
      <c r="E409" s="95">
        <v>8.0873811569999994</v>
      </c>
      <c r="F409" s="96">
        <f t="shared" si="91"/>
        <v>1904.3749999999698</v>
      </c>
      <c r="G409" s="97">
        <f>G405*8/12+G417*4/12</f>
        <v>3.4266666666666667</v>
      </c>
      <c r="H409" s="96">
        <f t="shared" si="88"/>
        <v>256.56429562542002</v>
      </c>
      <c r="I409" s="96">
        <f t="shared" si="84"/>
        <v>13.155827651069615</v>
      </c>
      <c r="J409" s="98">
        <f t="shared" si="89"/>
        <v>1390.5737588811378</v>
      </c>
      <c r="K409" s="96">
        <f t="shared" si="85"/>
        <v>20.260685068388941</v>
      </c>
      <c r="L409" s="98">
        <f t="shared" si="86"/>
        <v>109.81254006672125</v>
      </c>
      <c r="M409" s="91">
        <f t="shared" si="78"/>
        <v>15.525820896254633</v>
      </c>
      <c r="N409" s="87"/>
      <c r="O409" s="99">
        <f t="shared" si="79"/>
        <v>18.464783283770835</v>
      </c>
      <c r="P409" s="99"/>
      <c r="Q409" s="107">
        <f t="shared" si="80"/>
        <v>5.1215587134438564E-2</v>
      </c>
      <c r="R409" s="97">
        <f t="shared" si="87"/>
        <v>1.0022959055113485</v>
      </c>
      <c r="S409" s="97">
        <f t="shared" si="90"/>
        <v>6.4688394013659458</v>
      </c>
      <c r="T409" s="100">
        <f t="shared" si="81"/>
        <v>5.2042026397904007E-2</v>
      </c>
      <c r="U409" s="100">
        <f t="shared" si="82"/>
        <v>1.2094047598224078E-2</v>
      </c>
      <c r="V409" s="100">
        <f t="shared" si="83"/>
        <v>3.9947978799679928E-2</v>
      </c>
      <c r="Y409" s="81"/>
      <c r="Z409" s="81"/>
    </row>
    <row r="410" spans="1:26" ht="13">
      <c r="A410" s="74">
        <v>1904.06</v>
      </c>
      <c r="B410" s="95">
        <v>6.51</v>
      </c>
      <c r="C410" s="96">
        <v>0.33</v>
      </c>
      <c r="D410" s="95">
        <v>0.51</v>
      </c>
      <c r="E410" s="95">
        <v>8.0873811569999994</v>
      </c>
      <c r="F410" s="96">
        <f t="shared" si="91"/>
        <v>1904.458333333303</v>
      </c>
      <c r="G410" s="97">
        <f>G405*7/12+G417*5/12</f>
        <v>3.4333333333333336</v>
      </c>
      <c r="H410" s="96">
        <f t="shared" si="88"/>
        <v>256.95900992638224</v>
      </c>
      <c r="I410" s="96">
        <f t="shared" si="84"/>
        <v>13.025571931752095</v>
      </c>
      <c r="J410" s="98">
        <f t="shared" si="89"/>
        <v>1398.5962997977597</v>
      </c>
      <c r="K410" s="96">
        <f t="shared" si="85"/>
        <v>20.13042934907142</v>
      </c>
      <c r="L410" s="98">
        <f t="shared" si="86"/>
        <v>109.567452057889</v>
      </c>
      <c r="M410" s="91">
        <f t="shared" si="78"/>
        <v>15.474433638652654</v>
      </c>
      <c r="N410" s="87"/>
      <c r="O410" s="99">
        <f t="shared" si="79"/>
        <v>18.424664376078841</v>
      </c>
      <c r="P410" s="99"/>
      <c r="Q410" s="107">
        <f t="shared" si="80"/>
        <v>5.1362808313555268E-2</v>
      </c>
      <c r="R410" s="97">
        <f t="shared" si="87"/>
        <v>1.0023016366146833</v>
      </c>
      <c r="S410" s="97">
        <f t="shared" si="90"/>
        <v>6.4836912453995703</v>
      </c>
      <c r="T410" s="100">
        <f t="shared" si="81"/>
        <v>5.140481907663319E-2</v>
      </c>
      <c r="U410" s="100">
        <f t="shared" si="82"/>
        <v>1.2159952916464434E-2</v>
      </c>
      <c r="V410" s="100">
        <f t="shared" si="83"/>
        <v>3.9244866160168757E-2</v>
      </c>
      <c r="Y410" s="81"/>
      <c r="Z410" s="81"/>
    </row>
    <row r="411" spans="1:26" ht="13">
      <c r="A411" s="74">
        <v>1904.07</v>
      </c>
      <c r="B411" s="95">
        <v>6.78</v>
      </c>
      <c r="C411" s="96">
        <v>0.32669999999999999</v>
      </c>
      <c r="D411" s="95">
        <v>0.50670000000000004</v>
      </c>
      <c r="E411" s="95">
        <v>8.0873811569999994</v>
      </c>
      <c r="F411" s="96">
        <f t="shared" si="91"/>
        <v>1904.5416666666363</v>
      </c>
      <c r="G411" s="97">
        <f>G405*6/12+G417*6/12</f>
        <v>3.44</v>
      </c>
      <c r="H411" s="96">
        <f t="shared" si="88"/>
        <v>267.61629605236124</v>
      </c>
      <c r="I411" s="96">
        <f t="shared" si="84"/>
        <v>12.895316212434572</v>
      </c>
      <c r="J411" s="98">
        <f t="shared" si="89"/>
        <v>1462.4515663426737</v>
      </c>
      <c r="K411" s="96">
        <f t="shared" si="85"/>
        <v>20.000173629753895</v>
      </c>
      <c r="L411" s="98">
        <f t="shared" si="86"/>
        <v>109.29560599791041</v>
      </c>
      <c r="M411" s="91">
        <f t="shared" si="78"/>
        <v>16.036401629624109</v>
      </c>
      <c r="N411" s="87"/>
      <c r="O411" s="99">
        <f t="shared" si="79"/>
        <v>19.112780970977045</v>
      </c>
      <c r="P411" s="99"/>
      <c r="Q411" s="107">
        <f t="shared" si="80"/>
        <v>4.9031550047606169E-2</v>
      </c>
      <c r="R411" s="97">
        <f t="shared" si="87"/>
        <v>1.0023073676418448</v>
      </c>
      <c r="S411" s="97">
        <f t="shared" si="90"/>
        <v>6.4986143465682833</v>
      </c>
      <c r="T411" s="100">
        <f t="shared" si="81"/>
        <v>4.0233499138025541E-2</v>
      </c>
      <c r="U411" s="100">
        <f t="shared" si="82"/>
        <v>1.1209051360418165E-2</v>
      </c>
      <c r="V411" s="100">
        <f t="shared" si="83"/>
        <v>2.9024447777607376E-2</v>
      </c>
      <c r="Y411" s="81"/>
      <c r="Z411" s="81"/>
    </row>
    <row r="412" spans="1:26" ht="13">
      <c r="A412" s="74">
        <v>1904.08</v>
      </c>
      <c r="B412" s="95">
        <v>7.01</v>
      </c>
      <c r="C412" s="96">
        <v>0.32329999999999998</v>
      </c>
      <c r="D412" s="95">
        <v>0.50329999999999997</v>
      </c>
      <c r="E412" s="95">
        <v>8.18251405</v>
      </c>
      <c r="F412" s="96">
        <f t="shared" si="91"/>
        <v>1904.6249999999695</v>
      </c>
      <c r="G412" s="97">
        <f>G405*5/12+G417*7/12</f>
        <v>3.4466666666666663</v>
      </c>
      <c r="H412" s="96">
        <f t="shared" si="88"/>
        <v>273.4777711747405</v>
      </c>
      <c r="I412" s="96">
        <f t="shared" si="84"/>
        <v>12.612747991554009</v>
      </c>
      <c r="J412" s="98">
        <f t="shared" si="89"/>
        <v>1500.2267369044171</v>
      </c>
      <c r="K412" s="96">
        <f t="shared" si="85"/>
        <v>19.635001744971028</v>
      </c>
      <c r="L412" s="98">
        <f t="shared" si="86"/>
        <v>107.71242748701758</v>
      </c>
      <c r="M412" s="91">
        <f t="shared" si="78"/>
        <v>16.30465197885103</v>
      </c>
      <c r="N412" s="87"/>
      <c r="O412" s="99">
        <f t="shared" si="79"/>
        <v>19.449753427953659</v>
      </c>
      <c r="P412" s="99"/>
      <c r="Q412" s="107">
        <f t="shared" si="80"/>
        <v>4.6216957947900705E-2</v>
      </c>
      <c r="R412" s="97">
        <f t="shared" si="87"/>
        <v>1.0023130985928717</v>
      </c>
      <c r="S412" s="97">
        <f t="shared" si="90"/>
        <v>6.4378794444359091</v>
      </c>
      <c r="T412" s="100">
        <f t="shared" si="81"/>
        <v>3.6024747280043456E-2</v>
      </c>
      <c r="U412" s="100">
        <f t="shared" si="82"/>
        <v>1.0455272278984129E-2</v>
      </c>
      <c r="V412" s="100">
        <f t="shared" si="83"/>
        <v>2.5569475001059327E-2</v>
      </c>
      <c r="Y412" s="81"/>
      <c r="Z412" s="81"/>
    </row>
    <row r="413" spans="1:26" ht="13">
      <c r="A413" s="74">
        <v>1904.09</v>
      </c>
      <c r="B413" s="95">
        <v>7.32</v>
      </c>
      <c r="C413" s="96">
        <v>0.32</v>
      </c>
      <c r="D413" s="95">
        <v>0.5</v>
      </c>
      <c r="E413" s="95">
        <v>8.2776793390000005</v>
      </c>
      <c r="F413" s="96">
        <f t="shared" si="91"/>
        <v>1904.7083333333028</v>
      </c>
      <c r="G413" s="97">
        <f>G405*4/12+G417*8/12</f>
        <v>3.4533333333333331</v>
      </c>
      <c r="H413" s="96">
        <f t="shared" si="88"/>
        <v>282.28854541281225</v>
      </c>
      <c r="I413" s="96">
        <f t="shared" si="84"/>
        <v>12.340482859576491</v>
      </c>
      <c r="J413" s="98">
        <f t="shared" si="89"/>
        <v>1554.2017000213996</v>
      </c>
      <c r="K413" s="96">
        <f t="shared" si="85"/>
        <v>19.282004468088267</v>
      </c>
      <c r="L413" s="98">
        <f t="shared" si="86"/>
        <v>106.16131830747263</v>
      </c>
      <c r="M413" s="91">
        <f t="shared" si="78"/>
        <v>16.742600049163688</v>
      </c>
      <c r="N413" s="87"/>
      <c r="O413" s="99">
        <f t="shared" si="79"/>
        <v>19.988235376712048</v>
      </c>
      <c r="P413" s="99"/>
      <c r="Q413" s="107">
        <f t="shared" si="80"/>
        <v>4.4299089228069841E-2</v>
      </c>
      <c r="R413" s="97">
        <f t="shared" si="87"/>
        <v>1.0023188294678009</v>
      </c>
      <c r="S413" s="97">
        <f t="shared" si="90"/>
        <v>6.3785858743571877</v>
      </c>
      <c r="T413" s="100">
        <f t="shared" si="81"/>
        <v>3.2855552495609563E-2</v>
      </c>
      <c r="U413" s="100">
        <f t="shared" si="82"/>
        <v>1.1690229927997953E-2</v>
      </c>
      <c r="V413" s="100">
        <f t="shared" si="83"/>
        <v>2.1165322567611611E-2</v>
      </c>
      <c r="Y413" s="81"/>
      <c r="Z413" s="81"/>
    </row>
    <row r="414" spans="1:26" ht="13">
      <c r="A414" s="74">
        <v>1904.1</v>
      </c>
      <c r="B414" s="95">
        <v>7.75</v>
      </c>
      <c r="C414" s="96">
        <v>0.31669999999999998</v>
      </c>
      <c r="D414" s="95">
        <v>0.49669999999999997</v>
      </c>
      <c r="E414" s="95">
        <v>8.2776793390000005</v>
      </c>
      <c r="F414" s="96">
        <f t="shared" si="91"/>
        <v>1904.791666666636</v>
      </c>
      <c r="G414" s="97">
        <f>G405*3/12+G417*9/12</f>
        <v>3.46</v>
      </c>
      <c r="H414" s="96">
        <f t="shared" si="88"/>
        <v>298.87106925536818</v>
      </c>
      <c r="I414" s="96">
        <f t="shared" si="84"/>
        <v>12.213221630087109</v>
      </c>
      <c r="J414" s="98">
        <f t="shared" si="89"/>
        <v>1651.1039820171554</v>
      </c>
      <c r="K414" s="96">
        <f t="shared" si="85"/>
        <v>19.154743238598886</v>
      </c>
      <c r="L414" s="98">
        <f t="shared" si="86"/>
        <v>105.81978682166722</v>
      </c>
      <c r="M414" s="91">
        <f t="shared" si="78"/>
        <v>17.633197370821403</v>
      </c>
      <c r="N414" s="87"/>
      <c r="O414" s="99">
        <f t="shared" si="79"/>
        <v>21.065460476613314</v>
      </c>
      <c r="P414" s="99"/>
      <c r="Q414" s="107">
        <f t="shared" si="80"/>
        <v>4.4090692490658778E-2</v>
      </c>
      <c r="R414" s="97">
        <f t="shared" si="87"/>
        <v>1.002324560266671</v>
      </c>
      <c r="S414" s="97">
        <f t="shared" si="90"/>
        <v>6.3933767272455455</v>
      </c>
      <c r="T414" s="100">
        <f t="shared" si="81"/>
        <v>2.8117912245603893E-2</v>
      </c>
      <c r="U414" s="100">
        <f t="shared" si="82"/>
        <v>1.2753407351731472E-2</v>
      </c>
      <c r="V414" s="100">
        <f t="shared" si="83"/>
        <v>1.5364504893872422E-2</v>
      </c>
      <c r="Y414" s="81"/>
      <c r="Z414" s="81"/>
    </row>
    <row r="415" spans="1:26" ht="13">
      <c r="A415" s="74">
        <v>1904.11</v>
      </c>
      <c r="B415" s="95">
        <v>8.17</v>
      </c>
      <c r="C415" s="96">
        <v>0.31330000000000002</v>
      </c>
      <c r="D415" s="95">
        <v>0.49330000000000002</v>
      </c>
      <c r="E415" s="95">
        <v>8.4679289260000008</v>
      </c>
      <c r="F415" s="96">
        <f t="shared" si="91"/>
        <v>1904.8749999999693</v>
      </c>
      <c r="G415" s="97">
        <f>G405*2/12+G417*10/12</f>
        <v>3.4666666666666668</v>
      </c>
      <c r="H415" s="96">
        <f t="shared" si="88"/>
        <v>307.98929794890898</v>
      </c>
      <c r="I415" s="96">
        <f t="shared" si="84"/>
        <v>11.81065447336514</v>
      </c>
      <c r="J415" s="98">
        <f t="shared" si="89"/>
        <v>1706.9146541541636</v>
      </c>
      <c r="K415" s="96">
        <f t="shared" si="85"/>
        <v>18.596220401248079</v>
      </c>
      <c r="L415" s="98">
        <f t="shared" si="86"/>
        <v>103.06254576428996</v>
      </c>
      <c r="M415" s="91">
        <f t="shared" si="78"/>
        <v>18.076200223770062</v>
      </c>
      <c r="N415" s="87"/>
      <c r="O415" s="99">
        <f t="shared" si="79"/>
        <v>21.605365463826729</v>
      </c>
      <c r="P415" s="99"/>
      <c r="Q415" s="107">
        <f t="shared" si="80"/>
        <v>4.4959090131715326E-2</v>
      </c>
      <c r="R415" s="97">
        <f t="shared" si="87"/>
        <v>1.0023302909895195</v>
      </c>
      <c r="S415" s="97">
        <f t="shared" si="90"/>
        <v>6.2642641468872791</v>
      </c>
      <c r="T415" s="100">
        <f t="shared" si="81"/>
        <v>2.416781580547811E-2</v>
      </c>
      <c r="U415" s="100">
        <f t="shared" si="82"/>
        <v>1.4123789299223866E-2</v>
      </c>
      <c r="V415" s="100">
        <f t="shared" si="83"/>
        <v>1.0044026506254244E-2</v>
      </c>
      <c r="Y415" s="81"/>
      <c r="Z415" s="81"/>
    </row>
    <row r="416" spans="1:26" ht="13">
      <c r="A416" s="74">
        <v>1904.12</v>
      </c>
      <c r="B416" s="95">
        <v>8.25</v>
      </c>
      <c r="C416" s="96">
        <v>0.31</v>
      </c>
      <c r="D416" s="95">
        <v>0.49</v>
      </c>
      <c r="E416" s="95">
        <v>8.4679289260000008</v>
      </c>
      <c r="F416" s="96">
        <f t="shared" si="91"/>
        <v>1904.9583333333026</v>
      </c>
      <c r="G416" s="97">
        <f>G405*1/12+G417*11/12</f>
        <v>3.4733333333333332</v>
      </c>
      <c r="H416" s="96">
        <f t="shared" si="88"/>
        <v>311.00510502796806</v>
      </c>
      <c r="I416" s="96">
        <f t="shared" si="84"/>
        <v>11.686252431353951</v>
      </c>
      <c r="J416" s="98">
        <f t="shared" si="89"/>
        <v>1729.0258496945121</v>
      </c>
      <c r="K416" s="96">
        <f t="shared" si="85"/>
        <v>18.471818359236892</v>
      </c>
      <c r="L416" s="98">
        <f t="shared" si="86"/>
        <v>102.69365652731042</v>
      </c>
      <c r="M416" s="91">
        <f t="shared" si="78"/>
        <v>18.159679118703195</v>
      </c>
      <c r="N416" s="87"/>
      <c r="O416" s="99">
        <f t="shared" si="79"/>
        <v>21.716798230078162</v>
      </c>
      <c r="P416" s="99"/>
      <c r="Q416" s="107">
        <f t="shared" si="80"/>
        <v>4.6112947895593587E-2</v>
      </c>
      <c r="R416" s="97">
        <f t="shared" si="87"/>
        <v>1.0023360216363848</v>
      </c>
      <c r="S416" s="97">
        <f t="shared" si="90"/>
        <v>6.2788617051847408</v>
      </c>
      <c r="T416" s="100">
        <f t="shared" si="81"/>
        <v>1.9856255223533736E-2</v>
      </c>
      <c r="U416" s="100">
        <f t="shared" si="82"/>
        <v>1.5189521670460282E-2</v>
      </c>
      <c r="V416" s="100">
        <f t="shared" si="83"/>
        <v>4.6667335530734544E-3</v>
      </c>
      <c r="Y416" s="81"/>
      <c r="Z416" s="81"/>
    </row>
    <row r="417" spans="1:26" ht="13">
      <c r="A417" s="74">
        <v>1905.01</v>
      </c>
      <c r="B417" s="95">
        <v>8.43</v>
      </c>
      <c r="C417" s="96">
        <v>0.31169999999999998</v>
      </c>
      <c r="D417" s="95">
        <v>0.505</v>
      </c>
      <c r="E417" s="95">
        <v>8.4679289260000008</v>
      </c>
      <c r="F417" s="96">
        <f t="shared" si="91"/>
        <v>1905.0416666666358</v>
      </c>
      <c r="G417" s="97">
        <v>3.48</v>
      </c>
      <c r="H417" s="96">
        <f t="shared" si="88"/>
        <v>317.790670955851</v>
      </c>
      <c r="I417" s="96">
        <f t="shared" si="84"/>
        <v>11.750338331783958</v>
      </c>
      <c r="J417" s="98">
        <f t="shared" si="89"/>
        <v>1772.193861741885</v>
      </c>
      <c r="K417" s="96">
        <f t="shared" si="85"/>
        <v>19.037282186560471</v>
      </c>
      <c r="L417" s="98">
        <f t="shared" si="86"/>
        <v>106.1634519786064</v>
      </c>
      <c r="M417" s="91">
        <f t="shared" si="78"/>
        <v>18.459852032455842</v>
      </c>
      <c r="N417" s="87"/>
      <c r="O417" s="99">
        <f t="shared" si="79"/>
        <v>22.087689801665334</v>
      </c>
      <c r="P417" s="99"/>
      <c r="Q417" s="107">
        <f t="shared" si="80"/>
        <v>4.515084406533424E-2</v>
      </c>
      <c r="R417" s="97">
        <f t="shared" si="87"/>
        <v>1.003249082644516</v>
      </c>
      <c r="S417" s="97">
        <f t="shared" si="90"/>
        <v>6.2935292619799208</v>
      </c>
      <c r="T417" s="100">
        <f t="shared" si="81"/>
        <v>1.9606368980848776E-2</v>
      </c>
      <c r="U417" s="100">
        <f t="shared" si="82"/>
        <v>1.5255619939742227E-2</v>
      </c>
      <c r="V417" s="100">
        <f t="shared" si="83"/>
        <v>4.3507490411065497E-3</v>
      </c>
      <c r="Y417" s="81"/>
      <c r="Z417" s="81"/>
    </row>
    <row r="418" spans="1:26" ht="13">
      <c r="A418" s="74">
        <v>1905.02</v>
      </c>
      <c r="B418" s="95">
        <v>8.8000000000000007</v>
      </c>
      <c r="C418" s="96">
        <v>0.31330000000000002</v>
      </c>
      <c r="D418" s="95">
        <v>0.52</v>
      </c>
      <c r="E418" s="95">
        <v>8.4679289260000008</v>
      </c>
      <c r="F418" s="96">
        <f t="shared" si="91"/>
        <v>1905.1249999999691</v>
      </c>
      <c r="G418" s="97">
        <f>G417*11/12+G429*1/12</f>
        <v>3.4758333333333331</v>
      </c>
      <c r="H418" s="96">
        <f t="shared" si="88"/>
        <v>331.73877869649931</v>
      </c>
      <c r="I418" s="96">
        <f t="shared" si="84"/>
        <v>11.81065447336514</v>
      </c>
      <c r="J418" s="98">
        <f t="shared" si="89"/>
        <v>1855.4656004035869</v>
      </c>
      <c r="K418" s="96">
        <f t="shared" si="85"/>
        <v>19.602746013884047</v>
      </c>
      <c r="L418" s="98">
        <f t="shared" si="86"/>
        <v>109.6411491147574</v>
      </c>
      <c r="M418" s="91">
        <f t="shared" si="78"/>
        <v>19.168996375829828</v>
      </c>
      <c r="N418" s="87"/>
      <c r="O418" s="99">
        <f t="shared" si="79"/>
        <v>22.944184172180911</v>
      </c>
      <c r="P418" s="99"/>
      <c r="Q418" s="107">
        <f t="shared" si="80"/>
        <v>4.3188467656359662E-2</v>
      </c>
      <c r="R418" s="97">
        <f t="shared" si="87"/>
        <v>1.0032456788303199</v>
      </c>
      <c r="S418" s="97">
        <f t="shared" si="90"/>
        <v>6.3139774586777735</v>
      </c>
      <c r="T418" s="100">
        <f t="shared" si="81"/>
        <v>1.5061356791900016E-2</v>
      </c>
      <c r="U418" s="100">
        <f t="shared" si="82"/>
        <v>1.6424775274883618E-2</v>
      </c>
      <c r="V418" s="100">
        <f t="shared" si="83"/>
        <v>-1.3634184829836027E-3</v>
      </c>
      <c r="Y418" s="81"/>
      <c r="Z418" s="81"/>
    </row>
    <row r="419" spans="1:26" ht="13">
      <c r="A419" s="74">
        <v>1905.03</v>
      </c>
      <c r="B419" s="95">
        <v>9.0500000000000007</v>
      </c>
      <c r="C419" s="96">
        <v>0.315</v>
      </c>
      <c r="D419" s="95">
        <v>0.53500000000000003</v>
      </c>
      <c r="E419" s="95">
        <v>8.3728446279999993</v>
      </c>
      <c r="F419" s="96">
        <f t="shared" si="91"/>
        <v>1905.2083333333023</v>
      </c>
      <c r="G419" s="97">
        <f>G417*10/12+G429*2/12</f>
        <v>3.4716666666666667</v>
      </c>
      <c r="H419" s="96">
        <f t="shared" si="88"/>
        <v>345.03751751691999</v>
      </c>
      <c r="I419" s="96">
        <f t="shared" si="84"/>
        <v>12.009593151141413</v>
      </c>
      <c r="J419" s="98">
        <f t="shared" si="89"/>
        <v>1935.4450994184278</v>
      </c>
      <c r="K419" s="96">
        <f t="shared" si="85"/>
        <v>20.39724551066875</v>
      </c>
      <c r="L419" s="98">
        <f t="shared" si="86"/>
        <v>114.41581526948717</v>
      </c>
      <c r="M419" s="91">
        <f t="shared" si="78"/>
        <v>19.831506074218417</v>
      </c>
      <c r="N419" s="87"/>
      <c r="O419" s="99">
        <f t="shared" si="79"/>
        <v>23.742093324670726</v>
      </c>
      <c r="P419" s="99"/>
      <c r="Q419" s="107">
        <f t="shared" si="80"/>
        <v>4.0329691823584674E-2</v>
      </c>
      <c r="R419" s="97">
        <f t="shared" si="87"/>
        <v>1.0032422750346768</v>
      </c>
      <c r="S419" s="97">
        <f t="shared" si="90"/>
        <v>6.4064065705021793</v>
      </c>
      <c r="T419" s="100">
        <f t="shared" si="81"/>
        <v>1.4849064026413172E-2</v>
      </c>
      <c r="U419" s="100">
        <f t="shared" si="82"/>
        <v>1.6456099531714674E-2</v>
      </c>
      <c r="V419" s="100">
        <f t="shared" si="83"/>
        <v>-1.6070355053015017E-3</v>
      </c>
      <c r="Y419" s="81"/>
      <c r="Z419" s="81"/>
    </row>
    <row r="420" spans="1:26" ht="13">
      <c r="A420" s="74">
        <v>1905.04</v>
      </c>
      <c r="B420" s="95">
        <v>8.94</v>
      </c>
      <c r="C420" s="96">
        <v>0.31669999999999998</v>
      </c>
      <c r="D420" s="95">
        <v>0.55000000000000004</v>
      </c>
      <c r="E420" s="95">
        <v>8.3728446279999993</v>
      </c>
      <c r="F420" s="96">
        <f t="shared" si="91"/>
        <v>1905.2916666666356</v>
      </c>
      <c r="G420" s="97">
        <f>G417*9/12+G429*3/12</f>
        <v>3.4674999999999998</v>
      </c>
      <c r="H420" s="96">
        <f t="shared" si="88"/>
        <v>340.84369133715626</v>
      </c>
      <c r="I420" s="96">
        <f t="shared" si="84"/>
        <v>12.074406828465033</v>
      </c>
      <c r="J420" s="98">
        <f t="shared" si="89"/>
        <v>1917.5645094714062</v>
      </c>
      <c r="K420" s="96">
        <f t="shared" si="85"/>
        <v>20.969130898818342</v>
      </c>
      <c r="L420" s="98">
        <f t="shared" si="86"/>
        <v>117.97097094063461</v>
      </c>
      <c r="M420" s="91">
        <f t="shared" si="78"/>
        <v>19.482927524711279</v>
      </c>
      <c r="N420" s="87"/>
      <c r="O420" s="99">
        <f t="shared" si="79"/>
        <v>23.328639790056236</v>
      </c>
      <c r="P420" s="99"/>
      <c r="Q420" s="107">
        <f t="shared" si="80"/>
        <v>3.6922139219511055E-2</v>
      </c>
      <c r="R420" s="97">
        <f t="shared" si="87"/>
        <v>1.0032388712575924</v>
      </c>
      <c r="S420" s="97">
        <f t="shared" si="90"/>
        <v>6.427177902587708</v>
      </c>
      <c r="T420" s="100">
        <f t="shared" si="81"/>
        <v>2.2606882657141281E-2</v>
      </c>
      <c r="U420" s="100">
        <f t="shared" si="82"/>
        <v>1.5591562541891868E-2</v>
      </c>
      <c r="V420" s="100">
        <f t="shared" si="83"/>
        <v>7.0153201152494127E-3</v>
      </c>
      <c r="Y420" s="81"/>
      <c r="Z420" s="81"/>
    </row>
    <row r="421" spans="1:26" ht="13">
      <c r="A421" s="74">
        <v>1905.05</v>
      </c>
      <c r="B421" s="95">
        <v>8.5</v>
      </c>
      <c r="C421" s="96">
        <v>0.31830000000000003</v>
      </c>
      <c r="D421" s="95">
        <v>0.56499999999999995</v>
      </c>
      <c r="E421" s="95">
        <v>8.2776793390000005</v>
      </c>
      <c r="F421" s="96">
        <f t="shared" si="91"/>
        <v>1905.3749999999688</v>
      </c>
      <c r="G421" s="97">
        <f>G417*8/12+G429*4/12</f>
        <v>3.4633333333333329</v>
      </c>
      <c r="H421" s="96">
        <f t="shared" si="88"/>
        <v>327.79407595750052</v>
      </c>
      <c r="I421" s="96">
        <f t="shared" si="84"/>
        <v>12.274924044384992</v>
      </c>
      <c r="J421" s="98">
        <f t="shared" si="89"/>
        <v>1849.9030466315282</v>
      </c>
      <c r="K421" s="96">
        <f t="shared" si="85"/>
        <v>21.788665048939741</v>
      </c>
      <c r="L421" s="98">
        <f t="shared" si="86"/>
        <v>122.9641436878604</v>
      </c>
      <c r="M421" s="91">
        <f t="shared" si="78"/>
        <v>18.629487509845116</v>
      </c>
      <c r="N421" s="87"/>
      <c r="O421" s="99">
        <f t="shared" si="79"/>
        <v>22.31342942948611</v>
      </c>
      <c r="P421" s="99"/>
      <c r="Q421" s="107">
        <f t="shared" si="80"/>
        <v>3.6744785710864293E-2</v>
      </c>
      <c r="R421" s="97">
        <f t="shared" si="87"/>
        <v>1.0032354674990727</v>
      </c>
      <c r="S421" s="97">
        <f t="shared" si="90"/>
        <v>6.5221248143114563</v>
      </c>
      <c r="T421" s="100">
        <f t="shared" si="81"/>
        <v>2.3301547076080675E-2</v>
      </c>
      <c r="U421" s="100">
        <f t="shared" si="82"/>
        <v>1.3577729460267252E-2</v>
      </c>
      <c r="V421" s="100">
        <f t="shared" si="83"/>
        <v>9.7238176158134237E-3</v>
      </c>
      <c r="Y421" s="81"/>
      <c r="Z421" s="81"/>
    </row>
    <row r="422" spans="1:26" ht="13">
      <c r="A422" s="74">
        <v>1905.06</v>
      </c>
      <c r="B422" s="95">
        <v>8.6</v>
      </c>
      <c r="C422" s="96">
        <v>0.32</v>
      </c>
      <c r="D422" s="95">
        <v>0.57999999999999996</v>
      </c>
      <c r="E422" s="95">
        <v>8.2776793390000005</v>
      </c>
      <c r="F422" s="96">
        <f t="shared" si="91"/>
        <v>1905.4583333333021</v>
      </c>
      <c r="G422" s="97">
        <f>G417*7/12+G429*5/12</f>
        <v>3.4591666666666665</v>
      </c>
      <c r="H422" s="96">
        <f t="shared" si="88"/>
        <v>331.65047685111819</v>
      </c>
      <c r="I422" s="96">
        <f t="shared" si="84"/>
        <v>12.340482859576491</v>
      </c>
      <c r="J422" s="98">
        <f t="shared" si="89"/>
        <v>1877.4702292872137</v>
      </c>
      <c r="K422" s="96">
        <f t="shared" si="85"/>
        <v>22.367125182982388</v>
      </c>
      <c r="L422" s="98">
        <f t="shared" si="86"/>
        <v>126.62008523099813</v>
      </c>
      <c r="M422" s="91">
        <f t="shared" si="78"/>
        <v>18.735862386183527</v>
      </c>
      <c r="N422" s="87"/>
      <c r="O422" s="99">
        <f t="shared" si="79"/>
        <v>22.445296542536877</v>
      </c>
      <c r="P422" s="99"/>
      <c r="Q422" s="107">
        <f t="shared" si="80"/>
        <v>3.5098049687541752E-2</v>
      </c>
      <c r="R422" s="97">
        <f t="shared" si="87"/>
        <v>1.003232063759123</v>
      </c>
      <c r="S422" s="97">
        <f t="shared" si="90"/>
        <v>6.5432269371730563</v>
      </c>
      <c r="T422" s="100">
        <f t="shared" si="81"/>
        <v>2.3389608135557571E-2</v>
      </c>
      <c r="U422" s="100">
        <f t="shared" si="82"/>
        <v>1.3732181416571843E-2</v>
      </c>
      <c r="V422" s="100">
        <f t="shared" si="83"/>
        <v>9.6574267189857288E-3</v>
      </c>
      <c r="Y422" s="81"/>
      <c r="Z422" s="81"/>
    </row>
    <row r="423" spans="1:26" ht="13">
      <c r="A423" s="74">
        <v>1905.07</v>
      </c>
      <c r="B423" s="95">
        <v>8.8699999999999992</v>
      </c>
      <c r="C423" s="96">
        <v>0.32169999999999999</v>
      </c>
      <c r="D423" s="95">
        <v>0.59499999999999997</v>
      </c>
      <c r="E423" s="95">
        <v>8.2776793390000005</v>
      </c>
      <c r="F423" s="96">
        <f t="shared" si="91"/>
        <v>1905.5416666666354</v>
      </c>
      <c r="G423" s="97">
        <f>G417*6/12+G429*6/12</f>
        <v>3.4550000000000001</v>
      </c>
      <c r="H423" s="96">
        <f t="shared" si="88"/>
        <v>342.06275926388588</v>
      </c>
      <c r="I423" s="96">
        <f t="shared" si="84"/>
        <v>12.406041674767991</v>
      </c>
      <c r="J423" s="98">
        <f t="shared" si="89"/>
        <v>1942.2666025008989</v>
      </c>
      <c r="K423" s="96">
        <f t="shared" si="85"/>
        <v>22.945585317025039</v>
      </c>
      <c r="L423" s="98">
        <f t="shared" si="86"/>
        <v>130.28733128388217</v>
      </c>
      <c r="M423" s="91">
        <f t="shared" si="78"/>
        <v>19.205883309548046</v>
      </c>
      <c r="N423" s="87"/>
      <c r="O423" s="99">
        <f t="shared" si="79"/>
        <v>23.00984175448481</v>
      </c>
      <c r="P423" s="99"/>
      <c r="Q423" s="107">
        <f t="shared" si="80"/>
        <v>3.5217155866494564E-2</v>
      </c>
      <c r="R423" s="97">
        <f t="shared" si="87"/>
        <v>1.0032286600377496</v>
      </c>
      <c r="S423" s="97">
        <f t="shared" si="90"/>
        <v>6.5643750638244107</v>
      </c>
      <c r="T423" s="100">
        <f t="shared" si="81"/>
        <v>1.9992629211455615E-2</v>
      </c>
      <c r="U423" s="100">
        <f t="shared" si="82"/>
        <v>1.388576484920101E-2</v>
      </c>
      <c r="V423" s="100">
        <f t="shared" si="83"/>
        <v>6.1068643622546048E-3</v>
      </c>
      <c r="Y423" s="81"/>
      <c r="Z423" s="81"/>
    </row>
    <row r="424" spans="1:26" ht="13">
      <c r="A424" s="74">
        <v>1905.08</v>
      </c>
      <c r="B424" s="95">
        <v>9.1999999999999993</v>
      </c>
      <c r="C424" s="96">
        <v>0.32329999999999998</v>
      </c>
      <c r="D424" s="95">
        <v>0.61</v>
      </c>
      <c r="E424" s="95">
        <v>8.3728446279999993</v>
      </c>
      <c r="F424" s="96">
        <f t="shared" si="91"/>
        <v>1905.6249999999686</v>
      </c>
      <c r="G424" s="97">
        <f>G417*5/12+G429*7/12</f>
        <v>3.4508333333333336</v>
      </c>
      <c r="H424" s="96">
        <f t="shared" si="88"/>
        <v>350.75637139841587</v>
      </c>
      <c r="I424" s="96">
        <f t="shared" si="84"/>
        <v>12.326036399250853</v>
      </c>
      <c r="J424" s="98">
        <f t="shared" si="89"/>
        <v>1997.4621752312191</v>
      </c>
      <c r="K424" s="96">
        <f t="shared" si="85"/>
        <v>23.256672451416705</v>
      </c>
      <c r="L424" s="98">
        <f t="shared" si="86"/>
        <v>132.440426835983</v>
      </c>
      <c r="M424" s="91">
        <f t="shared" si="78"/>
        <v>19.573308430803714</v>
      </c>
      <c r="N424" s="87"/>
      <c r="O424" s="99">
        <f t="shared" si="79"/>
        <v>23.447498517743686</v>
      </c>
      <c r="P424" s="99"/>
      <c r="Q424" s="107">
        <f t="shared" si="80"/>
        <v>3.6851800488857715E-2</v>
      </c>
      <c r="R424" s="97">
        <f t="shared" si="87"/>
        <v>1.003225256334958</v>
      </c>
      <c r="S424" s="97">
        <f t="shared" si="90"/>
        <v>6.5107179839474183</v>
      </c>
      <c r="T424" s="100">
        <f t="shared" si="81"/>
        <v>2.1809669392637732E-2</v>
      </c>
      <c r="U424" s="100">
        <f t="shared" si="82"/>
        <v>1.5198292703166416E-2</v>
      </c>
      <c r="V424" s="100">
        <f t="shared" si="83"/>
        <v>6.6113766894713155E-3</v>
      </c>
      <c r="Y424" s="81"/>
      <c r="Z424" s="81"/>
    </row>
    <row r="425" spans="1:26" ht="13">
      <c r="A425" s="74">
        <v>1905.09</v>
      </c>
      <c r="B425" s="95">
        <v>9.23</v>
      </c>
      <c r="C425" s="96">
        <v>0.32500000000000001</v>
      </c>
      <c r="D425" s="95">
        <v>0.625</v>
      </c>
      <c r="E425" s="95">
        <v>8.2776793390000005</v>
      </c>
      <c r="F425" s="96">
        <f t="shared" si="91"/>
        <v>1905.7083333333019</v>
      </c>
      <c r="G425" s="97">
        <f>G417*4/12+G429*8/12</f>
        <v>3.4466666666666663</v>
      </c>
      <c r="H425" s="96">
        <f t="shared" si="88"/>
        <v>355.94580248090944</v>
      </c>
      <c r="I425" s="96">
        <f t="shared" si="84"/>
        <v>12.533302904257374</v>
      </c>
      <c r="J425" s="98">
        <f t="shared" si="89"/>
        <v>2032.9623871174263</v>
      </c>
      <c r="K425" s="96">
        <f t="shared" si="85"/>
        <v>24.102505585110336</v>
      </c>
      <c r="L425" s="98">
        <f t="shared" si="86"/>
        <v>137.65996662496116</v>
      </c>
      <c r="M425" s="91">
        <f t="shared" si="78"/>
        <v>19.74349241969777</v>
      </c>
      <c r="N425" s="87"/>
      <c r="O425" s="99">
        <f t="shared" si="79"/>
        <v>23.647692425098622</v>
      </c>
      <c r="P425" s="99"/>
      <c r="Q425" s="107">
        <f t="shared" si="80"/>
        <v>3.5287476611482217E-2</v>
      </c>
      <c r="R425" s="97">
        <f t="shared" si="87"/>
        <v>1.0032218526507541</v>
      </c>
      <c r="S425" s="97">
        <f t="shared" si="90"/>
        <v>6.6068093480450161</v>
      </c>
      <c r="T425" s="100">
        <f t="shared" si="81"/>
        <v>2.4156587650627781E-2</v>
      </c>
      <c r="U425" s="100">
        <f t="shared" si="82"/>
        <v>1.4190324866121928E-2</v>
      </c>
      <c r="V425" s="100">
        <f t="shared" si="83"/>
        <v>9.9662627845058527E-3</v>
      </c>
      <c r="Y425" s="81"/>
      <c r="Z425" s="81"/>
    </row>
    <row r="426" spans="1:26" ht="13">
      <c r="A426" s="74">
        <v>1905.1</v>
      </c>
      <c r="B426" s="95">
        <v>9.36</v>
      </c>
      <c r="C426" s="96">
        <v>0.32669999999999999</v>
      </c>
      <c r="D426" s="95">
        <v>0.64</v>
      </c>
      <c r="E426" s="95">
        <v>8.2776793390000005</v>
      </c>
      <c r="F426" s="96">
        <f t="shared" si="91"/>
        <v>1905.7916666666351</v>
      </c>
      <c r="G426" s="97">
        <f>G417*3/12+G429*9/12</f>
        <v>3.4425000000000003</v>
      </c>
      <c r="H426" s="96">
        <f t="shared" si="88"/>
        <v>360.95912364261238</v>
      </c>
      <c r="I426" s="96">
        <f t="shared" si="84"/>
        <v>12.598861719448875</v>
      </c>
      <c r="J426" s="98">
        <f t="shared" si="89"/>
        <v>2067.5921283216012</v>
      </c>
      <c r="K426" s="96">
        <f t="shared" si="85"/>
        <v>24.680965719152983</v>
      </c>
      <c r="L426" s="98">
        <f t="shared" si="86"/>
        <v>141.37382073993854</v>
      </c>
      <c r="M426" s="91">
        <f t="shared" si="78"/>
        <v>19.897394814329527</v>
      </c>
      <c r="N426" s="87"/>
      <c r="O426" s="99">
        <f t="shared" si="79"/>
        <v>23.825645601554914</v>
      </c>
      <c r="P426" s="99"/>
      <c r="Q426" s="107">
        <f t="shared" si="80"/>
        <v>3.4937378685382083E-2</v>
      </c>
      <c r="R426" s="97">
        <f t="shared" si="87"/>
        <v>1.0032184489851437</v>
      </c>
      <c r="S426" s="97">
        <f t="shared" si="90"/>
        <v>6.6280955142560423</v>
      </c>
      <c r="T426" s="100">
        <f t="shared" si="81"/>
        <v>2.7346681301730458E-2</v>
      </c>
      <c r="U426" s="100">
        <f t="shared" si="82"/>
        <v>1.3342433836232459E-2</v>
      </c>
      <c r="V426" s="100">
        <f t="shared" si="83"/>
        <v>1.4004247465497999E-2</v>
      </c>
      <c r="Y426" s="81"/>
      <c r="Z426" s="81"/>
    </row>
    <row r="427" spans="1:26" ht="13">
      <c r="A427" s="74">
        <v>1905.11</v>
      </c>
      <c r="B427" s="95">
        <v>9.31</v>
      </c>
      <c r="C427" s="96">
        <v>0.32829999999999998</v>
      </c>
      <c r="D427" s="95">
        <v>0.65500000000000003</v>
      </c>
      <c r="E427" s="95">
        <v>8.3728446279999993</v>
      </c>
      <c r="F427" s="96">
        <f t="shared" si="91"/>
        <v>1905.8749999999684</v>
      </c>
      <c r="G427" s="97">
        <f>G417*2/12+G429*10/12</f>
        <v>3.4383333333333339</v>
      </c>
      <c r="H427" s="96">
        <f t="shared" si="88"/>
        <v>354.9501975781796</v>
      </c>
      <c r="I427" s="96">
        <f t="shared" si="84"/>
        <v>12.516664861967383</v>
      </c>
      <c r="J427" s="98">
        <f t="shared" si="89"/>
        <v>2039.147369863208</v>
      </c>
      <c r="K427" s="96">
        <f t="shared" si="85"/>
        <v>24.972328615865479</v>
      </c>
      <c r="L427" s="98">
        <f t="shared" si="86"/>
        <v>143.4631071171215</v>
      </c>
      <c r="M427" s="91">
        <f t="shared" si="78"/>
        <v>19.443525693264974</v>
      </c>
      <c r="N427" s="87"/>
      <c r="O427" s="99">
        <f t="shared" si="79"/>
        <v>23.275233759234006</v>
      </c>
      <c r="P427" s="99"/>
      <c r="Q427" s="107">
        <f t="shared" si="80"/>
        <v>3.7317818779079977E-2</v>
      </c>
      <c r="R427" s="97">
        <f t="shared" si="87"/>
        <v>1.0032150453381325</v>
      </c>
      <c r="S427" s="97">
        <f t="shared" si="90"/>
        <v>6.573850674013709</v>
      </c>
      <c r="T427" s="100">
        <f t="shared" si="81"/>
        <v>3.169975301138872E-2</v>
      </c>
      <c r="U427" s="100">
        <f t="shared" si="82"/>
        <v>1.3662151754186169E-2</v>
      </c>
      <c r="V427" s="100">
        <f t="shared" si="83"/>
        <v>1.8037601257202551E-2</v>
      </c>
      <c r="Y427" s="81"/>
      <c r="Z427" s="81"/>
    </row>
    <row r="428" spans="1:26" ht="13">
      <c r="A428" s="74">
        <v>1905.12</v>
      </c>
      <c r="B428" s="95">
        <v>9.5399999999999991</v>
      </c>
      <c r="C428" s="96">
        <v>0.33</v>
      </c>
      <c r="D428" s="95">
        <v>0.67</v>
      </c>
      <c r="E428" s="95">
        <v>8.4679289260000008</v>
      </c>
      <c r="F428" s="96">
        <f t="shared" si="91"/>
        <v>1905.9583333333017</v>
      </c>
      <c r="G428" s="97">
        <f>G417*1/12+G429*11/12</f>
        <v>3.434166666666667</v>
      </c>
      <c r="H428" s="96">
        <f t="shared" si="88"/>
        <v>359.63499417779576</v>
      </c>
      <c r="I428" s="96">
        <f t="shared" si="84"/>
        <v>12.440204201118723</v>
      </c>
      <c r="J428" s="98">
        <f t="shared" si="89"/>
        <v>2072.0166049009522</v>
      </c>
      <c r="K428" s="96">
        <f t="shared" si="85"/>
        <v>25.257384287119834</v>
      </c>
      <c r="L428" s="98">
        <f t="shared" si="86"/>
        <v>145.51898587878807</v>
      </c>
      <c r="M428" s="91">
        <f t="shared" si="78"/>
        <v>19.577960809096105</v>
      </c>
      <c r="N428" s="87"/>
      <c r="O428" s="99">
        <f t="shared" si="79"/>
        <v>23.427096972362243</v>
      </c>
      <c r="P428" s="99"/>
      <c r="Q428" s="107">
        <f t="shared" si="80"/>
        <v>3.9588610620698413E-2</v>
      </c>
      <c r="R428" s="97">
        <f t="shared" si="87"/>
        <v>1.0032116417097265</v>
      </c>
      <c r="S428" s="97">
        <f t="shared" si="90"/>
        <v>6.5209324220421516</v>
      </c>
      <c r="T428" s="100">
        <f t="shared" si="81"/>
        <v>3.065765638735285E-2</v>
      </c>
      <c r="U428" s="100">
        <f t="shared" si="82"/>
        <v>1.4956735840993218E-2</v>
      </c>
      <c r="V428" s="100">
        <f t="shared" si="83"/>
        <v>1.5700920546359631E-2</v>
      </c>
      <c r="Y428" s="81"/>
      <c r="Z428" s="81"/>
    </row>
    <row r="429" spans="1:26" ht="13">
      <c r="A429" s="74">
        <v>1906.01</v>
      </c>
      <c r="B429" s="95">
        <v>9.8699999999999992</v>
      </c>
      <c r="C429" s="96">
        <v>0.33579999999999999</v>
      </c>
      <c r="D429" s="95">
        <v>0.67749999999999999</v>
      </c>
      <c r="E429" s="95">
        <v>8.4679289260000008</v>
      </c>
      <c r="F429" s="96">
        <f t="shared" si="91"/>
        <v>1906.0416666666349</v>
      </c>
      <c r="G429" s="97">
        <v>3.43</v>
      </c>
      <c r="H429" s="96">
        <f t="shared" si="88"/>
        <v>372.07519837891454</v>
      </c>
      <c r="I429" s="96">
        <f t="shared" si="84"/>
        <v>12.658850214350506</v>
      </c>
      <c r="J429" s="98">
        <f t="shared" si="89"/>
        <v>2149.767905838527</v>
      </c>
      <c r="K429" s="96">
        <f t="shared" si="85"/>
        <v>25.540116200781622</v>
      </c>
      <c r="L429" s="98">
        <f t="shared" si="86"/>
        <v>147.56512220928084</v>
      </c>
      <c r="M429" s="91">
        <f t="shared" si="78"/>
        <v>20.132402260807886</v>
      </c>
      <c r="N429" s="87"/>
      <c r="O429" s="99">
        <f t="shared" si="79"/>
        <v>24.078997473407551</v>
      </c>
      <c r="P429" s="99"/>
      <c r="Q429" s="107">
        <f t="shared" si="80"/>
        <v>3.9675566924175953E-2</v>
      </c>
      <c r="R429" s="97">
        <f t="shared" si="87"/>
        <v>1.0011806993806183</v>
      </c>
      <c r="S429" s="97">
        <f t="shared" si="90"/>
        <v>6.5418753205950901</v>
      </c>
      <c r="T429" s="100">
        <f t="shared" si="81"/>
        <v>2.4643925931032262E-2</v>
      </c>
      <c r="U429" s="100">
        <f t="shared" si="82"/>
        <v>1.4124835827980409E-2</v>
      </c>
      <c r="V429" s="100">
        <f t="shared" si="83"/>
        <v>1.0519090103051854E-2</v>
      </c>
      <c r="Y429" s="81"/>
      <c r="Z429" s="81"/>
    </row>
    <row r="430" spans="1:26" ht="13">
      <c r="A430" s="74">
        <v>1906.02</v>
      </c>
      <c r="B430" s="95">
        <v>9.8000000000000007</v>
      </c>
      <c r="C430" s="96">
        <v>0.3417</v>
      </c>
      <c r="D430" s="95">
        <v>0.68500000000000005</v>
      </c>
      <c r="E430" s="95">
        <v>8.4679289260000008</v>
      </c>
      <c r="F430" s="96">
        <f t="shared" si="91"/>
        <v>1906.1249999999682</v>
      </c>
      <c r="G430" s="97">
        <f>G429*11/12+G441*1/12</f>
        <v>3.45</v>
      </c>
      <c r="H430" s="96">
        <f t="shared" si="88"/>
        <v>369.43636718473789</v>
      </c>
      <c r="I430" s="96">
        <f t="shared" si="84"/>
        <v>12.881265986431115</v>
      </c>
      <c r="J430" s="98">
        <f t="shared" si="89"/>
        <v>2140.7234162448144</v>
      </c>
      <c r="K430" s="96">
        <f t="shared" si="85"/>
        <v>25.822848114443413</v>
      </c>
      <c r="L430" s="98">
        <f t="shared" si="86"/>
        <v>149.63219797221407</v>
      </c>
      <c r="M430" s="91">
        <f t="shared" si="78"/>
        <v>19.866752563675881</v>
      </c>
      <c r="N430" s="87"/>
      <c r="O430" s="99">
        <f t="shared" si="79"/>
        <v>23.751613317696666</v>
      </c>
      <c r="P430" s="99"/>
      <c r="Q430" s="107">
        <f t="shared" si="80"/>
        <v>4.1614581752952767E-2</v>
      </c>
      <c r="R430" s="97">
        <f t="shared" si="87"/>
        <v>1.0011989435794537</v>
      </c>
      <c r="S430" s="97">
        <f t="shared" si="90"/>
        <v>6.5495993087341988</v>
      </c>
      <c r="T430" s="100">
        <f t="shared" si="81"/>
        <v>2.4056735147999886E-2</v>
      </c>
      <c r="U430" s="100">
        <f t="shared" si="82"/>
        <v>1.422322553881572E-2</v>
      </c>
      <c r="V430" s="100">
        <f t="shared" si="83"/>
        <v>9.8335096091841656E-3</v>
      </c>
      <c r="Y430" s="81"/>
      <c r="Z430" s="81"/>
    </row>
    <row r="431" spans="1:26" ht="13">
      <c r="A431" s="74">
        <v>1906.03</v>
      </c>
      <c r="B431" s="95">
        <v>9.56</v>
      </c>
      <c r="C431" s="96">
        <v>0.34749999999999998</v>
      </c>
      <c r="D431" s="95">
        <v>0.6925</v>
      </c>
      <c r="E431" s="95">
        <v>8.4679289260000008</v>
      </c>
      <c r="F431" s="96">
        <f t="shared" si="91"/>
        <v>1906.2083333333014</v>
      </c>
      <c r="G431" s="97">
        <f>G429*10/12+G441*2/12</f>
        <v>3.4700000000000006</v>
      </c>
      <c r="H431" s="96">
        <f t="shared" si="88"/>
        <v>360.38894594756061</v>
      </c>
      <c r="I431" s="96">
        <f t="shared" si="84"/>
        <v>13.099911999662897</v>
      </c>
      <c r="J431" s="98">
        <f t="shared" si="89"/>
        <v>2094.623228730869</v>
      </c>
      <c r="K431" s="96">
        <f t="shared" si="85"/>
        <v>26.105580028105198</v>
      </c>
      <c r="L431" s="98">
        <f t="shared" si="86"/>
        <v>151.72872237407182</v>
      </c>
      <c r="M431" s="91">
        <f t="shared" si="78"/>
        <v>19.259453020854107</v>
      </c>
      <c r="N431" s="87"/>
      <c r="O431" s="99">
        <f t="shared" si="79"/>
        <v>23.019077336408859</v>
      </c>
      <c r="P431" s="99"/>
      <c r="Q431" s="107">
        <f t="shared" si="80"/>
        <v>4.3001783462784965E-2</v>
      </c>
      <c r="R431" s="97">
        <f t="shared" si="87"/>
        <v>1.0012171857262209</v>
      </c>
      <c r="S431" s="97">
        <f t="shared" si="90"/>
        <v>6.5574519087734</v>
      </c>
      <c r="T431" s="100">
        <f t="shared" si="81"/>
        <v>2.5402069708233777E-2</v>
      </c>
      <c r="U431" s="100">
        <f t="shared" si="82"/>
        <v>1.3350942575860891E-2</v>
      </c>
      <c r="V431" s="100">
        <f t="shared" si="83"/>
        <v>1.2051127132372885E-2</v>
      </c>
      <c r="Y431" s="81"/>
      <c r="Z431" s="81"/>
    </row>
    <row r="432" spans="1:26" ht="13">
      <c r="A432" s="74">
        <v>1906.04</v>
      </c>
      <c r="B432" s="95">
        <v>9.43</v>
      </c>
      <c r="C432" s="96">
        <v>0.3533</v>
      </c>
      <c r="D432" s="95">
        <v>0.7</v>
      </c>
      <c r="E432" s="95">
        <v>8.4679289260000008</v>
      </c>
      <c r="F432" s="96">
        <f t="shared" si="91"/>
        <v>1906.2916666666347</v>
      </c>
      <c r="G432" s="97">
        <f>G429*9/12+G441*3/12</f>
        <v>3.49</v>
      </c>
      <c r="H432" s="96">
        <f t="shared" si="88"/>
        <v>355.48825944408958</v>
      </c>
      <c r="I432" s="96">
        <f t="shared" si="84"/>
        <v>13.318558012894682</v>
      </c>
      <c r="J432" s="98">
        <f t="shared" si="89"/>
        <v>2072.5906114879335</v>
      </c>
      <c r="K432" s="96">
        <f t="shared" si="85"/>
        <v>26.388311941766986</v>
      </c>
      <c r="L432" s="98">
        <f t="shared" si="86"/>
        <v>153.85084072550939</v>
      </c>
      <c r="M432" s="91">
        <f t="shared" si="78"/>
        <v>18.876204996115877</v>
      </c>
      <c r="N432" s="87"/>
      <c r="O432" s="99">
        <f t="shared" si="79"/>
        <v>22.557115123058139</v>
      </c>
      <c r="P432" s="99"/>
      <c r="Q432" s="107">
        <f t="shared" si="80"/>
        <v>4.5354641484752115E-2</v>
      </c>
      <c r="R432" s="97">
        <f t="shared" si="87"/>
        <v>1.0012354258239826</v>
      </c>
      <c r="S432" s="97">
        <f t="shared" si="90"/>
        <v>6.5654335456371387</v>
      </c>
      <c r="T432" s="100">
        <f t="shared" si="81"/>
        <v>2.4835154259549741E-2</v>
      </c>
      <c r="U432" s="100">
        <f t="shared" si="82"/>
        <v>1.2488097936725229E-2</v>
      </c>
      <c r="V432" s="100">
        <f t="shared" si="83"/>
        <v>1.2347056322824512E-2</v>
      </c>
      <c r="Y432" s="81"/>
      <c r="Z432" s="81"/>
    </row>
    <row r="433" spans="1:26" ht="13">
      <c r="A433" s="74">
        <v>1906.05</v>
      </c>
      <c r="B433" s="95">
        <v>9.18</v>
      </c>
      <c r="C433" s="96">
        <v>0.35920000000000002</v>
      </c>
      <c r="D433" s="95">
        <v>0.70750000000000002</v>
      </c>
      <c r="E433" s="95">
        <v>8.5630942149999996</v>
      </c>
      <c r="F433" s="96">
        <f t="shared" si="91"/>
        <v>1906.3749999999679</v>
      </c>
      <c r="G433" s="97">
        <f>G429*8/12+G441*4/12</f>
        <v>3.51</v>
      </c>
      <c r="H433" s="96">
        <f t="shared" si="88"/>
        <v>342.21790820270672</v>
      </c>
      <c r="I433" s="96">
        <f t="shared" si="84"/>
        <v>13.39048721420613</v>
      </c>
      <c r="J433" s="98">
        <f t="shared" si="89"/>
        <v>2001.7267928258295</v>
      </c>
      <c r="K433" s="96">
        <f t="shared" si="85"/>
        <v>26.374637260720593</v>
      </c>
      <c r="L433" s="98">
        <f t="shared" si="86"/>
        <v>154.27251698521511</v>
      </c>
      <c r="M433" s="91">
        <f t="shared" si="78"/>
        <v>18.054044460926384</v>
      </c>
      <c r="N433" s="87"/>
      <c r="O433" s="99">
        <f t="shared" si="79"/>
        <v>21.573872118633187</v>
      </c>
      <c r="P433" s="99"/>
      <c r="Q433" s="107">
        <f t="shared" si="80"/>
        <v>5.0240640291034415E-2</v>
      </c>
      <c r="R433" s="97">
        <f t="shared" si="87"/>
        <v>1.0012536638757978</v>
      </c>
      <c r="S433" s="97">
        <f t="shared" si="90"/>
        <v>6.5004900688463723</v>
      </c>
      <c r="T433" s="100">
        <f t="shared" si="81"/>
        <v>3.013221172330649E-2</v>
      </c>
      <c r="U433" s="100">
        <f t="shared" si="82"/>
        <v>1.2765694718924969E-2</v>
      </c>
      <c r="V433" s="100">
        <f t="shared" si="83"/>
        <v>1.7366517004381521E-2</v>
      </c>
      <c r="Y433" s="81"/>
      <c r="Z433" s="81"/>
    </row>
    <row r="434" spans="1:26" ht="13">
      <c r="A434" s="74">
        <v>1906.06</v>
      </c>
      <c r="B434" s="95">
        <v>9.3000000000000007</v>
      </c>
      <c r="C434" s="96">
        <v>0.36499999999999999</v>
      </c>
      <c r="D434" s="95">
        <v>0.71499999999999997</v>
      </c>
      <c r="E434" s="95">
        <v>8.5630942149999996</v>
      </c>
      <c r="F434" s="96">
        <f t="shared" si="91"/>
        <v>1906.4583333333012</v>
      </c>
      <c r="G434" s="97">
        <f>G429*7/12+G441*5/12</f>
        <v>3.5300000000000002</v>
      </c>
      <c r="H434" s="96">
        <f t="shared" si="88"/>
        <v>346.6913449112389</v>
      </c>
      <c r="I434" s="96">
        <f t="shared" si="84"/>
        <v>13.606703321785181</v>
      </c>
      <c r="J434" s="98">
        <f t="shared" si="89"/>
        <v>2034.525602385113</v>
      </c>
      <c r="K434" s="96">
        <f t="shared" si="85"/>
        <v>26.654227055003847</v>
      </c>
      <c r="L434" s="98">
        <f t="shared" si="86"/>
        <v>156.41782857046834</v>
      </c>
      <c r="M434" s="91">
        <f t="shared" si="78"/>
        <v>18.172666376497499</v>
      </c>
      <c r="N434" s="87"/>
      <c r="O434" s="99">
        <f t="shared" si="79"/>
        <v>21.715576326751577</v>
      </c>
      <c r="P434" s="99"/>
      <c r="Q434" s="107">
        <f t="shared" si="80"/>
        <v>5.1229005412075111E-2</v>
      </c>
      <c r="R434" s="97">
        <f t="shared" si="87"/>
        <v>1.0012718998847194</v>
      </c>
      <c r="S434" s="97">
        <f t="shared" si="90"/>
        <v>6.5086394984206679</v>
      </c>
      <c r="T434" s="100">
        <f t="shared" si="81"/>
        <v>2.8948695273894431E-2</v>
      </c>
      <c r="U434" s="100">
        <f t="shared" si="82"/>
        <v>1.1920202925411294E-2</v>
      </c>
      <c r="V434" s="100">
        <f t="shared" si="83"/>
        <v>1.7028492348483137E-2</v>
      </c>
      <c r="Y434" s="81"/>
      <c r="Z434" s="81"/>
    </row>
    <row r="435" spans="1:26" ht="13">
      <c r="A435" s="74">
        <v>1906.07</v>
      </c>
      <c r="B435" s="95">
        <v>9.06</v>
      </c>
      <c r="C435" s="96">
        <v>0.37080000000000002</v>
      </c>
      <c r="D435" s="95">
        <v>0.72250000000000003</v>
      </c>
      <c r="E435" s="95">
        <v>8.2776793390000005</v>
      </c>
      <c r="F435" s="96">
        <f t="shared" si="91"/>
        <v>1906.5416666666345</v>
      </c>
      <c r="G435" s="97">
        <f>G429*6/12+G441*6/12</f>
        <v>3.55</v>
      </c>
      <c r="H435" s="96">
        <f t="shared" si="88"/>
        <v>349.38992096175946</v>
      </c>
      <c r="I435" s="96">
        <f t="shared" si="84"/>
        <v>14.29953451353426</v>
      </c>
      <c r="J435" s="98">
        <f t="shared" si="89"/>
        <v>2057.3548988282982</v>
      </c>
      <c r="K435" s="96">
        <f t="shared" si="85"/>
        <v>27.862496456387547</v>
      </c>
      <c r="L435" s="98">
        <f t="shared" si="86"/>
        <v>164.06610534254364</v>
      </c>
      <c r="M435" s="91">
        <f t="shared" si="78"/>
        <v>18.195200143513738</v>
      </c>
      <c r="N435" s="87"/>
      <c r="O435" s="99">
        <f t="shared" si="79"/>
        <v>21.745449504726242</v>
      </c>
      <c r="P435" s="99"/>
      <c r="Q435" s="107">
        <f t="shared" si="80"/>
        <v>4.7470096242974637E-2</v>
      </c>
      <c r="R435" s="97">
        <f t="shared" si="87"/>
        <v>1.0012901338537958</v>
      </c>
      <c r="S435" s="97">
        <f t="shared" si="90"/>
        <v>6.7416215508959922</v>
      </c>
      <c r="T435" s="100">
        <f t="shared" si="81"/>
        <v>2.683242740609626E-2</v>
      </c>
      <c r="U435" s="100">
        <f t="shared" si="82"/>
        <v>8.5910827324675587E-3</v>
      </c>
      <c r="V435" s="100">
        <f t="shared" si="83"/>
        <v>1.8241344673628701E-2</v>
      </c>
      <c r="Y435" s="81"/>
      <c r="Z435" s="81"/>
    </row>
    <row r="436" spans="1:26" ht="13">
      <c r="A436" s="74">
        <v>1906.08</v>
      </c>
      <c r="B436" s="95">
        <v>9.73</v>
      </c>
      <c r="C436" s="96">
        <v>0.37669999999999998</v>
      </c>
      <c r="D436" s="95">
        <v>0.73</v>
      </c>
      <c r="E436" s="95">
        <v>8.4679289260000008</v>
      </c>
      <c r="F436" s="96">
        <f t="shared" si="91"/>
        <v>1906.6249999999677</v>
      </c>
      <c r="G436" s="97">
        <f>G429*5/12+G441*7/12</f>
        <v>3.5700000000000003</v>
      </c>
      <c r="H436" s="96">
        <f t="shared" si="88"/>
        <v>366.79753599056113</v>
      </c>
      <c r="I436" s="96">
        <f t="shared" si="84"/>
        <v>14.200681583519463</v>
      </c>
      <c r="J436" s="98">
        <f t="shared" si="89"/>
        <v>2166.8265614233433</v>
      </c>
      <c r="K436" s="96">
        <f t="shared" si="85"/>
        <v>27.519239596414145</v>
      </c>
      <c r="L436" s="98">
        <f t="shared" si="86"/>
        <v>162.56766596495794</v>
      </c>
      <c r="M436" s="91">
        <f t="shared" si="78"/>
        <v>18.96725147754929</v>
      </c>
      <c r="N436" s="87"/>
      <c r="O436" s="99">
        <f t="shared" si="79"/>
        <v>22.66560945231646</v>
      </c>
      <c r="P436" s="99"/>
      <c r="Q436" s="107">
        <f t="shared" si="80"/>
        <v>4.737163429194409E-2</v>
      </c>
      <c r="R436" s="97">
        <f t="shared" si="87"/>
        <v>1.0013083657860706</v>
      </c>
      <c r="S436" s="97">
        <f t="shared" si="90"/>
        <v>6.5986592243810982</v>
      </c>
      <c r="T436" s="100">
        <f t="shared" si="81"/>
        <v>2.1825045749794381E-2</v>
      </c>
      <c r="U436" s="100">
        <f t="shared" si="82"/>
        <v>1.004929021590395E-2</v>
      </c>
      <c r="V436" s="100">
        <f t="shared" si="83"/>
        <v>1.1775755533890431E-2</v>
      </c>
      <c r="Y436" s="81"/>
      <c r="Z436" s="81"/>
    </row>
    <row r="437" spans="1:26" ht="13">
      <c r="A437" s="74">
        <v>1906.09</v>
      </c>
      <c r="B437" s="95">
        <v>10.029999999999999</v>
      </c>
      <c r="C437" s="96">
        <v>0.38250000000000001</v>
      </c>
      <c r="D437" s="95">
        <v>0.73750000000000004</v>
      </c>
      <c r="E437" s="95">
        <v>8.5630942149999996</v>
      </c>
      <c r="F437" s="96">
        <f t="shared" si="91"/>
        <v>1906.708333333301</v>
      </c>
      <c r="G437" s="97">
        <f>G429*4/12+G441*8/12</f>
        <v>3.59</v>
      </c>
      <c r="H437" s="96">
        <f t="shared" si="88"/>
        <v>373.90475155480925</v>
      </c>
      <c r="I437" s="96">
        <f t="shared" si="84"/>
        <v>14.259079508446115</v>
      </c>
      <c r="J437" s="98">
        <f t="shared" si="89"/>
        <v>2215.8313875659028</v>
      </c>
      <c r="K437" s="96">
        <f t="shared" si="85"/>
        <v>27.49299643785362</v>
      </c>
      <c r="L437" s="98">
        <f t="shared" si="86"/>
        <v>162.92877849749286</v>
      </c>
      <c r="M437" s="91">
        <f t="shared" si="78"/>
        <v>19.200993682001354</v>
      </c>
      <c r="N437" s="87"/>
      <c r="O437" s="99">
        <f t="shared" si="79"/>
        <v>22.942876422324748</v>
      </c>
      <c r="P437" s="99"/>
      <c r="Q437" s="107">
        <f t="shared" si="80"/>
        <v>4.7681945197023012E-2</v>
      </c>
      <c r="R437" s="97">
        <f t="shared" si="87"/>
        <v>1.0013265956845823</v>
      </c>
      <c r="S437" s="97">
        <f t="shared" si="90"/>
        <v>6.5338630452411293</v>
      </c>
      <c r="T437" s="100">
        <f t="shared" si="81"/>
        <v>2.2237134609137899E-2</v>
      </c>
      <c r="U437" s="100">
        <f t="shared" si="82"/>
        <v>9.4362960896721138E-3</v>
      </c>
      <c r="V437" s="100">
        <f t="shared" si="83"/>
        <v>1.2800838519465785E-2</v>
      </c>
      <c r="Y437" s="81"/>
      <c r="Z437" s="81"/>
    </row>
    <row r="438" spans="1:26" ht="13">
      <c r="A438" s="74">
        <v>1906.1</v>
      </c>
      <c r="B438" s="95">
        <v>9.73</v>
      </c>
      <c r="C438" s="96">
        <v>0.38829999999999998</v>
      </c>
      <c r="D438" s="95">
        <v>0.745</v>
      </c>
      <c r="E438" s="95">
        <v>8.7534247930000006</v>
      </c>
      <c r="F438" s="96">
        <f t="shared" si="91"/>
        <v>1906.7916666666342</v>
      </c>
      <c r="G438" s="97">
        <f>G429*3/12+G441*9/12</f>
        <v>3.61</v>
      </c>
      <c r="H438" s="96">
        <f t="shared" si="88"/>
        <v>354.83431210648422</v>
      </c>
      <c r="I438" s="96">
        <f t="shared" si="84"/>
        <v>14.160551222091245</v>
      </c>
      <c r="J438" s="98">
        <f t="shared" si="89"/>
        <v>2109.8094787308291</v>
      </c>
      <c r="K438" s="96">
        <f t="shared" si="85"/>
        <v>27.168711461390618</v>
      </c>
      <c r="L438" s="98">
        <f t="shared" si="86"/>
        <v>161.5424523796986</v>
      </c>
      <c r="M438" s="91">
        <f t="shared" si="78"/>
        <v>18.0953809088691</v>
      </c>
      <c r="N438" s="87"/>
      <c r="O438" s="99">
        <f t="shared" si="79"/>
        <v>21.623963085973962</v>
      </c>
      <c r="P438" s="99"/>
      <c r="Q438" s="107">
        <f t="shared" si="80"/>
        <v>4.9852624506333078E-2</v>
      </c>
      <c r="R438" s="97">
        <f t="shared" si="87"/>
        <v>1.0013448235523643</v>
      </c>
      <c r="S438" s="97">
        <f t="shared" si="90"/>
        <v>6.4002729571875658</v>
      </c>
      <c r="T438" s="100">
        <f t="shared" si="81"/>
        <v>2.9024565722618911E-2</v>
      </c>
      <c r="U438" s="100">
        <f t="shared" si="82"/>
        <v>9.9468778719973283E-3</v>
      </c>
      <c r="V438" s="100">
        <f t="shared" si="83"/>
        <v>1.9077687850621583E-2</v>
      </c>
      <c r="Y438" s="81"/>
      <c r="Z438" s="81"/>
    </row>
    <row r="439" spans="1:26" ht="13">
      <c r="A439" s="74">
        <v>1906.11</v>
      </c>
      <c r="B439" s="95">
        <v>9.93</v>
      </c>
      <c r="C439" s="96">
        <v>0.39419999999999999</v>
      </c>
      <c r="D439" s="95">
        <v>0.75249999999999995</v>
      </c>
      <c r="E439" s="95">
        <v>8.8485090910000004</v>
      </c>
      <c r="F439" s="96">
        <f t="shared" si="91"/>
        <v>1906.8749999999675</v>
      </c>
      <c r="G439" s="97">
        <f>G429*2/12+G441*10/12</f>
        <v>3.6300000000000003</v>
      </c>
      <c r="H439" s="96">
        <f t="shared" si="88"/>
        <v>358.23657210502591</v>
      </c>
      <c r="I439" s="96">
        <f t="shared" si="84"/>
        <v>14.221234312568098</v>
      </c>
      <c r="J439" s="98">
        <f t="shared" si="89"/>
        <v>2137.0854813884239</v>
      </c>
      <c r="K439" s="96">
        <f t="shared" si="85"/>
        <v>27.147333384595367</v>
      </c>
      <c r="L439" s="98">
        <f t="shared" si="86"/>
        <v>161.94932776886091</v>
      </c>
      <c r="M439" s="91">
        <f t="shared" si="78"/>
        <v>18.141851654007962</v>
      </c>
      <c r="N439" s="87"/>
      <c r="O439" s="99">
        <f t="shared" si="79"/>
        <v>21.683247782770643</v>
      </c>
      <c r="P439" s="99"/>
      <c r="Q439" s="107">
        <f t="shared" si="80"/>
        <v>4.7638625427103364E-2</v>
      </c>
      <c r="R439" s="97">
        <f t="shared" si="87"/>
        <v>1.0013630493924461</v>
      </c>
      <c r="S439" s="97">
        <f t="shared" si="90"/>
        <v>6.3400116581624895</v>
      </c>
      <c r="T439" s="100">
        <f t="shared" si="81"/>
        <v>2.8702266216475758E-2</v>
      </c>
      <c r="U439" s="100">
        <f t="shared" si="82"/>
        <v>9.3598403168082545E-3</v>
      </c>
      <c r="V439" s="100">
        <f t="shared" si="83"/>
        <v>1.9342425899667504E-2</v>
      </c>
      <c r="Y439" s="81"/>
      <c r="Z439" s="81"/>
    </row>
    <row r="440" spans="1:26" ht="13">
      <c r="A440" s="74">
        <v>1906.12</v>
      </c>
      <c r="B440" s="95">
        <v>9.84</v>
      </c>
      <c r="C440" s="96">
        <v>0.4</v>
      </c>
      <c r="D440" s="95">
        <v>0.76</v>
      </c>
      <c r="E440" s="95">
        <v>8.9436743799999991</v>
      </c>
      <c r="F440" s="96">
        <f t="shared" si="91"/>
        <v>1906.9583333333007</v>
      </c>
      <c r="G440" s="97">
        <f>G429*1/12+G441*11/12</f>
        <v>3.6499999999999995</v>
      </c>
      <c r="H440" s="96">
        <f t="shared" si="88"/>
        <v>351.21244206120116</v>
      </c>
      <c r="I440" s="96">
        <f t="shared" si="84"/>
        <v>14.27692853907322</v>
      </c>
      <c r="J440" s="98">
        <f t="shared" si="89"/>
        <v>2102.2800411236208</v>
      </c>
      <c r="K440" s="96">
        <f t="shared" si="85"/>
        <v>27.126164224239115</v>
      </c>
      <c r="L440" s="98">
        <f t="shared" si="86"/>
        <v>162.37122268840974</v>
      </c>
      <c r="M440" s="91">
        <f t="shared" si="78"/>
        <v>17.660003667768667</v>
      </c>
      <c r="N440" s="87"/>
      <c r="O440" s="99">
        <f t="shared" si="79"/>
        <v>21.113963621900112</v>
      </c>
      <c r="P440" s="99"/>
      <c r="Q440" s="107">
        <f t="shared" si="80"/>
        <v>5.0043759456829935E-2</v>
      </c>
      <c r="R440" s="97">
        <f t="shared" si="87"/>
        <v>1.0013812732078506</v>
      </c>
      <c r="S440" s="97">
        <f t="shared" si="90"/>
        <v>6.2811004741910548</v>
      </c>
      <c r="T440" s="100">
        <f t="shared" si="81"/>
        <v>2.5777488223577949E-2</v>
      </c>
      <c r="U440" s="100">
        <f t="shared" si="82"/>
        <v>9.6587246075026112E-3</v>
      </c>
      <c r="V440" s="100">
        <f t="shared" si="83"/>
        <v>1.6118763616075338E-2</v>
      </c>
      <c r="Y440" s="81"/>
      <c r="Z440" s="81"/>
    </row>
    <row r="441" spans="1:26" ht="13">
      <c r="A441" s="74">
        <v>1907.01</v>
      </c>
      <c r="B441" s="95">
        <v>9.56</v>
      </c>
      <c r="C441" s="96">
        <v>0.40329999999999999</v>
      </c>
      <c r="D441" s="95">
        <v>0.75170000000000003</v>
      </c>
      <c r="E441" s="95">
        <v>8.8485090910000004</v>
      </c>
      <c r="F441" s="96">
        <f t="shared" si="91"/>
        <v>1907.041666666634</v>
      </c>
      <c r="G441" s="97">
        <v>3.67</v>
      </c>
      <c r="H441" s="96">
        <f t="shared" si="88"/>
        <v>344.88838160363019</v>
      </c>
      <c r="I441" s="96">
        <f t="shared" si="84"/>
        <v>14.549527646521346</v>
      </c>
      <c r="J441" s="98">
        <f t="shared" si="89"/>
        <v>2071.6831345405585</v>
      </c>
      <c r="K441" s="96">
        <f t="shared" si="85"/>
        <v>27.118472432159919</v>
      </c>
      <c r="L441" s="98">
        <f t="shared" si="86"/>
        <v>162.89583809980522</v>
      </c>
      <c r="M441" s="91">
        <f t="shared" si="78"/>
        <v>17.218913853705985</v>
      </c>
      <c r="N441" s="87"/>
      <c r="O441" s="99">
        <f t="shared" si="79"/>
        <v>20.596389814753085</v>
      </c>
      <c r="P441" s="99"/>
      <c r="Q441" s="107">
        <f t="shared" si="80"/>
        <v>5.3179729321433264E-2</v>
      </c>
      <c r="R441" s="97">
        <f t="shared" si="87"/>
        <v>1.0016757521839021</v>
      </c>
      <c r="S441" s="97">
        <f t="shared" si="90"/>
        <v>6.3574226320585465</v>
      </c>
      <c r="T441" s="100">
        <f t="shared" si="81"/>
        <v>2.4474170310737176E-2</v>
      </c>
      <c r="U441" s="100">
        <f t="shared" si="82"/>
        <v>7.8061945999430282E-3</v>
      </c>
      <c r="V441" s="100">
        <f t="shared" si="83"/>
        <v>1.6667975710794147E-2</v>
      </c>
      <c r="Y441" s="81"/>
      <c r="Z441" s="81"/>
    </row>
    <row r="442" spans="1:26" ht="13">
      <c r="A442" s="74">
        <v>1907.02</v>
      </c>
      <c r="B442" s="95">
        <v>9.26</v>
      </c>
      <c r="C442" s="96">
        <v>0.40670000000000001</v>
      </c>
      <c r="D442" s="95">
        <v>0.74329999999999996</v>
      </c>
      <c r="E442" s="95">
        <v>9.0388396689999997</v>
      </c>
      <c r="F442" s="96">
        <f t="shared" si="91"/>
        <v>1907.1249999999673</v>
      </c>
      <c r="G442" s="97">
        <f>G441*11/12+G453*1/12</f>
        <v>3.6866666666666665</v>
      </c>
      <c r="H442" s="96">
        <f t="shared" si="88"/>
        <v>327.03111663081751</v>
      </c>
      <c r="I442" s="96">
        <f t="shared" si="84"/>
        <v>14.363234895653726</v>
      </c>
      <c r="J442" s="98">
        <f t="shared" si="89"/>
        <v>1971.6075045976686</v>
      </c>
      <c r="K442" s="96">
        <f t="shared" si="85"/>
        <v>26.25078066864867</v>
      </c>
      <c r="L442" s="98">
        <f t="shared" si="86"/>
        <v>158.26089181073942</v>
      </c>
      <c r="M442" s="91">
        <f t="shared" si="78"/>
        <v>16.21707128876616</v>
      </c>
      <c r="N442" s="87"/>
      <c r="O442" s="99">
        <f t="shared" si="79"/>
        <v>19.409252150981246</v>
      </c>
      <c r="P442" s="99"/>
      <c r="Q442" s="107">
        <f t="shared" si="80"/>
        <v>5.8799011605750982E-2</v>
      </c>
      <c r="R442" s="97">
        <f t="shared" si="87"/>
        <v>1.0016907199705527</v>
      </c>
      <c r="S442" s="97">
        <f t="shared" si="90"/>
        <v>6.2339837079989433</v>
      </c>
      <c r="T442" s="100">
        <f t="shared" si="81"/>
        <v>2.155524500692918E-2</v>
      </c>
      <c r="U442" s="100">
        <f t="shared" si="82"/>
        <v>7.3553338125846857E-3</v>
      </c>
      <c r="V442" s="100">
        <f t="shared" si="83"/>
        <v>1.4199911194344494E-2</v>
      </c>
      <c r="Y442" s="81"/>
      <c r="Z442" s="81"/>
    </row>
    <row r="443" spans="1:26" ht="13">
      <c r="A443" s="74">
        <v>1907.03</v>
      </c>
      <c r="B443" s="95">
        <v>8.35</v>
      </c>
      <c r="C443" s="96">
        <v>0.41</v>
      </c>
      <c r="D443" s="95">
        <v>0.73499999999999999</v>
      </c>
      <c r="E443" s="95">
        <v>8.9436743799999991</v>
      </c>
      <c r="F443" s="96">
        <f t="shared" si="91"/>
        <v>1907.2083333333005</v>
      </c>
      <c r="G443" s="97">
        <f>G441*10/12+G453*2/12</f>
        <v>3.7033333333333336</v>
      </c>
      <c r="H443" s="96">
        <f t="shared" si="88"/>
        <v>298.03088325315343</v>
      </c>
      <c r="I443" s="96">
        <f t="shared" si="84"/>
        <v>14.633851752550047</v>
      </c>
      <c r="J443" s="98">
        <f t="shared" si="89"/>
        <v>1804.1227486146145</v>
      </c>
      <c r="K443" s="96">
        <f t="shared" si="85"/>
        <v>26.233856190547037</v>
      </c>
      <c r="L443" s="98">
        <f t="shared" si="86"/>
        <v>158.80601439901096</v>
      </c>
      <c r="M443" s="91">
        <f t="shared" si="78"/>
        <v>14.687545255978655</v>
      </c>
      <c r="N443" s="87"/>
      <c r="O443" s="99">
        <f t="shared" si="79"/>
        <v>17.597254765750474</v>
      </c>
      <c r="P443" s="99"/>
      <c r="Q443" s="107">
        <f t="shared" si="80"/>
        <v>6.3959986130681684E-2</v>
      </c>
      <c r="R443" s="97">
        <f t="shared" si="87"/>
        <v>1.0017056865901681</v>
      </c>
      <c r="S443" s="97">
        <f t="shared" si="90"/>
        <v>6.3109685674351166</v>
      </c>
      <c r="T443" s="100">
        <f t="shared" si="81"/>
        <v>3.4363544609519403E-2</v>
      </c>
      <c r="U443" s="100">
        <f t="shared" si="82"/>
        <v>6.2467078890704464E-3</v>
      </c>
      <c r="V443" s="100">
        <f t="shared" si="83"/>
        <v>2.8116836720448957E-2</v>
      </c>
      <c r="Y443" s="81"/>
      <c r="Z443" s="81"/>
    </row>
    <row r="444" spans="1:26" ht="13">
      <c r="A444" s="74">
        <v>1907.04</v>
      </c>
      <c r="B444" s="95">
        <v>8.39</v>
      </c>
      <c r="C444" s="96">
        <v>0.4133</v>
      </c>
      <c r="D444" s="95">
        <v>0.72670000000000001</v>
      </c>
      <c r="E444" s="95">
        <v>8.9436743799999991</v>
      </c>
      <c r="F444" s="96">
        <f t="shared" si="91"/>
        <v>1907.2916666666338</v>
      </c>
      <c r="G444" s="97">
        <f>G441*9/12+G453*3/12</f>
        <v>3.7199999999999998</v>
      </c>
      <c r="H444" s="96">
        <f t="shared" si="88"/>
        <v>299.45857610706076</v>
      </c>
      <c r="I444" s="96">
        <f t="shared" si="84"/>
        <v>14.751636412997405</v>
      </c>
      <c r="J444" s="98">
        <f t="shared" si="89"/>
        <v>1820.2068090072037</v>
      </c>
      <c r="K444" s="96">
        <f t="shared" si="85"/>
        <v>25.937609923361268</v>
      </c>
      <c r="L444" s="98">
        <f t="shared" si="86"/>
        <v>157.65724530459295</v>
      </c>
      <c r="M444" s="91">
        <f t="shared" si="78"/>
        <v>14.669709905602742</v>
      </c>
      <c r="N444" s="87"/>
      <c r="O444" s="99">
        <f t="shared" si="79"/>
        <v>17.594277669579984</v>
      </c>
      <c r="P444" s="99"/>
      <c r="Q444" s="107">
        <f t="shared" si="80"/>
        <v>6.5407549545247703E-2</v>
      </c>
      <c r="R444" s="97">
        <f t="shared" si="87"/>
        <v>1.0017206520441981</v>
      </c>
      <c r="S444" s="97">
        <f t="shared" si="90"/>
        <v>6.3217331018915628</v>
      </c>
      <c r="T444" s="100">
        <f t="shared" si="81"/>
        <v>2.7420507283378415E-2</v>
      </c>
      <c r="U444" s="100">
        <f t="shared" si="82"/>
        <v>1.3075721906814497E-3</v>
      </c>
      <c r="V444" s="100">
        <f t="shared" si="83"/>
        <v>2.6112935092696965E-2</v>
      </c>
      <c r="Y444" s="81"/>
      <c r="Z444" s="81"/>
    </row>
    <row r="445" spans="1:26" ht="13">
      <c r="A445" s="74">
        <v>1907.05</v>
      </c>
      <c r="B445" s="95">
        <v>8.1</v>
      </c>
      <c r="C445" s="96">
        <v>0.41670000000000001</v>
      </c>
      <c r="D445" s="95">
        <v>0.71830000000000005</v>
      </c>
      <c r="E445" s="95">
        <v>9.1340049590000003</v>
      </c>
      <c r="F445" s="96">
        <f t="shared" si="91"/>
        <v>1907.374999999967</v>
      </c>
      <c r="G445" s="97">
        <f>G441*8/12+G453*4/12</f>
        <v>3.7366666666666668</v>
      </c>
      <c r="H445" s="96">
        <f t="shared" si="88"/>
        <v>283.08349531300041</v>
      </c>
      <c r="I445" s="96">
        <f t="shared" si="84"/>
        <v>14.563073147768801</v>
      </c>
      <c r="J445" s="98">
        <f t="shared" si="89"/>
        <v>1728.0503238726606</v>
      </c>
      <c r="K445" s="96">
        <f t="shared" si="85"/>
        <v>25.103564775719533</v>
      </c>
      <c r="L445" s="98">
        <f t="shared" si="86"/>
        <v>153.24179600465828</v>
      </c>
      <c r="M445" s="91">
        <f t="shared" si="78"/>
        <v>13.79010715342425</v>
      </c>
      <c r="N445" s="87"/>
      <c r="O445" s="99">
        <f t="shared" si="79"/>
        <v>16.559343931780731</v>
      </c>
      <c r="P445" s="99"/>
      <c r="Q445" s="107">
        <f t="shared" si="80"/>
        <v>7.332950822119555E-2</v>
      </c>
      <c r="R445" s="97">
        <f t="shared" si="87"/>
        <v>1.0017356163340905</v>
      </c>
      <c r="S445" s="97">
        <f t="shared" si="90"/>
        <v>6.2006543109593721</v>
      </c>
      <c r="T445" s="100">
        <f t="shared" si="81"/>
        <v>2.8199354106526631E-2</v>
      </c>
      <c r="U445" s="100">
        <f t="shared" si="82"/>
        <v>1.7988926007985739E-3</v>
      </c>
      <c r="V445" s="100">
        <f t="shared" si="83"/>
        <v>2.6400461505728057E-2</v>
      </c>
      <c r="Y445" s="81"/>
      <c r="Z445" s="81"/>
    </row>
    <row r="446" spans="1:26" ht="13">
      <c r="A446" s="74">
        <v>1907.06</v>
      </c>
      <c r="B446" s="95">
        <v>7.84</v>
      </c>
      <c r="C446" s="96">
        <v>0.42</v>
      </c>
      <c r="D446" s="95">
        <v>0.71</v>
      </c>
      <c r="E446" s="95">
        <v>9.229089256</v>
      </c>
      <c r="F446" s="96">
        <f t="shared" si="91"/>
        <v>1907.4583333333003</v>
      </c>
      <c r="G446" s="97">
        <f>G441*7/12+G453*5/12</f>
        <v>3.753333333333333</v>
      </c>
      <c r="H446" s="96">
        <f t="shared" si="88"/>
        <v>271.17396425361858</v>
      </c>
      <c r="I446" s="96">
        <f t="shared" si="84"/>
        <v>14.527176656443849</v>
      </c>
      <c r="J446" s="98">
        <f t="shared" si="89"/>
        <v>1662.7399297665547</v>
      </c>
      <c r="K446" s="96">
        <f t="shared" si="85"/>
        <v>24.557846252559845</v>
      </c>
      <c r="L446" s="98">
        <f t="shared" si="86"/>
        <v>150.57976404773643</v>
      </c>
      <c r="M446" s="91">
        <f t="shared" si="78"/>
        <v>13.144269952673209</v>
      </c>
      <c r="N446" s="87"/>
      <c r="O446" s="99">
        <f t="shared" si="79"/>
        <v>15.80605611125495</v>
      </c>
      <c r="P446" s="99"/>
      <c r="Q446" s="107">
        <f t="shared" si="80"/>
        <v>7.780157555740233E-2</v>
      </c>
      <c r="R446" s="97">
        <f t="shared" si="87"/>
        <v>1.0017505794612918</v>
      </c>
      <c r="S446" s="97">
        <f t="shared" si="90"/>
        <v>6.1474220715976005</v>
      </c>
      <c r="T446" s="100">
        <f t="shared" si="81"/>
        <v>3.3237507219772588E-2</v>
      </c>
      <c r="U446" s="100">
        <f t="shared" si="82"/>
        <v>1.2440241796076723E-3</v>
      </c>
      <c r="V446" s="100">
        <f t="shared" si="83"/>
        <v>3.1993483040164916E-2</v>
      </c>
      <c r="Y446" s="81"/>
      <c r="Z446" s="81"/>
    </row>
    <row r="447" spans="1:26" ht="13">
      <c r="A447" s="74">
        <v>1907.07</v>
      </c>
      <c r="B447" s="95">
        <v>8.14</v>
      </c>
      <c r="C447" s="96">
        <v>0.42330000000000001</v>
      </c>
      <c r="D447" s="95">
        <v>0.70169999999999999</v>
      </c>
      <c r="E447" s="95">
        <v>9.229089256</v>
      </c>
      <c r="F447" s="96">
        <f t="shared" si="91"/>
        <v>1907.5416666666335</v>
      </c>
      <c r="G447" s="97">
        <f>G441*6/12+G453*6/12</f>
        <v>3.7699999999999996</v>
      </c>
      <c r="H447" s="96">
        <f t="shared" si="88"/>
        <v>281.55051900822139</v>
      </c>
      <c r="I447" s="96">
        <f t="shared" si="84"/>
        <v>14.641318758744484</v>
      </c>
      <c r="J447" s="98">
        <f t="shared" si="89"/>
        <v>1733.8464514441678</v>
      </c>
      <c r="K447" s="96">
        <f t="shared" si="85"/>
        <v>24.270761571015836</v>
      </c>
      <c r="L447" s="98">
        <f t="shared" si="86"/>
        <v>149.46438021847325</v>
      </c>
      <c r="M447" s="91">
        <f t="shared" si="78"/>
        <v>13.58500735796185</v>
      </c>
      <c r="N447" s="87"/>
      <c r="O447" s="99">
        <f t="shared" si="79"/>
        <v>16.357098050767249</v>
      </c>
      <c r="P447" s="99"/>
      <c r="Q447" s="107">
        <f t="shared" si="80"/>
        <v>7.5166690620855139E-2</v>
      </c>
      <c r="R447" s="97">
        <f t="shared" si="87"/>
        <v>1.0017655414272453</v>
      </c>
      <c r="S447" s="97">
        <f t="shared" si="90"/>
        <v>6.1581836224160309</v>
      </c>
      <c r="T447" s="100">
        <f t="shared" si="81"/>
        <v>2.8248081950838833E-2</v>
      </c>
      <c r="U447" s="100">
        <f t="shared" si="82"/>
        <v>2.7594135998711966E-3</v>
      </c>
      <c r="V447" s="100">
        <f t="shared" si="83"/>
        <v>2.5488668350967636E-2</v>
      </c>
      <c r="Y447" s="81"/>
      <c r="Z447" s="81"/>
    </row>
    <row r="448" spans="1:26" ht="13">
      <c r="A448" s="74">
        <v>1907.08</v>
      </c>
      <c r="B448" s="95">
        <v>7.53</v>
      </c>
      <c r="C448" s="96">
        <v>0.42670000000000002</v>
      </c>
      <c r="D448" s="95">
        <v>0.69330000000000003</v>
      </c>
      <c r="E448" s="95">
        <v>9.229089256</v>
      </c>
      <c r="F448" s="96">
        <f t="shared" si="91"/>
        <v>1907.6249999999668</v>
      </c>
      <c r="G448" s="97">
        <f>G441*5/12+G453*7/12</f>
        <v>3.7866666666666666</v>
      </c>
      <c r="H448" s="96">
        <f t="shared" si="88"/>
        <v>260.45152434052909</v>
      </c>
      <c r="I448" s="96">
        <f t="shared" si="84"/>
        <v>14.75891971262998</v>
      </c>
      <c r="J448" s="98">
        <f t="shared" si="89"/>
        <v>1611.4885097596868</v>
      </c>
      <c r="K448" s="96">
        <f t="shared" si="85"/>
        <v>23.98021803788696</v>
      </c>
      <c r="L448" s="98">
        <f t="shared" si="86"/>
        <v>148.3725078109417</v>
      </c>
      <c r="M448" s="91">
        <f t="shared" si="78"/>
        <v>12.513471604446613</v>
      </c>
      <c r="N448" s="87"/>
      <c r="O448" s="99">
        <f t="shared" si="79"/>
        <v>15.092007281741035</v>
      </c>
      <c r="P448" s="99"/>
      <c r="Q448" s="107">
        <f t="shared" si="80"/>
        <v>7.6693879394750669E-2</v>
      </c>
      <c r="R448" s="97">
        <f t="shared" si="87"/>
        <v>1.0017805022333937</v>
      </c>
      <c r="S448" s="97">
        <f t="shared" si="90"/>
        <v>6.1690561507179895</v>
      </c>
      <c r="T448" s="100">
        <f t="shared" si="81"/>
        <v>3.1745176431770883E-2</v>
      </c>
      <c r="U448" s="100">
        <f t="shared" si="82"/>
        <v>1.1689827046155177E-3</v>
      </c>
      <c r="V448" s="100">
        <f t="shared" si="83"/>
        <v>3.0576193727155365E-2</v>
      </c>
      <c r="Y448" s="81"/>
      <c r="Z448" s="81"/>
    </row>
    <row r="449" spans="1:26" ht="13">
      <c r="A449" s="74">
        <v>1907.09</v>
      </c>
      <c r="B449" s="95">
        <v>7.45</v>
      </c>
      <c r="C449" s="96">
        <v>0.43</v>
      </c>
      <c r="D449" s="95">
        <v>0.68500000000000005</v>
      </c>
      <c r="E449" s="95">
        <v>9.229089256</v>
      </c>
      <c r="F449" s="96">
        <f t="shared" si="91"/>
        <v>1907.7083333333001</v>
      </c>
      <c r="G449" s="97">
        <f>G441*4/12+G453*8/12</f>
        <v>3.8033333333333337</v>
      </c>
      <c r="H449" s="96">
        <f t="shared" si="88"/>
        <v>257.68444307263502</v>
      </c>
      <c r="I449" s="96">
        <f t="shared" si="84"/>
        <v>14.873061814930608</v>
      </c>
      <c r="J449" s="98">
        <f t="shared" si="89"/>
        <v>1602.0364412540137</v>
      </c>
      <c r="K449" s="96">
        <f t="shared" si="85"/>
        <v>23.693133356342951</v>
      </c>
      <c r="L449" s="98">
        <f t="shared" si="86"/>
        <v>147.30133721597306</v>
      </c>
      <c r="M449" s="91">
        <f t="shared" ref="M449:M512" si="92">H449/AVERAGE(K329:K448)</f>
        <v>12.328569657736631</v>
      </c>
      <c r="N449" s="87"/>
      <c r="O449" s="99">
        <f t="shared" ref="O449:O512" si="93">J449/AVERAGE(L329:L448)</f>
        <v>14.895547932371393</v>
      </c>
      <c r="P449" s="99"/>
      <c r="Q449" s="107">
        <f t="shared" ref="Q449:Q512" si="94">1/M449-(G449/100-(((E449/E329)^(1/10))-1))</f>
        <v>7.4773653299132409E-2</v>
      </c>
      <c r="R449" s="97">
        <f t="shared" si="87"/>
        <v>1.0017954618811766</v>
      </c>
      <c r="S449" s="97">
        <f t="shared" si="90"/>
        <v>6.1800401689722735</v>
      </c>
      <c r="T449" s="100">
        <f t="shared" si="81"/>
        <v>2.5627995423637362E-2</v>
      </c>
      <c r="U449" s="100">
        <f t="shared" si="82"/>
        <v>-1.1482418265564842E-3</v>
      </c>
      <c r="V449" s="100">
        <f t="shared" si="83"/>
        <v>2.6776237250193846E-2</v>
      </c>
      <c r="Y449" s="81"/>
      <c r="Z449" s="81"/>
    </row>
    <row r="450" spans="1:26" ht="13">
      <c r="A450" s="74">
        <v>1907.1</v>
      </c>
      <c r="B450" s="95">
        <v>6.64</v>
      </c>
      <c r="C450" s="96">
        <v>0.43330000000000002</v>
      </c>
      <c r="D450" s="95">
        <v>0.67669999999999997</v>
      </c>
      <c r="E450" s="95">
        <v>9.3242545450000005</v>
      </c>
      <c r="F450" s="96">
        <f t="shared" si="91"/>
        <v>1907.7916666666333</v>
      </c>
      <c r="G450" s="97">
        <f>G441*3/12+G453*9/12</f>
        <v>3.82</v>
      </c>
      <c r="H450" s="96">
        <f t="shared" si="88"/>
        <v>227.32370826755448</v>
      </c>
      <c r="I450" s="96">
        <f t="shared" si="84"/>
        <v>14.834241384387257</v>
      </c>
      <c r="J450" s="98">
        <f t="shared" si="89"/>
        <v>1420.9677406696173</v>
      </c>
      <c r="K450" s="96">
        <f t="shared" si="85"/>
        <v>23.167161654315379</v>
      </c>
      <c r="L450" s="98">
        <f t="shared" si="86"/>
        <v>144.81458887215814</v>
      </c>
      <c r="M450" s="91">
        <f t="shared" si="92"/>
        <v>10.831840153050607</v>
      </c>
      <c r="N450" s="87"/>
      <c r="O450" s="99">
        <f t="shared" si="93"/>
        <v>13.118926370609231</v>
      </c>
      <c r="P450" s="99"/>
      <c r="Q450" s="107">
        <f t="shared" si="94"/>
        <v>8.833993148156212E-2</v>
      </c>
      <c r="R450" s="97">
        <f t="shared" si="87"/>
        <v>1.0018104203720324</v>
      </c>
      <c r="S450" s="97">
        <f t="shared" si="90"/>
        <v>6.1279481666600653</v>
      </c>
      <c r="T450" s="100">
        <f t="shared" ref="T450:T513" si="95">(($J570/$J450)^(1/10)-1)</f>
        <v>3.1441932710293052E-2</v>
      </c>
      <c r="U450" s="100">
        <f t="shared" ref="U450:U513" si="96">(($S570/$S450)^(1/10)-1)</f>
        <v>-1.6488140824669761E-3</v>
      </c>
      <c r="V450" s="100">
        <f t="shared" ref="V450:V513" si="97">T450-U450</f>
        <v>3.3090746792760029E-2</v>
      </c>
      <c r="Y450" s="81"/>
      <c r="Z450" s="81"/>
    </row>
    <row r="451" spans="1:26" ht="13">
      <c r="A451" s="74">
        <v>1907.11</v>
      </c>
      <c r="B451" s="95">
        <v>6.25</v>
      </c>
      <c r="C451" s="96">
        <v>0.43669999999999998</v>
      </c>
      <c r="D451" s="95">
        <v>0.66830000000000001</v>
      </c>
      <c r="E451" s="95">
        <v>8.9436743799999991</v>
      </c>
      <c r="F451" s="96">
        <f t="shared" si="91"/>
        <v>1907.8749999999666</v>
      </c>
      <c r="G451" s="97">
        <f>G441*2/12+G453*10/12</f>
        <v>3.8366666666666669</v>
      </c>
      <c r="H451" s="96">
        <f t="shared" si="88"/>
        <v>223.07700842301904</v>
      </c>
      <c r="I451" s="96">
        <f t="shared" si="84"/>
        <v>15.586836732533184</v>
      </c>
      <c r="J451" s="98">
        <f t="shared" si="89"/>
        <v>1402.5414877841929</v>
      </c>
      <c r="K451" s="96">
        <f t="shared" si="85"/>
        <v>23.853178356656581</v>
      </c>
      <c r="L451" s="98">
        <f t="shared" si="86"/>
        <v>149.97095620578818</v>
      </c>
      <c r="M451" s="91">
        <f t="shared" si="92"/>
        <v>10.591177559189786</v>
      </c>
      <c r="N451" s="87"/>
      <c r="O451" s="99">
        <f t="shared" si="93"/>
        <v>12.863256624926688</v>
      </c>
      <c r="P451" s="99"/>
      <c r="Q451" s="107">
        <f t="shared" si="94"/>
        <v>8.5970170444900434E-2</v>
      </c>
      <c r="R451" s="97">
        <f t="shared" si="87"/>
        <v>1.0018253777073978</v>
      </c>
      <c r="S451" s="97">
        <f t="shared" si="90"/>
        <v>6.4002769896032232</v>
      </c>
      <c r="T451" s="100">
        <f t="shared" si="95"/>
        <v>2.466179657670331E-2</v>
      </c>
      <c r="U451" s="100">
        <f t="shared" si="96"/>
        <v>-5.8337563498442879E-3</v>
      </c>
      <c r="V451" s="100">
        <f t="shared" si="97"/>
        <v>3.0495552926547598E-2</v>
      </c>
      <c r="Y451" s="81"/>
      <c r="Z451" s="81"/>
    </row>
    <row r="452" spans="1:26" ht="13">
      <c r="A452" s="74">
        <v>1907.12</v>
      </c>
      <c r="B452" s="95">
        <v>6.57</v>
      </c>
      <c r="C452" s="96">
        <v>0.44</v>
      </c>
      <c r="D452" s="95">
        <v>0.66</v>
      </c>
      <c r="E452" s="95">
        <v>8.7534247930000006</v>
      </c>
      <c r="F452" s="96">
        <f t="shared" si="91"/>
        <v>1907.9583333332998</v>
      </c>
      <c r="G452" s="97">
        <f>G441*1/12+G453*11/12</f>
        <v>3.8533333333333331</v>
      </c>
      <c r="H452" s="96">
        <f t="shared" si="88"/>
        <v>239.59521382729713</v>
      </c>
      <c r="I452" s="96">
        <f t="shared" si="84"/>
        <v>16.04595039330453</v>
      </c>
      <c r="J452" s="98">
        <f t="shared" si="89"/>
        <v>1514.8026951959423</v>
      </c>
      <c r="K452" s="96">
        <f t="shared" si="85"/>
        <v>24.068925589956791</v>
      </c>
      <c r="L452" s="98">
        <f t="shared" si="86"/>
        <v>152.17196024799421</v>
      </c>
      <c r="M452" s="91">
        <f t="shared" si="92"/>
        <v>11.333306235811177</v>
      </c>
      <c r="N452" s="87"/>
      <c r="O452" s="99">
        <f t="shared" si="93"/>
        <v>13.798214088041611</v>
      </c>
      <c r="P452" s="99"/>
      <c r="Q452" s="107">
        <f t="shared" si="94"/>
        <v>7.7408702893090126E-2</v>
      </c>
      <c r="R452" s="97">
        <f t="shared" si="87"/>
        <v>1.0018403338887065</v>
      </c>
      <c r="S452" s="97">
        <f t="shared" si="90"/>
        <v>6.5513193922955884</v>
      </c>
      <c r="T452" s="100">
        <f t="shared" si="95"/>
        <v>1.2644818624587773E-2</v>
      </c>
      <c r="U452" s="100">
        <f t="shared" si="96"/>
        <v>-9.4588366136464375E-3</v>
      </c>
      <c r="V452" s="100">
        <f t="shared" si="97"/>
        <v>2.210365523823421E-2</v>
      </c>
      <c r="Y452" s="81"/>
      <c r="Z452" s="81"/>
    </row>
    <row r="453" spans="1:26" ht="13">
      <c r="A453" s="74">
        <v>1908.01</v>
      </c>
      <c r="B453" s="95">
        <v>6.85</v>
      </c>
      <c r="C453" s="96">
        <v>0.43669999999999998</v>
      </c>
      <c r="D453" s="95">
        <v>0.65329999999999999</v>
      </c>
      <c r="E453" s="95">
        <v>8.6582595040000001</v>
      </c>
      <c r="F453" s="96">
        <f t="shared" si="91"/>
        <v>1908.0416666666331</v>
      </c>
      <c r="G453" s="97">
        <v>3.87</v>
      </c>
      <c r="H453" s="96">
        <f t="shared" si="88"/>
        <v>252.55196197224063</v>
      </c>
      <c r="I453" s="96">
        <f t="shared" si="84"/>
        <v>16.100648436974815</v>
      </c>
      <c r="J453" s="98">
        <f t="shared" si="89"/>
        <v>1605.2024940991682</v>
      </c>
      <c r="K453" s="96">
        <f t="shared" si="85"/>
        <v>24.086452081235741</v>
      </c>
      <c r="L453" s="98">
        <f t="shared" si="86"/>
        <v>153.09179407226085</v>
      </c>
      <c r="M453" s="91">
        <f t="shared" si="92"/>
        <v>11.902968628266981</v>
      </c>
      <c r="N453" s="87"/>
      <c r="O453" s="99">
        <f t="shared" si="93"/>
        <v>14.522352358595422</v>
      </c>
      <c r="P453" s="99"/>
      <c r="Q453" s="107">
        <f t="shared" si="94"/>
        <v>7.1896382604064807E-2</v>
      </c>
      <c r="R453" s="97">
        <f t="shared" si="87"/>
        <v>1.0039792502497789</v>
      </c>
      <c r="S453" s="97">
        <f t="shared" si="90"/>
        <v>6.6355158611633094</v>
      </c>
      <c r="T453" s="100">
        <f t="shared" si="95"/>
        <v>1.1303836993540317E-2</v>
      </c>
      <c r="U453" s="100">
        <f t="shared" si="96"/>
        <v>-1.271273213252555E-2</v>
      </c>
      <c r="V453" s="100">
        <f t="shared" si="97"/>
        <v>2.4016569126065868E-2</v>
      </c>
      <c r="Y453" s="81"/>
      <c r="Z453" s="81"/>
    </row>
    <row r="454" spans="1:26" ht="13">
      <c r="A454" s="74">
        <v>1908.02</v>
      </c>
      <c r="B454" s="95">
        <v>6.6</v>
      </c>
      <c r="C454" s="96">
        <v>0.43330000000000002</v>
      </c>
      <c r="D454" s="95">
        <v>0.64670000000000005</v>
      </c>
      <c r="E454" s="95">
        <v>8.5630942149999996</v>
      </c>
      <c r="F454" s="96">
        <f t="shared" si="91"/>
        <v>1908.1249999999663</v>
      </c>
      <c r="G454" s="97">
        <f>G453*11/12+G465*1/12</f>
        <v>3.8608333333333333</v>
      </c>
      <c r="H454" s="96">
        <f t="shared" si="88"/>
        <v>246.03901896926629</v>
      </c>
      <c r="I454" s="96">
        <f t="shared" si="84"/>
        <v>16.152834381724713</v>
      </c>
      <c r="J454" s="98">
        <f t="shared" si="89"/>
        <v>1572.3622099935203</v>
      </c>
      <c r="K454" s="96">
        <f t="shared" si="85"/>
        <v>24.108095995064325</v>
      </c>
      <c r="L454" s="98">
        <f t="shared" si="86"/>
        <v>154.06767290951663</v>
      </c>
      <c r="M454" s="91">
        <f t="shared" si="92"/>
        <v>11.554846295144799</v>
      </c>
      <c r="N454" s="87"/>
      <c r="O454" s="99">
        <f t="shared" si="93"/>
        <v>14.129214575724506</v>
      </c>
      <c r="P454" s="99"/>
      <c r="Q454" s="107">
        <f t="shared" si="94"/>
        <v>7.1931616729456194E-2</v>
      </c>
      <c r="R454" s="97">
        <f t="shared" si="87"/>
        <v>1.0039719343302449</v>
      </c>
      <c r="S454" s="97">
        <f t="shared" si="90"/>
        <v>6.7359569775452517</v>
      </c>
      <c r="T454" s="100">
        <f t="shared" si="95"/>
        <v>1.6484496270795956E-2</v>
      </c>
      <c r="U454" s="100">
        <f t="shared" si="96"/>
        <v>-1.447614349951587E-2</v>
      </c>
      <c r="V454" s="100">
        <f t="shared" si="97"/>
        <v>3.0960639770311826E-2</v>
      </c>
      <c r="Y454" s="81"/>
      <c r="Z454" s="81"/>
    </row>
    <row r="455" spans="1:26" ht="13">
      <c r="A455" s="74">
        <v>1908.03</v>
      </c>
      <c r="B455" s="95">
        <v>6.87</v>
      </c>
      <c r="C455" s="96">
        <v>0.43</v>
      </c>
      <c r="D455" s="95">
        <v>0.64</v>
      </c>
      <c r="E455" s="95">
        <v>8.5630942149999996</v>
      </c>
      <c r="F455" s="96">
        <f t="shared" si="91"/>
        <v>1908.2083333332996</v>
      </c>
      <c r="G455" s="97">
        <f>G453*10/12+G465*2/12</f>
        <v>3.8516666666666666</v>
      </c>
      <c r="H455" s="96">
        <f t="shared" si="88"/>
        <v>256.10425156346355</v>
      </c>
      <c r="I455" s="96">
        <f t="shared" si="84"/>
        <v>16.029814872240074</v>
      </c>
      <c r="J455" s="98">
        <f t="shared" si="89"/>
        <v>1645.2229336131693</v>
      </c>
      <c r="K455" s="96">
        <f t="shared" si="85"/>
        <v>23.858329112171276</v>
      </c>
      <c r="L455" s="98">
        <f t="shared" si="86"/>
        <v>153.26676528565187</v>
      </c>
      <c r="M455" s="91">
        <f t="shared" si="92"/>
        <v>11.984662664464302</v>
      </c>
      <c r="N455" s="87"/>
      <c r="O455" s="99">
        <f t="shared" si="93"/>
        <v>14.683723501046027</v>
      </c>
      <c r="P455" s="99"/>
      <c r="Q455" s="107">
        <f t="shared" si="94"/>
        <v>6.8919488860364475E-2</v>
      </c>
      <c r="R455" s="97">
        <f t="shared" si="87"/>
        <v>1.0039646186027411</v>
      </c>
      <c r="S455" s="97">
        <f t="shared" si="90"/>
        <v>6.7627117563114165</v>
      </c>
      <c r="T455" s="100">
        <f t="shared" si="95"/>
        <v>1.1308788673356052E-2</v>
      </c>
      <c r="U455" s="100">
        <f t="shared" si="96"/>
        <v>-1.3745354989635472E-2</v>
      </c>
      <c r="V455" s="100">
        <f t="shared" si="97"/>
        <v>2.5054143662991524E-2</v>
      </c>
      <c r="Y455" s="81"/>
      <c r="Z455" s="81"/>
    </row>
    <row r="456" spans="1:26" ht="13">
      <c r="A456" s="74">
        <v>1908.04</v>
      </c>
      <c r="B456" s="95">
        <v>7.24</v>
      </c>
      <c r="C456" s="96">
        <v>0.42670000000000002</v>
      </c>
      <c r="D456" s="95">
        <v>0.63329999999999997</v>
      </c>
      <c r="E456" s="95">
        <v>8.6582595040000001</v>
      </c>
      <c r="F456" s="96">
        <f t="shared" si="91"/>
        <v>1908.2916666666329</v>
      </c>
      <c r="G456" s="97">
        <f>G453*9/12+G465*3/12</f>
        <v>3.8424999999999998</v>
      </c>
      <c r="H456" s="96">
        <f t="shared" si="88"/>
        <v>266.93083279985728</v>
      </c>
      <c r="I456" s="96">
        <f t="shared" si="84"/>
        <v>15.731959441394904</v>
      </c>
      <c r="J456" s="98">
        <f t="shared" si="89"/>
        <v>1723.1951708022782</v>
      </c>
      <c r="K456" s="96">
        <f t="shared" si="85"/>
        <v>23.349074090075916</v>
      </c>
      <c r="L456" s="98">
        <f t="shared" si="86"/>
        <v>150.73197536865786</v>
      </c>
      <c r="M456" s="91">
        <f t="shared" si="92"/>
        <v>12.448889158370372</v>
      </c>
      <c r="N456" s="87"/>
      <c r="O456" s="99">
        <f t="shared" si="93"/>
        <v>15.277960676657008</v>
      </c>
      <c r="P456" s="99"/>
      <c r="Q456" s="107">
        <f t="shared" si="94"/>
        <v>6.7031987776984214E-2</v>
      </c>
      <c r="R456" s="97">
        <f t="shared" si="87"/>
        <v>1.0039573030673983</v>
      </c>
      <c r="S456" s="97">
        <f t="shared" si="90"/>
        <v>6.7148978285478131</v>
      </c>
      <c r="T456" s="100">
        <f t="shared" si="95"/>
        <v>4.9911126784352167E-3</v>
      </c>
      <c r="U456" s="100">
        <f t="shared" si="96"/>
        <v>-1.4024911459982747E-2</v>
      </c>
      <c r="V456" s="100">
        <f t="shared" si="97"/>
        <v>1.9016024138417964E-2</v>
      </c>
      <c r="Y456" s="81"/>
      <c r="Z456" s="81"/>
    </row>
    <row r="457" spans="1:26" ht="13">
      <c r="A457" s="74">
        <v>1908.05</v>
      </c>
      <c r="B457" s="95">
        <v>7.63</v>
      </c>
      <c r="C457" s="96">
        <v>0.42330000000000001</v>
      </c>
      <c r="D457" s="95">
        <v>0.62670000000000003</v>
      </c>
      <c r="E457" s="95">
        <v>8.6582595040000001</v>
      </c>
      <c r="F457" s="96">
        <f t="shared" si="91"/>
        <v>1908.3749999999661</v>
      </c>
      <c r="G457" s="97">
        <f>G453*8/12+G465*4/12</f>
        <v>3.833333333333333</v>
      </c>
      <c r="H457" s="96">
        <f t="shared" si="88"/>
        <v>281.30970362747388</v>
      </c>
      <c r="I457" s="96">
        <f t="shared" ref="I457:I520" si="98">C457*$E$1859/E457</f>
        <v>15.606605182897734</v>
      </c>
      <c r="J457" s="98">
        <f t="shared" si="89"/>
        <v>1824.4150363082088</v>
      </c>
      <c r="K457" s="96">
        <f t="shared" ref="K457:K520" si="99">D457*$E$1859/E457</f>
        <v>23.105739352993172</v>
      </c>
      <c r="L457" s="98">
        <f t="shared" ref="L457:L520" si="100">K457*(J457/H457)</f>
        <v>149.85070815915526</v>
      </c>
      <c r="M457" s="91">
        <f t="shared" si="92"/>
        <v>13.078451355438341</v>
      </c>
      <c r="N457" s="87"/>
      <c r="O457" s="99">
        <f t="shared" si="93"/>
        <v>16.073179553710755</v>
      </c>
      <c r="P457" s="99"/>
      <c r="Q457" s="107">
        <f t="shared" si="94"/>
        <v>5.6304171272246226E-2</v>
      </c>
      <c r="R457" s="97">
        <f t="shared" ref="R457:R520" si="101">((G457/G458+G457/1200+((1+G458/1200)^(-119))*(1-G457/G458)))</f>
        <v>1.0039499877243483</v>
      </c>
      <c r="S457" s="97">
        <f t="shared" si="90"/>
        <v>6.7414707143219914</v>
      </c>
      <c r="T457" s="100">
        <f t="shared" si="95"/>
        <v>1.0351254982812197E-3</v>
      </c>
      <c r="U457" s="100">
        <f t="shared" si="96"/>
        <v>-1.6054572047676796E-2</v>
      </c>
      <c r="V457" s="100">
        <f t="shared" si="97"/>
        <v>1.7089697545958016E-2</v>
      </c>
      <c r="Y457" s="81"/>
      <c r="Z457" s="81"/>
    </row>
    <row r="458" spans="1:26" ht="13">
      <c r="A458" s="74">
        <v>1908.06</v>
      </c>
      <c r="B458" s="95">
        <v>7.64</v>
      </c>
      <c r="C458" s="96">
        <v>0.42</v>
      </c>
      <c r="D458" s="95">
        <v>0.62</v>
      </c>
      <c r="E458" s="95">
        <v>8.6582595040000001</v>
      </c>
      <c r="F458" s="96">
        <f t="shared" si="91"/>
        <v>1908.4583333332994</v>
      </c>
      <c r="G458" s="97">
        <f>G453*7/12+G465*5/12</f>
        <v>3.8241666666666663</v>
      </c>
      <c r="H458" s="96">
        <f t="shared" ref="H458:H521" si="102">B458*$E$1859/E458</f>
        <v>281.67839262305381</v>
      </c>
      <c r="I458" s="96">
        <f t="shared" si="98"/>
        <v>15.484937814356361</v>
      </c>
      <c r="J458" s="98">
        <f t="shared" ref="J458:J521" si="103">J457*((H458+(I458/12))/H457)</f>
        <v>1835.1750201396462</v>
      </c>
      <c r="K458" s="96">
        <f t="shared" si="99"/>
        <v>22.85871772595463</v>
      </c>
      <c r="L458" s="98">
        <f t="shared" si="100"/>
        <v>148.92781577049487</v>
      </c>
      <c r="M458" s="91">
        <f t="shared" si="92"/>
        <v>13.051684129229994</v>
      </c>
      <c r="N458" s="87"/>
      <c r="O458" s="99">
        <f t="shared" si="93"/>
        <v>16.063482493706537</v>
      </c>
      <c r="P458" s="99"/>
      <c r="Q458" s="107">
        <f t="shared" si="94"/>
        <v>6.3505333446276291E-2</v>
      </c>
      <c r="R458" s="97">
        <f t="shared" si="101"/>
        <v>1.0039426725737219</v>
      </c>
      <c r="S458" s="97">
        <f t="shared" ref="S458:S521" si="104">S457*R457*E457/E458</f>
        <v>6.7680994408876165</v>
      </c>
      <c r="T458" s="100">
        <f t="shared" si="95"/>
        <v>-8.6790412958448471E-5</v>
      </c>
      <c r="U458" s="100">
        <f t="shared" si="96"/>
        <v>-1.7371794560152476E-2</v>
      </c>
      <c r="V458" s="100">
        <f t="shared" si="97"/>
        <v>1.7285004147194027E-2</v>
      </c>
      <c r="Y458" s="81"/>
      <c r="Z458" s="81"/>
    </row>
    <row r="459" spans="1:26" ht="13">
      <c r="A459" s="74">
        <v>1908.07</v>
      </c>
      <c r="B459" s="95">
        <v>7.92</v>
      </c>
      <c r="C459" s="96">
        <v>0.41670000000000001</v>
      </c>
      <c r="D459" s="95">
        <v>0.61329999999999996</v>
      </c>
      <c r="E459" s="95">
        <v>8.7534247930000006</v>
      </c>
      <c r="F459" s="96">
        <f t="shared" ref="F459:F522" si="105">F458+1/12</f>
        <v>1908.5416666666326</v>
      </c>
      <c r="G459" s="97">
        <f>G453*6/12+G465*6/12</f>
        <v>3.8149999999999995</v>
      </c>
      <c r="H459" s="96">
        <f t="shared" si="102"/>
        <v>288.82710707948149</v>
      </c>
      <c r="I459" s="96">
        <f t="shared" si="98"/>
        <v>15.196244383840902</v>
      </c>
      <c r="J459" s="98">
        <f t="shared" si="103"/>
        <v>1890.0003928889278</v>
      </c>
      <c r="K459" s="96">
        <f t="shared" si="99"/>
        <v>22.365866764121968</v>
      </c>
      <c r="L459" s="98">
        <f t="shared" si="100"/>
        <v>146.3557122422701</v>
      </c>
      <c r="M459" s="91">
        <f t="shared" si="92"/>
        <v>13.345487104834401</v>
      </c>
      <c r="N459" s="87"/>
      <c r="O459" s="99">
        <f t="shared" si="93"/>
        <v>16.444418748089589</v>
      </c>
      <c r="P459" s="99"/>
      <c r="Q459" s="107">
        <f t="shared" si="94"/>
        <v>6.4488228436870271E-2</v>
      </c>
      <c r="R459" s="97">
        <f t="shared" si="101"/>
        <v>1.0039353576156511</v>
      </c>
      <c r="S459" s="97">
        <f t="shared" si="104"/>
        <v>6.7209124610745752</v>
      </c>
      <c r="T459" s="100">
        <f t="shared" si="95"/>
        <v>-4.2185548874094092E-3</v>
      </c>
      <c r="U459" s="100">
        <f t="shared" si="96"/>
        <v>-1.8904544061945416E-2</v>
      </c>
      <c r="V459" s="100">
        <f t="shared" si="97"/>
        <v>1.4685989174536007E-2</v>
      </c>
      <c r="Y459" s="81"/>
      <c r="Z459" s="81"/>
    </row>
    <row r="460" spans="1:26" ht="13">
      <c r="A460" s="74">
        <v>1908.08</v>
      </c>
      <c r="B460" s="95">
        <v>8.26</v>
      </c>
      <c r="C460" s="96">
        <v>0.4133</v>
      </c>
      <c r="D460" s="95">
        <v>0.60670000000000002</v>
      </c>
      <c r="E460" s="95">
        <v>8.7534247930000006</v>
      </c>
      <c r="F460" s="96">
        <f t="shared" si="105"/>
        <v>1908.6249999999659</v>
      </c>
      <c r="G460" s="97">
        <f>G453*5/12+G465*7/12</f>
        <v>3.8058333333333332</v>
      </c>
      <c r="H460" s="96">
        <f t="shared" si="102"/>
        <v>301.22625056521679</v>
      </c>
      <c r="I460" s="96">
        <f t="shared" si="98"/>
        <v>15.072252948983548</v>
      </c>
      <c r="J460" s="98">
        <f t="shared" si="103"/>
        <v>1979.3558091911984</v>
      </c>
      <c r="K460" s="96">
        <f t="shared" si="99"/>
        <v>22.1251775082224</v>
      </c>
      <c r="L460" s="98">
        <f t="shared" si="100"/>
        <v>145.38440307945521</v>
      </c>
      <c r="M460" s="91">
        <f t="shared" si="92"/>
        <v>13.884232895208614</v>
      </c>
      <c r="N460" s="87"/>
      <c r="O460" s="99">
        <f t="shared" si="93"/>
        <v>17.124917552510809</v>
      </c>
      <c r="P460" s="99"/>
      <c r="Q460" s="107">
        <f t="shared" si="94"/>
        <v>6.1672342573396169E-2</v>
      </c>
      <c r="R460" s="97">
        <f t="shared" si="101"/>
        <v>1.0039280428502675</v>
      </c>
      <c r="S460" s="97">
        <f t="shared" si="104"/>
        <v>6.7473616551123898</v>
      </c>
      <c r="T460" s="100">
        <f t="shared" si="95"/>
        <v>-9.175680242368256E-3</v>
      </c>
      <c r="U460" s="100">
        <f t="shared" si="96"/>
        <v>-2.0802587165439479E-2</v>
      </c>
      <c r="V460" s="100">
        <f t="shared" si="97"/>
        <v>1.1626906923071223E-2</v>
      </c>
      <c r="Y460" s="81"/>
      <c r="Z460" s="81"/>
    </row>
    <row r="461" spans="1:26" ht="13">
      <c r="A461" s="74">
        <v>1908.09</v>
      </c>
      <c r="B461" s="95">
        <v>8.17</v>
      </c>
      <c r="C461" s="96">
        <v>0.41</v>
      </c>
      <c r="D461" s="95">
        <v>0.6</v>
      </c>
      <c r="E461" s="95">
        <v>8.7534247930000006</v>
      </c>
      <c r="F461" s="96">
        <f t="shared" si="105"/>
        <v>1908.7083333332992</v>
      </c>
      <c r="G461" s="97">
        <f>G453*4/12+G465*8/12</f>
        <v>3.7966666666666664</v>
      </c>
      <c r="H461" s="96">
        <f t="shared" si="102"/>
        <v>297.9441243484045</v>
      </c>
      <c r="I461" s="96">
        <f t="shared" si="98"/>
        <v>14.951908321033761</v>
      </c>
      <c r="J461" s="98">
        <f t="shared" si="103"/>
        <v>1965.9763863486023</v>
      </c>
      <c r="K461" s="96">
        <f t="shared" si="99"/>
        <v>21.880841445415264</v>
      </c>
      <c r="L461" s="98">
        <f t="shared" si="100"/>
        <v>144.38015077223517</v>
      </c>
      <c r="M461" s="91">
        <f t="shared" si="92"/>
        <v>13.701442268825112</v>
      </c>
      <c r="N461" s="87"/>
      <c r="O461" s="99">
        <f t="shared" si="93"/>
        <v>16.916213689856761</v>
      </c>
      <c r="P461" s="99"/>
      <c r="Q461" s="107">
        <f t="shared" si="94"/>
        <v>6.2724881699916579E-2</v>
      </c>
      <c r="R461" s="97">
        <f t="shared" si="101"/>
        <v>1.0039207282777027</v>
      </c>
      <c r="S461" s="97">
        <f t="shared" si="104"/>
        <v>6.7738655808199226</v>
      </c>
      <c r="T461" s="100">
        <f t="shared" si="95"/>
        <v>-1.0284027999792444E-2</v>
      </c>
      <c r="U461" s="100">
        <f t="shared" si="96"/>
        <v>-2.2659611603715102E-2</v>
      </c>
      <c r="V461" s="100">
        <f t="shared" si="97"/>
        <v>1.2375583603922657E-2</v>
      </c>
      <c r="Y461" s="81"/>
      <c r="Z461" s="81"/>
    </row>
    <row r="462" spans="1:26" ht="13">
      <c r="A462" s="74">
        <v>1908.1</v>
      </c>
      <c r="B462" s="95">
        <v>8.27</v>
      </c>
      <c r="C462" s="96">
        <v>0.40670000000000001</v>
      </c>
      <c r="D462" s="95">
        <v>0.59330000000000005</v>
      </c>
      <c r="E462" s="95">
        <v>8.8485090910000004</v>
      </c>
      <c r="F462" s="96">
        <f t="shared" si="105"/>
        <v>1908.7916666666324</v>
      </c>
      <c r="G462" s="97">
        <f>G453*3/12+G465*9/12</f>
        <v>3.7874999999999996</v>
      </c>
      <c r="H462" s="96">
        <f t="shared" si="102"/>
        <v>298.35009580146669</v>
      </c>
      <c r="I462" s="96">
        <f t="shared" si="98"/>
        <v>14.672186694372009</v>
      </c>
      <c r="J462" s="98">
        <f t="shared" si="103"/>
        <v>1976.7230143570939</v>
      </c>
      <c r="K462" s="96">
        <f t="shared" si="99"/>
        <v>21.404003849940775</v>
      </c>
      <c r="L462" s="98">
        <f t="shared" si="100"/>
        <v>141.81254708803675</v>
      </c>
      <c r="M462" s="91">
        <f t="shared" si="92"/>
        <v>13.690810359178709</v>
      </c>
      <c r="N462" s="87"/>
      <c r="O462" s="99">
        <f t="shared" si="93"/>
        <v>16.918532418224824</v>
      </c>
      <c r="P462" s="99"/>
      <c r="Q462" s="107">
        <f t="shared" si="94"/>
        <v>6.3984155737842913E-2</v>
      </c>
      <c r="R462" s="97">
        <f t="shared" si="101"/>
        <v>1.0039134138980883</v>
      </c>
      <c r="S462" s="97">
        <f t="shared" si="104"/>
        <v>6.7273480786574948</v>
      </c>
      <c r="T462" s="100">
        <f t="shared" si="95"/>
        <v>-7.9633161687904241E-3</v>
      </c>
      <c r="U462" s="100">
        <f t="shared" si="96"/>
        <v>-2.3422719124162161E-2</v>
      </c>
      <c r="V462" s="100">
        <f t="shared" si="97"/>
        <v>1.5459402955371737E-2</v>
      </c>
      <c r="Y462" s="81"/>
      <c r="Z462" s="81"/>
    </row>
    <row r="463" spans="1:26" ht="13">
      <c r="A463" s="74">
        <v>1908.11</v>
      </c>
      <c r="B463" s="95">
        <v>8.83</v>
      </c>
      <c r="C463" s="96">
        <v>0.40329999999999999</v>
      </c>
      <c r="D463" s="95">
        <v>0.5867</v>
      </c>
      <c r="E463" s="95">
        <v>8.9436743799999991</v>
      </c>
      <c r="F463" s="96">
        <f t="shared" si="105"/>
        <v>1908.8749999999657</v>
      </c>
      <c r="G463" s="97">
        <f>G453*2/12+G465*10/12</f>
        <v>3.7783333333333329</v>
      </c>
      <c r="H463" s="96">
        <f t="shared" si="102"/>
        <v>315.16319750004129</v>
      </c>
      <c r="I463" s="96">
        <f t="shared" si="98"/>
        <v>14.394713199520574</v>
      </c>
      <c r="J463" s="98">
        <f t="shared" si="103"/>
        <v>2096.0661696308648</v>
      </c>
      <c r="K463" s="96">
        <f t="shared" si="99"/>
        <v>20.940684934685642</v>
      </c>
      <c r="L463" s="98">
        <f t="shared" si="100"/>
        <v>139.27089713730786</v>
      </c>
      <c r="M463" s="91">
        <f t="shared" si="92"/>
        <v>14.435014091256264</v>
      </c>
      <c r="N463" s="87"/>
      <c r="O463" s="99">
        <f t="shared" si="93"/>
        <v>17.849788804262818</v>
      </c>
      <c r="P463" s="99"/>
      <c r="Q463" s="107">
        <f t="shared" si="94"/>
        <v>6.1411293814185954E-2</v>
      </c>
      <c r="R463" s="97">
        <f t="shared" si="101"/>
        <v>1.0039060997115568</v>
      </c>
      <c r="S463" s="97">
        <f t="shared" si="104"/>
        <v>6.6818124055974719</v>
      </c>
      <c r="T463" s="100">
        <f t="shared" si="95"/>
        <v>-1.2525345121440878E-2</v>
      </c>
      <c r="U463" s="100">
        <f t="shared" si="96"/>
        <v>-2.4161052630999991E-2</v>
      </c>
      <c r="V463" s="100">
        <f t="shared" si="97"/>
        <v>1.1635707509559112E-2</v>
      </c>
      <c r="Y463" s="81"/>
      <c r="Z463" s="81"/>
    </row>
    <row r="464" spans="1:26" ht="13">
      <c r="A464" s="74">
        <v>1908.12</v>
      </c>
      <c r="B464" s="95">
        <v>9.0299999999999994</v>
      </c>
      <c r="C464" s="96">
        <v>0.4</v>
      </c>
      <c r="D464" s="95">
        <v>0.57999999999999996</v>
      </c>
      <c r="E464" s="95">
        <v>9.0388396689999997</v>
      </c>
      <c r="F464" s="96">
        <f t="shared" si="105"/>
        <v>1908.9583333332989</v>
      </c>
      <c r="G464" s="97">
        <f>G453*1/12+G465*11/12</f>
        <v>3.769166666666667</v>
      </c>
      <c r="H464" s="96">
        <f t="shared" si="102"/>
        <v>318.90831351795703</v>
      </c>
      <c r="I464" s="96">
        <f t="shared" si="98"/>
        <v>14.126614109322572</v>
      </c>
      <c r="J464" s="98">
        <f t="shared" si="103"/>
        <v>2128.8032961804402</v>
      </c>
      <c r="K464" s="96">
        <f t="shared" si="99"/>
        <v>20.483590458517728</v>
      </c>
      <c r="L464" s="98">
        <f t="shared" si="100"/>
        <v>136.733766532077</v>
      </c>
      <c r="M464" s="91">
        <f t="shared" si="92"/>
        <v>14.582482908962442</v>
      </c>
      <c r="N464" s="87"/>
      <c r="O464" s="99">
        <f t="shared" si="93"/>
        <v>18.042310998691576</v>
      </c>
      <c r="P464" s="99"/>
      <c r="Q464" s="107">
        <f t="shared" si="94"/>
        <v>6.0431599334800086E-2</v>
      </c>
      <c r="R464" s="97">
        <f t="shared" si="101"/>
        <v>1.0038987857182395</v>
      </c>
      <c r="S464" s="97">
        <f t="shared" si="104"/>
        <v>6.6372880769643556</v>
      </c>
      <c r="T464" s="100">
        <f t="shared" si="95"/>
        <v>-1.6639366110551057E-2</v>
      </c>
      <c r="U464" s="100">
        <f t="shared" si="96"/>
        <v>-2.4287203342074681E-2</v>
      </c>
      <c r="V464" s="100">
        <f t="shared" si="97"/>
        <v>7.6478372315236243E-3</v>
      </c>
      <c r="Y464" s="81"/>
      <c r="Z464" s="81"/>
    </row>
    <row r="465" spans="1:26" ht="13">
      <c r="A465" s="74">
        <v>1909.01</v>
      </c>
      <c r="B465" s="95">
        <v>9.06</v>
      </c>
      <c r="C465" s="96">
        <v>0.40329999999999999</v>
      </c>
      <c r="D465" s="95">
        <v>0.59499999999999997</v>
      </c>
      <c r="E465" s="95">
        <v>8.9436743799999991</v>
      </c>
      <c r="F465" s="96">
        <f t="shared" si="105"/>
        <v>1909.0416666666322</v>
      </c>
      <c r="G465" s="97">
        <v>3.76</v>
      </c>
      <c r="H465" s="96">
        <f t="shared" si="102"/>
        <v>323.37243141000846</v>
      </c>
      <c r="I465" s="96">
        <f t="shared" si="98"/>
        <v>14.394713199520574</v>
      </c>
      <c r="J465" s="98">
        <f t="shared" si="103"/>
        <v>2166.6099460783194</v>
      </c>
      <c r="K465" s="96">
        <f t="shared" si="99"/>
        <v>21.23693120187141</v>
      </c>
      <c r="L465" s="98">
        <f t="shared" si="100"/>
        <v>142.28840153604853</v>
      </c>
      <c r="M465" s="91">
        <f t="shared" si="92"/>
        <v>14.764418456441359</v>
      </c>
      <c r="N465" s="87"/>
      <c r="O465" s="99">
        <f t="shared" si="93"/>
        <v>18.278868975062469</v>
      </c>
      <c r="P465" s="99"/>
      <c r="Q465" s="107">
        <f t="shared" si="94"/>
        <v>5.8589112632355805E-2</v>
      </c>
      <c r="R465" s="97">
        <f t="shared" si="101"/>
        <v>1.0021005553726343</v>
      </c>
      <c r="S465" s="97">
        <f t="shared" si="104"/>
        <v>6.7340649435134994</v>
      </c>
      <c r="T465" s="100">
        <f t="shared" si="95"/>
        <v>-1.8403410663703212E-2</v>
      </c>
      <c r="U465" s="100">
        <f t="shared" si="96"/>
        <v>-2.5288120751928433E-2</v>
      </c>
      <c r="V465" s="100">
        <f t="shared" si="97"/>
        <v>6.884710088225221E-3</v>
      </c>
      <c r="Y465" s="81"/>
      <c r="Z465" s="81"/>
    </row>
    <row r="466" spans="1:26" ht="13">
      <c r="A466" s="74">
        <v>1909.02</v>
      </c>
      <c r="B466" s="95">
        <v>8.8000000000000007</v>
      </c>
      <c r="C466" s="96">
        <v>0.40670000000000001</v>
      </c>
      <c r="D466" s="95">
        <v>0.61</v>
      </c>
      <c r="E466" s="95">
        <v>9.0388396689999997</v>
      </c>
      <c r="F466" s="96">
        <f t="shared" si="105"/>
        <v>1909.1249999999654</v>
      </c>
      <c r="G466" s="97">
        <f>G465*11/12+G477*1/12</f>
        <v>3.7725</v>
      </c>
      <c r="H466" s="96">
        <f t="shared" si="102"/>
        <v>310.7855104050966</v>
      </c>
      <c r="I466" s="96">
        <f t="shared" si="98"/>
        <v>14.363234895653726</v>
      </c>
      <c r="J466" s="98">
        <f t="shared" si="103"/>
        <v>2090.2965319542095</v>
      </c>
      <c r="K466" s="96">
        <f t="shared" si="99"/>
        <v>21.543086516716922</v>
      </c>
      <c r="L466" s="98">
        <f t="shared" si="100"/>
        <v>144.89555505591679</v>
      </c>
      <c r="M466" s="91">
        <f t="shared" si="92"/>
        <v>14.167157516701367</v>
      </c>
      <c r="N466" s="87"/>
      <c r="O466" s="99">
        <f t="shared" si="93"/>
        <v>17.551012942214424</v>
      </c>
      <c r="P466" s="99"/>
      <c r="Q466" s="107">
        <f t="shared" si="94"/>
        <v>5.9552576468414255E-2</v>
      </c>
      <c r="R466" s="97">
        <f t="shared" si="101"/>
        <v>1.0021115756288155</v>
      </c>
      <c r="S466" s="97">
        <f t="shared" si="104"/>
        <v>6.6771617888923567</v>
      </c>
      <c r="T466" s="100">
        <f t="shared" si="95"/>
        <v>-1.2104931460708346E-2</v>
      </c>
      <c r="U466" s="100">
        <f t="shared" si="96"/>
        <v>-2.2607681822931602E-2</v>
      </c>
      <c r="V466" s="100">
        <f t="shared" si="97"/>
        <v>1.0502750362223257E-2</v>
      </c>
      <c r="Y466" s="81"/>
      <c r="Z466" s="81"/>
    </row>
    <row r="467" spans="1:26" ht="13">
      <c r="A467" s="74">
        <v>1909.03</v>
      </c>
      <c r="B467" s="95">
        <v>8.92</v>
      </c>
      <c r="C467" s="96">
        <v>0.41</v>
      </c>
      <c r="D467" s="95">
        <v>0.625</v>
      </c>
      <c r="E467" s="95">
        <v>9.0388396689999997</v>
      </c>
      <c r="F467" s="96">
        <f t="shared" si="105"/>
        <v>1909.2083333332987</v>
      </c>
      <c r="G467" s="97">
        <f>G465*10/12+G477*2/12</f>
        <v>3.7849999999999997</v>
      </c>
      <c r="H467" s="96">
        <f t="shared" si="102"/>
        <v>315.02349463789335</v>
      </c>
      <c r="I467" s="96">
        <f t="shared" si="98"/>
        <v>14.479779462055633</v>
      </c>
      <c r="J467" s="98">
        <f t="shared" si="103"/>
        <v>2126.9163102128773</v>
      </c>
      <c r="K467" s="96">
        <f t="shared" si="99"/>
        <v>22.072834545816519</v>
      </c>
      <c r="L467" s="98">
        <f t="shared" si="100"/>
        <v>149.02720783442246</v>
      </c>
      <c r="M467" s="91">
        <f t="shared" si="92"/>
        <v>14.336058380586218</v>
      </c>
      <c r="N467" s="87"/>
      <c r="O467" s="99">
        <f t="shared" si="93"/>
        <v>17.770999224836928</v>
      </c>
      <c r="P467" s="99"/>
      <c r="Q467" s="107">
        <f t="shared" si="94"/>
        <v>5.8595967072828339E-2</v>
      </c>
      <c r="R467" s="97">
        <f t="shared" si="101"/>
        <v>1.002122595395643</v>
      </c>
      <c r="S467" s="97">
        <f t="shared" si="104"/>
        <v>6.6912611209954393</v>
      </c>
      <c r="T467" s="100">
        <f t="shared" si="95"/>
        <v>-1.1502568489839549E-2</v>
      </c>
      <c r="U467" s="100">
        <f t="shared" si="96"/>
        <v>-2.3947180086188236E-2</v>
      </c>
      <c r="V467" s="100">
        <f t="shared" si="97"/>
        <v>1.2444611596348687E-2</v>
      </c>
      <c r="Y467" s="81"/>
      <c r="Z467" s="81"/>
    </row>
    <row r="468" spans="1:26" ht="13">
      <c r="A468" s="74">
        <v>1909.04</v>
      </c>
      <c r="B468" s="95">
        <v>9.32</v>
      </c>
      <c r="C468" s="96">
        <v>0.4133</v>
      </c>
      <c r="D468" s="95">
        <v>0.64</v>
      </c>
      <c r="E468" s="95">
        <v>9.229089256</v>
      </c>
      <c r="F468" s="96">
        <f t="shared" si="105"/>
        <v>1909.291666666632</v>
      </c>
      <c r="G468" s="97">
        <f>G465*9/12+G477*3/12</f>
        <v>3.7974999999999999</v>
      </c>
      <c r="H468" s="96">
        <f t="shared" si="102"/>
        <v>322.3649677096588</v>
      </c>
      <c r="I468" s="96">
        <f t="shared" si="98"/>
        <v>14.295433600257725</v>
      </c>
      <c r="J468" s="98">
        <f t="shared" si="103"/>
        <v>2184.5261870423824</v>
      </c>
      <c r="K468" s="96">
        <f t="shared" si="99"/>
        <v>22.136650143152536</v>
      </c>
      <c r="L468" s="98">
        <f t="shared" si="100"/>
        <v>150.01038194282455</v>
      </c>
      <c r="M468" s="91">
        <f t="shared" si="92"/>
        <v>14.645198603086119</v>
      </c>
      <c r="N468" s="87"/>
      <c r="O468" s="99">
        <f t="shared" si="93"/>
        <v>18.161144521921873</v>
      </c>
      <c r="P468" s="99"/>
      <c r="Q468" s="107">
        <f t="shared" si="94"/>
        <v>5.7740559903484791E-2</v>
      </c>
      <c r="R468" s="97">
        <f t="shared" si="101"/>
        <v>1.0021336146735726</v>
      </c>
      <c r="S468" s="97">
        <f t="shared" si="104"/>
        <v>6.5672366978910794</v>
      </c>
      <c r="T468" s="100">
        <f t="shared" si="95"/>
        <v>-1.2157588476801373E-2</v>
      </c>
      <c r="U468" s="100">
        <f t="shared" si="96"/>
        <v>-2.3821721065581003E-2</v>
      </c>
      <c r="V468" s="100">
        <f t="shared" si="97"/>
        <v>1.166413258877963E-2</v>
      </c>
      <c r="Y468" s="81"/>
      <c r="Z468" s="81"/>
    </row>
    <row r="469" spans="1:26" ht="13">
      <c r="A469" s="74">
        <v>1909.05</v>
      </c>
      <c r="B469" s="95">
        <v>9.6300000000000008</v>
      </c>
      <c r="C469" s="96">
        <v>0.41670000000000001</v>
      </c>
      <c r="D469" s="95">
        <v>0.65500000000000003</v>
      </c>
      <c r="E469" s="95">
        <v>9.3242545450000005</v>
      </c>
      <c r="F469" s="96">
        <f t="shared" si="105"/>
        <v>1909.3749999999652</v>
      </c>
      <c r="G469" s="97">
        <f>G465*8/12+G477*4/12</f>
        <v>3.8099999999999996</v>
      </c>
      <c r="H469" s="96">
        <f t="shared" si="102"/>
        <v>329.68784798442022</v>
      </c>
      <c r="I469" s="96">
        <f t="shared" si="98"/>
        <v>14.265932113718369</v>
      </c>
      <c r="J469" s="98">
        <f t="shared" si="103"/>
        <v>2242.2063036112363</v>
      </c>
      <c r="K469" s="96">
        <f t="shared" si="99"/>
        <v>22.424251342657865</v>
      </c>
      <c r="L469" s="98">
        <f t="shared" si="100"/>
        <v>152.50728233285147</v>
      </c>
      <c r="M469" s="91">
        <f t="shared" si="92"/>
        <v>14.953509786582782</v>
      </c>
      <c r="N469" s="87"/>
      <c r="O469" s="99">
        <f t="shared" si="93"/>
        <v>18.54840515207685</v>
      </c>
      <c r="P469" s="99"/>
      <c r="Q469" s="107">
        <f t="shared" si="94"/>
        <v>5.7262276887974667E-2</v>
      </c>
      <c r="R469" s="97">
        <f t="shared" si="101"/>
        <v>1.0021446334630597</v>
      </c>
      <c r="S469" s="97">
        <f t="shared" si="104"/>
        <v>6.5140790524352781</v>
      </c>
      <c r="T469" s="100">
        <f t="shared" si="95"/>
        <v>-8.7926145105475806E-3</v>
      </c>
      <c r="U469" s="100">
        <f t="shared" si="96"/>
        <v>-2.4118035898860413E-2</v>
      </c>
      <c r="V469" s="100">
        <f t="shared" si="97"/>
        <v>1.5325421388312832E-2</v>
      </c>
      <c r="Y469" s="81"/>
      <c r="Z469" s="81"/>
    </row>
    <row r="470" spans="1:26" ht="13">
      <c r="A470" s="74">
        <v>1909.06</v>
      </c>
      <c r="B470" s="95">
        <v>9.8000000000000007</v>
      </c>
      <c r="C470" s="96">
        <v>0.42</v>
      </c>
      <c r="D470" s="95">
        <v>0.67</v>
      </c>
      <c r="E470" s="95">
        <v>9.4194198349999994</v>
      </c>
      <c r="F470" s="96">
        <f t="shared" si="105"/>
        <v>1909.4583333332985</v>
      </c>
      <c r="G470" s="97">
        <f>G465*7/12+G477*5/12</f>
        <v>3.8224999999999998</v>
      </c>
      <c r="H470" s="96">
        <f t="shared" si="102"/>
        <v>332.11821479448895</v>
      </c>
      <c r="I470" s="96">
        <f t="shared" si="98"/>
        <v>14.233637776906665</v>
      </c>
      <c r="J470" s="98">
        <f t="shared" si="103"/>
        <v>2266.8021342636448</v>
      </c>
      <c r="K470" s="96">
        <f t="shared" si="99"/>
        <v>22.706041215541589</v>
      </c>
      <c r="L470" s="98">
        <f t="shared" si="100"/>
        <v>154.97524795475937</v>
      </c>
      <c r="M470" s="91">
        <f t="shared" si="92"/>
        <v>15.040444676080996</v>
      </c>
      <c r="N470" s="87"/>
      <c r="O470" s="99">
        <f t="shared" si="93"/>
        <v>18.659373227262559</v>
      </c>
      <c r="P470" s="99"/>
      <c r="Q470" s="107">
        <f t="shared" si="94"/>
        <v>5.6414579208054941E-2</v>
      </c>
      <c r="R470" s="97">
        <f t="shared" si="101"/>
        <v>1.0021556517645591</v>
      </c>
      <c r="S470" s="97">
        <f t="shared" si="104"/>
        <v>6.4620958638420092</v>
      </c>
      <c r="T470" s="100">
        <f t="shared" si="95"/>
        <v>-6.7626712988282378E-3</v>
      </c>
      <c r="U470" s="100">
        <f t="shared" si="96"/>
        <v>-2.3259661419105626E-2</v>
      </c>
      <c r="V470" s="100">
        <f t="shared" si="97"/>
        <v>1.6496990120277388E-2</v>
      </c>
      <c r="Y470" s="81"/>
      <c r="Z470" s="81"/>
    </row>
    <row r="471" spans="1:26" ht="13">
      <c r="A471" s="74">
        <v>1909.07</v>
      </c>
      <c r="B471" s="95">
        <v>9.94</v>
      </c>
      <c r="C471" s="96">
        <v>0.42330000000000001</v>
      </c>
      <c r="D471" s="95">
        <v>0.68500000000000005</v>
      </c>
      <c r="E471" s="95">
        <v>9.4194198349999994</v>
      </c>
      <c r="F471" s="96">
        <f t="shared" si="105"/>
        <v>1909.5416666666317</v>
      </c>
      <c r="G471" s="97">
        <f>G465*6/12+G477*6/12</f>
        <v>3.835</v>
      </c>
      <c r="H471" s="96">
        <f t="shared" si="102"/>
        <v>336.86276072012441</v>
      </c>
      <c r="I471" s="96">
        <f t="shared" si="98"/>
        <v>14.345473502296651</v>
      </c>
      <c r="J471" s="98">
        <f t="shared" si="103"/>
        <v>2307.3443530476302</v>
      </c>
      <c r="K471" s="96">
        <f t="shared" si="99"/>
        <v>23.214385421859685</v>
      </c>
      <c r="L471" s="98">
        <f t="shared" si="100"/>
        <v>159.00713096958017</v>
      </c>
      <c r="M471" s="91">
        <f t="shared" si="92"/>
        <v>15.231503240497684</v>
      </c>
      <c r="N471" s="87"/>
      <c r="O471" s="99">
        <f t="shared" si="93"/>
        <v>18.898339079013791</v>
      </c>
      <c r="P471" s="99"/>
      <c r="Q471" s="107">
        <f t="shared" si="94"/>
        <v>5.4094626464790664E-2</v>
      </c>
      <c r="R471" s="97">
        <f t="shared" si="101"/>
        <v>1.0021666695785254</v>
      </c>
      <c r="S471" s="97">
        <f t="shared" si="104"/>
        <v>6.4760258921936504</v>
      </c>
      <c r="T471" s="100">
        <f t="shared" si="95"/>
        <v>-7.7604300006463012E-3</v>
      </c>
      <c r="U471" s="100">
        <f t="shared" si="96"/>
        <v>-2.6233387551507059E-2</v>
      </c>
      <c r="V471" s="100">
        <f t="shared" si="97"/>
        <v>1.8472957550860758E-2</v>
      </c>
      <c r="Y471" s="81"/>
      <c r="Z471" s="81"/>
    </row>
    <row r="472" spans="1:26" ht="13">
      <c r="A472" s="74">
        <v>1909.08</v>
      </c>
      <c r="B472" s="95">
        <v>10.18</v>
      </c>
      <c r="C472" s="96">
        <v>0.42670000000000002</v>
      </c>
      <c r="D472" s="95">
        <v>0.7</v>
      </c>
      <c r="E472" s="95">
        <v>9.5145851239999999</v>
      </c>
      <c r="F472" s="96">
        <f t="shared" si="105"/>
        <v>1909.624999999965</v>
      </c>
      <c r="G472" s="97">
        <f>G465*5/12+G477*7/12</f>
        <v>3.8474999999999997</v>
      </c>
      <c r="H472" s="96">
        <f t="shared" si="102"/>
        <v>341.54560053311252</v>
      </c>
      <c r="I472" s="96">
        <f t="shared" si="98"/>
        <v>14.31606166478184</v>
      </c>
      <c r="J472" s="98">
        <f t="shared" si="103"/>
        <v>2347.5910031663661</v>
      </c>
      <c r="K472" s="96">
        <f t="shared" si="99"/>
        <v>23.485453867699288</v>
      </c>
      <c r="L472" s="98">
        <f t="shared" si="100"/>
        <v>161.42570748688175</v>
      </c>
      <c r="M472" s="91">
        <f t="shared" si="92"/>
        <v>15.417580706254761</v>
      </c>
      <c r="N472" s="87"/>
      <c r="O472" s="99">
        <f t="shared" si="93"/>
        <v>19.128911647815677</v>
      </c>
      <c r="P472" s="99"/>
      <c r="Q472" s="107">
        <f t="shared" si="94"/>
        <v>5.2867298335827664E-2</v>
      </c>
      <c r="R472" s="97">
        <f t="shared" si="101"/>
        <v>1.0021776869054124</v>
      </c>
      <c r="S472" s="97">
        <f t="shared" si="104"/>
        <v>6.4251434686586792</v>
      </c>
      <c r="T472" s="100">
        <f t="shared" si="95"/>
        <v>-1.7531666746307351E-2</v>
      </c>
      <c r="U472" s="100">
        <f t="shared" si="96"/>
        <v>-2.7046155414689355E-2</v>
      </c>
      <c r="V472" s="100">
        <f t="shared" si="97"/>
        <v>9.514488668382004E-3</v>
      </c>
      <c r="Y472" s="81"/>
      <c r="Z472" s="81"/>
    </row>
    <row r="473" spans="1:26" ht="13">
      <c r="A473" s="74">
        <v>1909.09</v>
      </c>
      <c r="B473" s="95">
        <v>10.19</v>
      </c>
      <c r="C473" s="96">
        <v>0.43</v>
      </c>
      <c r="D473" s="95">
        <v>0.71499999999999997</v>
      </c>
      <c r="E473" s="95">
        <v>9.6096694209999995</v>
      </c>
      <c r="F473" s="96">
        <f t="shared" si="105"/>
        <v>1909.7083333332982</v>
      </c>
      <c r="G473" s="97">
        <f>G465*4/12+G477*8/12</f>
        <v>3.8600000000000003</v>
      </c>
      <c r="H473" s="96">
        <f t="shared" si="102"/>
        <v>338.4983137808606</v>
      </c>
      <c r="I473" s="96">
        <f t="shared" si="98"/>
        <v>14.284030905374882</v>
      </c>
      <c r="J473" s="98">
        <f t="shared" si="103"/>
        <v>2334.8273748641732</v>
      </c>
      <c r="K473" s="96">
        <f t="shared" si="99"/>
        <v>23.751353714751261</v>
      </c>
      <c r="L473" s="98">
        <f t="shared" si="100"/>
        <v>163.82743601843808</v>
      </c>
      <c r="M473" s="91">
        <f t="shared" si="92"/>
        <v>15.25444643682118</v>
      </c>
      <c r="N473" s="87"/>
      <c r="O473" s="99">
        <f t="shared" si="93"/>
        <v>18.925890785476788</v>
      </c>
      <c r="P473" s="99"/>
      <c r="Q473" s="107">
        <f t="shared" si="94"/>
        <v>5.0537394058907385E-2</v>
      </c>
      <c r="R473" s="97">
        <f t="shared" si="101"/>
        <v>1.0021887037456738</v>
      </c>
      <c r="S473" s="97">
        <f t="shared" si="104"/>
        <v>6.3754224405983759</v>
      </c>
      <c r="T473" s="100">
        <f t="shared" si="95"/>
        <v>-1.5519457540474346E-2</v>
      </c>
      <c r="U473" s="100">
        <f t="shared" si="96"/>
        <v>-2.6751385623001833E-2</v>
      </c>
      <c r="V473" s="100">
        <f t="shared" si="97"/>
        <v>1.1231928082527487E-2</v>
      </c>
      <c r="Y473" s="81"/>
      <c r="Z473" s="81"/>
    </row>
    <row r="474" spans="1:26" ht="13">
      <c r="A474" s="74">
        <v>1909.1</v>
      </c>
      <c r="B474" s="95">
        <v>10.23</v>
      </c>
      <c r="C474" s="96">
        <v>0.43330000000000002</v>
      </c>
      <c r="D474" s="95">
        <v>0.73</v>
      </c>
      <c r="E474" s="95">
        <v>9.8000000000000007</v>
      </c>
      <c r="F474" s="96">
        <f t="shared" si="105"/>
        <v>1909.7916666666315</v>
      </c>
      <c r="G474" s="97">
        <f>G465*3/12+G477*9/12</f>
        <v>3.8724999999999996</v>
      </c>
      <c r="H474" s="96">
        <f t="shared" si="102"/>
        <v>333.22711377551008</v>
      </c>
      <c r="I474" s="96">
        <f t="shared" si="98"/>
        <v>14.114106392857138</v>
      </c>
      <c r="J474" s="98">
        <f t="shared" si="103"/>
        <v>2306.5815170559008</v>
      </c>
      <c r="K474" s="96">
        <f t="shared" si="99"/>
        <v>23.778669897959173</v>
      </c>
      <c r="L474" s="98">
        <f t="shared" si="100"/>
        <v>164.59477101180914</v>
      </c>
      <c r="M474" s="91">
        <f t="shared" si="92"/>
        <v>14.988845296121765</v>
      </c>
      <c r="N474" s="87"/>
      <c r="O474" s="99">
        <f t="shared" si="93"/>
        <v>18.59596143831665</v>
      </c>
      <c r="P474" s="99"/>
      <c r="Q474" s="107">
        <f t="shared" si="94"/>
        <v>5.2310304239140487E-2</v>
      </c>
      <c r="R474" s="97">
        <f t="shared" si="101"/>
        <v>1.0021997200997625</v>
      </c>
      <c r="S474" s="97">
        <f t="shared" si="104"/>
        <v>6.265285157651503</v>
      </c>
      <c r="T474" s="100">
        <f t="shared" si="95"/>
        <v>-1.0588345651889486E-2</v>
      </c>
      <c r="U474" s="100">
        <f t="shared" si="96"/>
        <v>-2.659124381084832E-2</v>
      </c>
      <c r="V474" s="100">
        <f t="shared" si="97"/>
        <v>1.6002898158958834E-2</v>
      </c>
      <c r="Y474" s="81"/>
      <c r="Z474" s="81"/>
    </row>
    <row r="475" spans="1:26" ht="13">
      <c r="A475" s="74">
        <v>1909.11</v>
      </c>
      <c r="B475" s="95">
        <v>10.18</v>
      </c>
      <c r="C475" s="96">
        <v>0.43669999999999998</v>
      </c>
      <c r="D475" s="95">
        <v>0.745</v>
      </c>
      <c r="E475" s="95">
        <v>9.8951652889999995</v>
      </c>
      <c r="F475" s="96">
        <f t="shared" si="105"/>
        <v>1909.8749999999648</v>
      </c>
      <c r="G475" s="97">
        <f>G465*2/12+G477*10/12</f>
        <v>3.8849999999999998</v>
      </c>
      <c r="H475" s="96">
        <f t="shared" si="102"/>
        <v>328.40933881240989</v>
      </c>
      <c r="I475" s="96">
        <f t="shared" si="98"/>
        <v>14.088050909565757</v>
      </c>
      <c r="J475" s="98">
        <f t="shared" si="103"/>
        <v>2281.3595172570745</v>
      </c>
      <c r="K475" s="96">
        <f t="shared" si="99"/>
        <v>24.033885797175383</v>
      </c>
      <c r="L475" s="98">
        <f t="shared" si="100"/>
        <v>166.95607469121029</v>
      </c>
      <c r="M475" s="91">
        <f t="shared" si="92"/>
        <v>14.745631176824588</v>
      </c>
      <c r="N475" s="87"/>
      <c r="O475" s="99">
        <f t="shared" si="93"/>
        <v>18.294340914901568</v>
      </c>
      <c r="P475" s="99"/>
      <c r="Q475" s="107">
        <f t="shared" si="94"/>
        <v>5.3018752451290424E-2</v>
      </c>
      <c r="R475" s="97">
        <f t="shared" si="101"/>
        <v>1.0022107359681312</v>
      </c>
      <c r="S475" s="97">
        <f t="shared" si="104"/>
        <v>6.2186790326354728</v>
      </c>
      <c r="T475" s="100">
        <f t="shared" si="95"/>
        <v>-1.4149002264422506E-2</v>
      </c>
      <c r="U475" s="100">
        <f t="shared" si="96"/>
        <v>-2.7896832418933037E-2</v>
      </c>
      <c r="V475" s="100">
        <f t="shared" si="97"/>
        <v>1.3747830154510532E-2</v>
      </c>
      <c r="Y475" s="81"/>
      <c r="Z475" s="81"/>
    </row>
    <row r="476" spans="1:26" ht="13">
      <c r="A476" s="74">
        <v>1909.12</v>
      </c>
      <c r="B476" s="95">
        <v>10.3</v>
      </c>
      <c r="C476" s="96">
        <v>0.44</v>
      </c>
      <c r="D476" s="95">
        <v>0.76</v>
      </c>
      <c r="E476" s="95">
        <v>9.9903305790000001</v>
      </c>
      <c r="F476" s="96">
        <f t="shared" si="105"/>
        <v>1909.958333333298</v>
      </c>
      <c r="G476" s="97">
        <f>G465*1/12+G477*11/12</f>
        <v>3.8975000000000004</v>
      </c>
      <c r="H476" s="96">
        <f t="shared" si="102"/>
        <v>329.11535048814318</v>
      </c>
      <c r="I476" s="96">
        <f t="shared" si="98"/>
        <v>14.059296525707087</v>
      </c>
      <c r="J476" s="98">
        <f t="shared" si="103"/>
        <v>2294.4027688054539</v>
      </c>
      <c r="K476" s="96">
        <f t="shared" si="99"/>
        <v>24.284239453494056</v>
      </c>
      <c r="L476" s="98">
        <f t="shared" si="100"/>
        <v>169.29573828079074</v>
      </c>
      <c r="M476" s="91">
        <f t="shared" si="92"/>
        <v>14.75063848926504</v>
      </c>
      <c r="N476" s="87"/>
      <c r="O476" s="99">
        <f t="shared" si="93"/>
        <v>18.299718545945847</v>
      </c>
      <c r="P476" s="99"/>
      <c r="Q476" s="107">
        <f t="shared" si="94"/>
        <v>5.2609590345711797E-2</v>
      </c>
      <c r="R476" s="97">
        <f t="shared" si="101"/>
        <v>1.0022217513512319</v>
      </c>
      <c r="S476" s="97">
        <f t="shared" si="104"/>
        <v>6.1730584129277295</v>
      </c>
      <c r="T476" s="100">
        <f t="shared" si="95"/>
        <v>-1.9259474915082841E-2</v>
      </c>
      <c r="U476" s="100">
        <f t="shared" si="96"/>
        <v>-2.9161621238060542E-2</v>
      </c>
      <c r="V476" s="100">
        <f t="shared" si="97"/>
        <v>9.9021463229777007E-3</v>
      </c>
      <c r="Y476" s="81"/>
      <c r="Z476" s="81"/>
    </row>
    <row r="477" spans="1:26" ht="13">
      <c r="A477" s="74">
        <v>1910.01</v>
      </c>
      <c r="B477" s="95">
        <v>10.08</v>
      </c>
      <c r="C477" s="96">
        <v>0.4425</v>
      </c>
      <c r="D477" s="95">
        <v>0.75749999999999995</v>
      </c>
      <c r="E477" s="95">
        <v>9.8951652889999995</v>
      </c>
      <c r="F477" s="96">
        <f t="shared" si="105"/>
        <v>1910.0416666666313</v>
      </c>
      <c r="G477" s="97">
        <v>3.91</v>
      </c>
      <c r="H477" s="96">
        <f t="shared" si="102"/>
        <v>325.18331387319176</v>
      </c>
      <c r="I477" s="96">
        <f t="shared" si="98"/>
        <v>14.275160356040411</v>
      </c>
      <c r="J477" s="98">
        <f t="shared" si="103"/>
        <v>2275.2840563746313</v>
      </c>
      <c r="K477" s="96">
        <f t="shared" si="99"/>
        <v>24.437138914577652</v>
      </c>
      <c r="L477" s="98">
        <f t="shared" si="100"/>
        <v>170.98488816505784</v>
      </c>
      <c r="M477" s="91">
        <f t="shared" si="92"/>
        <v>14.54788504056415</v>
      </c>
      <c r="N477" s="87"/>
      <c r="O477" s="99">
        <f t="shared" si="93"/>
        <v>18.0485007866024</v>
      </c>
      <c r="P477" s="99"/>
      <c r="Q477" s="107">
        <f t="shared" si="94"/>
        <v>5.2449986402138181E-2</v>
      </c>
      <c r="R477" s="97">
        <f t="shared" si="101"/>
        <v>1.0027795864958251</v>
      </c>
      <c r="S477" s="97">
        <f t="shared" si="104"/>
        <v>6.2462737929115999</v>
      </c>
      <c r="T477" s="100">
        <f t="shared" si="95"/>
        <v>-2.0998057698949468E-2</v>
      </c>
      <c r="U477" s="100">
        <f t="shared" si="96"/>
        <v>-3.2233048184648228E-2</v>
      </c>
      <c r="V477" s="100">
        <f t="shared" si="97"/>
        <v>1.1234990485698759E-2</v>
      </c>
      <c r="Y477" s="81"/>
      <c r="Z477" s="81"/>
    </row>
    <row r="478" spans="1:26" ht="13">
      <c r="A478" s="74">
        <v>1910.02</v>
      </c>
      <c r="B478" s="95">
        <v>9.7200000000000006</v>
      </c>
      <c r="C478" s="96">
        <v>0.44500000000000001</v>
      </c>
      <c r="D478" s="95">
        <v>0.755</v>
      </c>
      <c r="E478" s="95">
        <v>9.8951652889999995</v>
      </c>
      <c r="F478" s="96">
        <f t="shared" si="105"/>
        <v>1910.1249999999645</v>
      </c>
      <c r="G478" s="97">
        <f>G477*11/12+G489*1/12</f>
        <v>3.9158333333333335</v>
      </c>
      <c r="H478" s="96">
        <f t="shared" si="102"/>
        <v>313.56962409200634</v>
      </c>
      <c r="I478" s="96">
        <f t="shared" si="98"/>
        <v>14.355810979520868</v>
      </c>
      <c r="J478" s="98">
        <f t="shared" si="103"/>
        <v>2202.3944588345212</v>
      </c>
      <c r="K478" s="96">
        <f t="shared" si="99"/>
        <v>24.3564882910972</v>
      </c>
      <c r="L478" s="98">
        <f t="shared" si="100"/>
        <v>171.07076300617936</v>
      </c>
      <c r="M478" s="91">
        <f t="shared" si="92"/>
        <v>14.002037903032701</v>
      </c>
      <c r="N478" s="87"/>
      <c r="O478" s="99">
        <f t="shared" si="93"/>
        <v>17.374142485913506</v>
      </c>
      <c r="P478" s="99"/>
      <c r="Q478" s="107">
        <f t="shared" si="94"/>
        <v>5.3847169033190118E-2</v>
      </c>
      <c r="R478" s="97">
        <f t="shared" si="101"/>
        <v>1.002784577867381</v>
      </c>
      <c r="S478" s="97">
        <f t="shared" si="104"/>
        <v>6.2636358511956036</v>
      </c>
      <c r="T478" s="100">
        <f t="shared" si="95"/>
        <v>-2.6721783232239837E-2</v>
      </c>
      <c r="U478" s="100">
        <f t="shared" si="96"/>
        <v>-3.3174266110591377E-2</v>
      </c>
      <c r="V478" s="100">
        <f t="shared" si="97"/>
        <v>6.4524828783515398E-3</v>
      </c>
      <c r="Y478" s="81"/>
      <c r="Z478" s="81"/>
    </row>
    <row r="479" spans="1:26" ht="13">
      <c r="A479" s="74">
        <v>1910.03</v>
      </c>
      <c r="B479" s="95">
        <v>9.9600000000000009</v>
      </c>
      <c r="C479" s="96">
        <v>0.44750000000000001</v>
      </c>
      <c r="D479" s="95">
        <v>0.75249999999999995</v>
      </c>
      <c r="E479" s="95">
        <v>10.08541488</v>
      </c>
      <c r="F479" s="96">
        <f t="shared" si="105"/>
        <v>1910.2083333332978</v>
      </c>
      <c r="G479" s="97">
        <f>G477*10/12+G489*2/12</f>
        <v>3.9216666666666669</v>
      </c>
      <c r="H479" s="96">
        <f t="shared" si="102"/>
        <v>315.25090616797701</v>
      </c>
      <c r="I479" s="96">
        <f t="shared" si="98"/>
        <v>14.164134589374468</v>
      </c>
      <c r="J479" s="98">
        <f t="shared" si="103"/>
        <v>2222.4934420845434</v>
      </c>
      <c r="K479" s="96">
        <f t="shared" si="99"/>
        <v>23.817902298333603</v>
      </c>
      <c r="L479" s="98">
        <f t="shared" si="100"/>
        <v>167.91428867154809</v>
      </c>
      <c r="M479" s="91">
        <f t="shared" si="92"/>
        <v>14.050006965077822</v>
      </c>
      <c r="N479" s="87"/>
      <c r="O479" s="99">
        <f t="shared" si="93"/>
        <v>17.435730474563595</v>
      </c>
      <c r="P479" s="99"/>
      <c r="Q479" s="107">
        <f t="shared" si="94"/>
        <v>5.5492369388224765E-2</v>
      </c>
      <c r="R479" s="97">
        <f t="shared" si="101"/>
        <v>1.0027895691897077</v>
      </c>
      <c r="S479" s="97">
        <f t="shared" si="104"/>
        <v>6.1625922316156796</v>
      </c>
      <c r="T479" s="100">
        <f t="shared" si="95"/>
        <v>-2.1476384341976629E-2</v>
      </c>
      <c r="U479" s="100">
        <f t="shared" si="96"/>
        <v>-3.226284431330062E-2</v>
      </c>
      <c r="V479" s="100">
        <f t="shared" si="97"/>
        <v>1.0786459971323992E-2</v>
      </c>
      <c r="Y479" s="81"/>
      <c r="Z479" s="81"/>
    </row>
    <row r="480" spans="1:26" ht="13">
      <c r="A480" s="74">
        <v>1910.04</v>
      </c>
      <c r="B480" s="95">
        <v>9.7200000000000006</v>
      </c>
      <c r="C480" s="96">
        <v>0.45</v>
      </c>
      <c r="D480" s="95">
        <v>0.75</v>
      </c>
      <c r="E480" s="95">
        <v>10.180580170000001</v>
      </c>
      <c r="F480" s="96">
        <f t="shared" si="105"/>
        <v>1910.291666666631</v>
      </c>
      <c r="G480" s="97">
        <f>G477*9/12+G489*3/12</f>
        <v>3.9274999999999998</v>
      </c>
      <c r="H480" s="96">
        <f t="shared" si="102"/>
        <v>304.77862834805404</v>
      </c>
      <c r="I480" s="96">
        <f t="shared" si="98"/>
        <v>14.110121682780282</v>
      </c>
      <c r="J480" s="98">
        <f t="shared" si="103"/>
        <v>2156.9543303316304</v>
      </c>
      <c r="K480" s="96">
        <f t="shared" si="99"/>
        <v>23.516869471300467</v>
      </c>
      <c r="L480" s="98">
        <f t="shared" si="100"/>
        <v>166.43166129102087</v>
      </c>
      <c r="M480" s="91">
        <f t="shared" si="92"/>
        <v>13.559883620820079</v>
      </c>
      <c r="N480" s="87"/>
      <c r="O480" s="99">
        <f t="shared" si="93"/>
        <v>16.832242284802881</v>
      </c>
      <c r="P480" s="99"/>
      <c r="Q480" s="107">
        <f t="shared" si="94"/>
        <v>5.8968363511062584E-2</v>
      </c>
      <c r="R480" s="97">
        <f t="shared" si="101"/>
        <v>1.0027945604628268</v>
      </c>
      <c r="S480" s="97">
        <f t="shared" si="104"/>
        <v>6.122016279113776</v>
      </c>
      <c r="T480" s="100">
        <f t="shared" si="95"/>
        <v>-2.1781476735930227E-2</v>
      </c>
      <c r="U480" s="100">
        <f t="shared" si="96"/>
        <v>-3.4198723678286691E-2</v>
      </c>
      <c r="V480" s="100">
        <f t="shared" si="97"/>
        <v>1.2417246942356464E-2</v>
      </c>
      <c r="Y480" s="81"/>
      <c r="Z480" s="81"/>
    </row>
    <row r="481" spans="1:26" ht="13">
      <c r="A481" s="74">
        <v>1910.05</v>
      </c>
      <c r="B481" s="95">
        <v>9.56</v>
      </c>
      <c r="C481" s="96">
        <v>0.45250000000000001</v>
      </c>
      <c r="D481" s="95">
        <v>0.74750000000000005</v>
      </c>
      <c r="E481" s="95">
        <v>9.9903305790000001</v>
      </c>
      <c r="F481" s="96">
        <f t="shared" si="105"/>
        <v>1910.3749999999643</v>
      </c>
      <c r="G481" s="97">
        <f>G477*8/12+G489*4/12</f>
        <v>3.9333333333333336</v>
      </c>
      <c r="H481" s="96">
        <f t="shared" si="102"/>
        <v>305.4701699676358</v>
      </c>
      <c r="I481" s="96">
        <f t="shared" si="98"/>
        <v>14.458708358823765</v>
      </c>
      <c r="J481" s="98">
        <f t="shared" si="103"/>
        <v>2170.3756174920741</v>
      </c>
      <c r="K481" s="96">
        <f t="shared" si="99"/>
        <v>23.884827620377379</v>
      </c>
      <c r="L481" s="98">
        <f t="shared" si="100"/>
        <v>169.7024868279629</v>
      </c>
      <c r="M481" s="91">
        <f t="shared" si="92"/>
        <v>13.568792287251451</v>
      </c>
      <c r="N481" s="87"/>
      <c r="O481" s="99">
        <f t="shared" si="93"/>
        <v>16.849954664554467</v>
      </c>
      <c r="P481" s="99"/>
      <c r="Q481" s="107">
        <f t="shared" si="94"/>
        <v>5.9397879275674505E-2</v>
      </c>
      <c r="R481" s="97">
        <f t="shared" si="101"/>
        <v>1.0027995516867598</v>
      </c>
      <c r="S481" s="97">
        <f t="shared" si="104"/>
        <v>6.2560342634895605</v>
      </c>
      <c r="T481" s="100">
        <f t="shared" si="95"/>
        <v>-2.9609238270533078E-2</v>
      </c>
      <c r="U481" s="100">
        <f t="shared" si="96"/>
        <v>-3.7375270968179275E-2</v>
      </c>
      <c r="V481" s="100">
        <f t="shared" si="97"/>
        <v>7.7660326976461969E-3</v>
      </c>
      <c r="Y481" s="81"/>
      <c r="Z481" s="81"/>
    </row>
    <row r="482" spans="1:26" ht="13">
      <c r="A482" s="74">
        <v>1910.06</v>
      </c>
      <c r="B482" s="95">
        <v>9.1</v>
      </c>
      <c r="C482" s="96">
        <v>0.45500000000000002</v>
      </c>
      <c r="D482" s="95">
        <v>0.745</v>
      </c>
      <c r="E482" s="95">
        <v>9.8951652889999995</v>
      </c>
      <c r="F482" s="96">
        <f t="shared" si="105"/>
        <v>1910.4583333332976</v>
      </c>
      <c r="G482" s="97">
        <f>G477*7/12+G489*5/12</f>
        <v>3.9391666666666665</v>
      </c>
      <c r="H482" s="96">
        <f t="shared" si="102"/>
        <v>293.56826946885366</v>
      </c>
      <c r="I482" s="96">
        <f t="shared" si="98"/>
        <v>14.678413473442685</v>
      </c>
      <c r="J482" s="98">
        <f t="shared" si="103"/>
        <v>2094.5031067502123</v>
      </c>
      <c r="K482" s="96">
        <f t="shared" si="99"/>
        <v>24.033885797175383</v>
      </c>
      <c r="L482" s="98">
        <f t="shared" si="100"/>
        <v>171.47305654163827</v>
      </c>
      <c r="M482" s="91">
        <f t="shared" si="92"/>
        <v>13.019657302315935</v>
      </c>
      <c r="N482" s="87"/>
      <c r="O482" s="99">
        <f t="shared" si="93"/>
        <v>16.176908272404525</v>
      </c>
      <c r="P482" s="99"/>
      <c r="Q482" s="107">
        <f t="shared" si="94"/>
        <v>6.2724664562796406E-2</v>
      </c>
      <c r="R482" s="97">
        <f t="shared" si="101"/>
        <v>1.0028045428615282</v>
      </c>
      <c r="S482" s="97">
        <f t="shared" si="104"/>
        <v>6.3338832790504309</v>
      </c>
      <c r="T482" s="100">
        <f t="shared" si="95"/>
        <v>-2.8729672024374708E-2</v>
      </c>
      <c r="U482" s="100">
        <f t="shared" si="96"/>
        <v>-3.9628615463258243E-2</v>
      </c>
      <c r="V482" s="100">
        <f t="shared" si="97"/>
        <v>1.0898943438883535E-2</v>
      </c>
      <c r="Y482" s="81"/>
      <c r="Z482" s="81"/>
    </row>
    <row r="483" spans="1:26" ht="13">
      <c r="A483" s="74">
        <v>1910.07</v>
      </c>
      <c r="B483" s="95">
        <v>8.64</v>
      </c>
      <c r="C483" s="96">
        <v>0.45750000000000002</v>
      </c>
      <c r="D483" s="95">
        <v>0.74250000000000005</v>
      </c>
      <c r="E483" s="95">
        <v>9.8951652889999995</v>
      </c>
      <c r="F483" s="96">
        <f t="shared" si="105"/>
        <v>1910.5416666666308</v>
      </c>
      <c r="G483" s="97">
        <f>G477*6/12+G489*6/12</f>
        <v>3.9450000000000003</v>
      </c>
      <c r="H483" s="96">
        <f t="shared" si="102"/>
        <v>278.72855474845011</v>
      </c>
      <c r="I483" s="96">
        <f t="shared" si="98"/>
        <v>14.759064096923138</v>
      </c>
      <c r="J483" s="98">
        <f t="shared" si="103"/>
        <v>1997.4021728864493</v>
      </c>
      <c r="K483" s="96">
        <f t="shared" si="99"/>
        <v>23.953235173694928</v>
      </c>
      <c r="L483" s="98">
        <f t="shared" si="100"/>
        <v>171.65174923242924</v>
      </c>
      <c r="M483" s="91">
        <f t="shared" si="92"/>
        <v>12.342581259985213</v>
      </c>
      <c r="N483" s="87"/>
      <c r="O483" s="99">
        <f t="shared" si="93"/>
        <v>15.347332499645285</v>
      </c>
      <c r="P483" s="99"/>
      <c r="Q483" s="107">
        <f t="shared" si="94"/>
        <v>6.5622385013548057E-2</v>
      </c>
      <c r="R483" s="97">
        <f t="shared" si="101"/>
        <v>1.0028095339871532</v>
      </c>
      <c r="S483" s="97">
        <f t="shared" si="104"/>
        <v>6.3516469261864446</v>
      </c>
      <c r="T483" s="100">
        <f t="shared" si="95"/>
        <v>-2.3231619699657369E-2</v>
      </c>
      <c r="U483" s="100">
        <f t="shared" si="96"/>
        <v>-3.9110493662960266E-2</v>
      </c>
      <c r="V483" s="100">
        <f t="shared" si="97"/>
        <v>1.5878873963302897E-2</v>
      </c>
      <c r="Y483" s="81"/>
      <c r="Z483" s="81"/>
    </row>
    <row r="484" spans="1:26" ht="13">
      <c r="A484" s="74">
        <v>1910.08</v>
      </c>
      <c r="B484" s="95">
        <v>8.85</v>
      </c>
      <c r="C484" s="96">
        <v>0.46</v>
      </c>
      <c r="D484" s="95">
        <v>0.74</v>
      </c>
      <c r="E484" s="95">
        <v>9.8000000000000007</v>
      </c>
      <c r="F484" s="96">
        <f t="shared" si="105"/>
        <v>1910.6249999999641</v>
      </c>
      <c r="G484" s="97">
        <f>G477*5/12+G489*7/12</f>
        <v>3.9508333333333336</v>
      </c>
      <c r="H484" s="96">
        <f t="shared" si="102"/>
        <v>288.27565561224475</v>
      </c>
      <c r="I484" s="96">
        <f t="shared" si="98"/>
        <v>14.983819387755098</v>
      </c>
      <c r="J484" s="98">
        <f t="shared" si="103"/>
        <v>2074.7658268538025</v>
      </c>
      <c r="K484" s="96">
        <f t="shared" si="99"/>
        <v>24.104405102040808</v>
      </c>
      <c r="L484" s="98">
        <f t="shared" si="100"/>
        <v>173.48324427930103</v>
      </c>
      <c r="M484" s="91">
        <f t="shared" si="92"/>
        <v>12.745055150886248</v>
      </c>
      <c r="N484" s="87"/>
      <c r="O484" s="99">
        <f t="shared" si="93"/>
        <v>15.858955310848531</v>
      </c>
      <c r="P484" s="99"/>
      <c r="Q484" s="107">
        <f t="shared" si="94"/>
        <v>6.3272493374758362E-2</v>
      </c>
      <c r="R484" s="97">
        <f t="shared" si="101"/>
        <v>1.002814525063656</v>
      </c>
      <c r="S484" s="97">
        <f t="shared" si="104"/>
        <v>6.4313445998059047</v>
      </c>
      <c r="T484" s="100">
        <f t="shared" si="95"/>
        <v>-2.7908749373704689E-2</v>
      </c>
      <c r="U484" s="100">
        <f t="shared" si="96"/>
        <v>-3.7642164421283653E-2</v>
      </c>
      <c r="V484" s="100">
        <f t="shared" si="97"/>
        <v>9.7334150475789638E-3</v>
      </c>
      <c r="Y484" s="81"/>
      <c r="Z484" s="81"/>
    </row>
    <row r="485" spans="1:26" ht="13">
      <c r="A485" s="74">
        <v>1910.09</v>
      </c>
      <c r="B485" s="95">
        <v>8.91</v>
      </c>
      <c r="C485" s="96">
        <v>0.46250000000000002</v>
      </c>
      <c r="D485" s="95">
        <v>0.73750000000000004</v>
      </c>
      <c r="E485" s="95">
        <v>9.7048347110000002</v>
      </c>
      <c r="F485" s="96">
        <f t="shared" si="105"/>
        <v>1910.7083333332973</v>
      </c>
      <c r="G485" s="97">
        <f>G477*4/12+G489*8/12</f>
        <v>3.956666666666667</v>
      </c>
      <c r="H485" s="96">
        <f t="shared" si="102"/>
        <v>293.07605329703995</v>
      </c>
      <c r="I485" s="96">
        <f t="shared" si="98"/>
        <v>15.212982564520873</v>
      </c>
      <c r="J485" s="98">
        <f t="shared" si="103"/>
        <v>2118.4392421737039</v>
      </c>
      <c r="K485" s="96">
        <f t="shared" si="99"/>
        <v>24.258539765046798</v>
      </c>
      <c r="L485" s="98">
        <f t="shared" si="100"/>
        <v>175.34780483761017</v>
      </c>
      <c r="M485" s="91">
        <f t="shared" si="92"/>
        <v>12.937161101070844</v>
      </c>
      <c r="N485" s="87"/>
      <c r="O485" s="99">
        <f t="shared" si="93"/>
        <v>16.108720433280784</v>
      </c>
      <c r="P485" s="99"/>
      <c r="Q485" s="107">
        <f t="shared" si="94"/>
        <v>5.9795105936958456E-2</v>
      </c>
      <c r="R485" s="97">
        <f t="shared" si="101"/>
        <v>1.0028195160910582</v>
      </c>
      <c r="S485" s="97">
        <f t="shared" si="104"/>
        <v>6.5126888329211914</v>
      </c>
      <c r="T485" s="100">
        <f t="shared" si="95"/>
        <v>-2.4558461455944092E-2</v>
      </c>
      <c r="U485" s="100">
        <f t="shared" si="96"/>
        <v>-3.7090077978878422E-2</v>
      </c>
      <c r="V485" s="100">
        <f t="shared" si="97"/>
        <v>1.253161652293433E-2</v>
      </c>
      <c r="Y485" s="81"/>
      <c r="Z485" s="81"/>
    </row>
    <row r="486" spans="1:26" ht="13">
      <c r="A486" s="74">
        <v>1910.1</v>
      </c>
      <c r="B486" s="95">
        <v>9.32</v>
      </c>
      <c r="C486" s="96">
        <v>0.46500000000000002</v>
      </c>
      <c r="D486" s="95">
        <v>0.73499999999999999</v>
      </c>
      <c r="E486" s="95">
        <v>9.4194198349999994</v>
      </c>
      <c r="F486" s="96">
        <f t="shared" si="105"/>
        <v>1910.7916666666306</v>
      </c>
      <c r="G486" s="97">
        <f>G477*3/12+G489*9/12</f>
        <v>3.9624999999999999</v>
      </c>
      <c r="H486" s="96">
        <f t="shared" si="102"/>
        <v>315.85120019230988</v>
      </c>
      <c r="I486" s="96">
        <f t="shared" si="98"/>
        <v>15.758670395860955</v>
      </c>
      <c r="J486" s="98">
        <f t="shared" si="103"/>
        <v>2292.5570061558738</v>
      </c>
      <c r="K486" s="96">
        <f t="shared" si="99"/>
        <v>24.908866109586668</v>
      </c>
      <c r="L486" s="98">
        <f t="shared" si="100"/>
        <v>180.79714587173467</v>
      </c>
      <c r="M486" s="91">
        <f t="shared" si="92"/>
        <v>13.918866656445809</v>
      </c>
      <c r="N486" s="87"/>
      <c r="O486" s="99">
        <f t="shared" si="93"/>
        <v>17.339823908583163</v>
      </c>
      <c r="P486" s="99"/>
      <c r="Q486" s="107">
        <f t="shared" si="94"/>
        <v>5.2489764947584568E-2</v>
      </c>
      <c r="R486" s="97">
        <f t="shared" si="101"/>
        <v>1.0028245070693811</v>
      </c>
      <c r="S486" s="97">
        <f t="shared" si="104"/>
        <v>6.7289467988774678</v>
      </c>
      <c r="T486" s="100">
        <f t="shared" si="95"/>
        <v>-3.1100384277508497E-2</v>
      </c>
      <c r="U486" s="100">
        <f t="shared" si="96"/>
        <v>-3.9420356493717557E-2</v>
      </c>
      <c r="V486" s="100">
        <f t="shared" si="97"/>
        <v>8.3199722162090595E-3</v>
      </c>
      <c r="Y486" s="81"/>
      <c r="Z486" s="81"/>
    </row>
    <row r="487" spans="1:26" ht="13">
      <c r="A487" s="74">
        <v>1910.11</v>
      </c>
      <c r="B487" s="95">
        <v>9.31</v>
      </c>
      <c r="C487" s="96">
        <v>0.46750000000000003</v>
      </c>
      <c r="D487" s="95">
        <v>0.73250000000000004</v>
      </c>
      <c r="E487" s="95">
        <v>9.229089256</v>
      </c>
      <c r="F487" s="96">
        <f t="shared" si="105"/>
        <v>1910.8749999999638</v>
      </c>
      <c r="G487" s="97">
        <f>G477*2/12+G489*10/12</f>
        <v>3.9683333333333333</v>
      </c>
      <c r="H487" s="96">
        <f t="shared" si="102"/>
        <v>322.01908255117206</v>
      </c>
      <c r="I487" s="96">
        <f t="shared" si="98"/>
        <v>16.170131159255956</v>
      </c>
      <c r="J487" s="98">
        <f t="shared" si="103"/>
        <v>2347.106324087119</v>
      </c>
      <c r="K487" s="96">
        <f t="shared" si="99"/>
        <v>25.336087859155054</v>
      </c>
      <c r="L487" s="98">
        <f t="shared" si="100"/>
        <v>184.66760283499622</v>
      </c>
      <c r="M487" s="91">
        <f t="shared" si="92"/>
        <v>14.164523175780349</v>
      </c>
      <c r="N487" s="87"/>
      <c r="O487" s="99">
        <f t="shared" si="93"/>
        <v>17.653921691005699</v>
      </c>
      <c r="P487" s="99"/>
      <c r="Q487" s="107">
        <f t="shared" si="94"/>
        <v>4.9104853476430482E-2</v>
      </c>
      <c r="R487" s="97">
        <f t="shared" si="101"/>
        <v>1.0028294979986456</v>
      </c>
      <c r="S487" s="97">
        <f t="shared" si="104"/>
        <v>6.8871151073325532</v>
      </c>
      <c r="T487" s="100">
        <f t="shared" si="95"/>
        <v>-3.7367043454423987E-2</v>
      </c>
      <c r="U487" s="100">
        <f t="shared" si="96"/>
        <v>-4.0837434525953231E-2</v>
      </c>
      <c r="V487" s="100">
        <f t="shared" si="97"/>
        <v>3.4703910715292441E-3</v>
      </c>
      <c r="Y487" s="81"/>
      <c r="Z487" s="81"/>
    </row>
    <row r="488" spans="1:26" ht="13">
      <c r="A488" s="74">
        <v>1910.12</v>
      </c>
      <c r="B488" s="95">
        <v>9.0500000000000007</v>
      </c>
      <c r="C488" s="96">
        <v>0.47</v>
      </c>
      <c r="D488" s="95">
        <v>0.73</v>
      </c>
      <c r="E488" s="95">
        <v>9.229089256</v>
      </c>
      <c r="F488" s="96">
        <f t="shared" si="105"/>
        <v>1910.9583333332971</v>
      </c>
      <c r="G488" s="97">
        <f>G477*1/12+G489*11/12</f>
        <v>3.9741666666666666</v>
      </c>
      <c r="H488" s="96">
        <f t="shared" si="102"/>
        <v>313.02606843051632</v>
      </c>
      <c r="I488" s="96">
        <f t="shared" si="98"/>
        <v>16.256602448877643</v>
      </c>
      <c r="J488" s="98">
        <f t="shared" si="103"/>
        <v>2291.4329284656469</v>
      </c>
      <c r="K488" s="96">
        <f t="shared" si="99"/>
        <v>25.249616569533362</v>
      </c>
      <c r="L488" s="98">
        <f t="shared" si="100"/>
        <v>184.83381632927319</v>
      </c>
      <c r="M488" s="91">
        <f t="shared" si="92"/>
        <v>13.741478417781542</v>
      </c>
      <c r="N488" s="87"/>
      <c r="O488" s="99">
        <f t="shared" si="93"/>
        <v>17.136316385812236</v>
      </c>
      <c r="P488" s="99"/>
      <c r="Q488" s="107">
        <f t="shared" si="94"/>
        <v>5.2485548384874466E-2</v>
      </c>
      <c r="R488" s="97">
        <f t="shared" si="101"/>
        <v>1.0028344888788736</v>
      </c>
      <c r="S488" s="97">
        <f t="shared" si="104"/>
        <v>6.9066021857451929</v>
      </c>
      <c r="T488" s="100">
        <f t="shared" si="95"/>
        <v>-4.1517080313431709E-2</v>
      </c>
      <c r="U488" s="100">
        <f t="shared" si="96"/>
        <v>-3.8818705303104939E-2</v>
      </c>
      <c r="V488" s="100">
        <f t="shared" si="97"/>
        <v>-2.6983750103267701E-3</v>
      </c>
      <c r="Y488" s="81"/>
      <c r="Z488" s="81"/>
    </row>
    <row r="489" spans="1:26" ht="13">
      <c r="A489" s="74">
        <v>1911.01</v>
      </c>
      <c r="B489" s="95">
        <v>9.27</v>
      </c>
      <c r="C489" s="96">
        <v>0.47</v>
      </c>
      <c r="D489" s="95">
        <v>0.71830000000000005</v>
      </c>
      <c r="E489" s="95">
        <v>9.229089256</v>
      </c>
      <c r="F489" s="96">
        <f t="shared" si="105"/>
        <v>1911.0416666666304</v>
      </c>
      <c r="G489" s="97">
        <v>3.98</v>
      </c>
      <c r="H489" s="96">
        <f t="shared" si="102"/>
        <v>320.635541917225</v>
      </c>
      <c r="I489" s="96">
        <f t="shared" si="98"/>
        <v>16.256602448877643</v>
      </c>
      <c r="J489" s="98">
        <f t="shared" si="103"/>
        <v>2357.0531532126834</v>
      </c>
      <c r="K489" s="96">
        <f t="shared" si="99"/>
        <v>24.844930934103857</v>
      </c>
      <c r="L489" s="98">
        <f t="shared" si="100"/>
        <v>182.63983602509933</v>
      </c>
      <c r="M489" s="91">
        <f t="shared" si="92"/>
        <v>14.049215181401202</v>
      </c>
      <c r="N489" s="87"/>
      <c r="O489" s="99">
        <f t="shared" si="93"/>
        <v>17.527975125717887</v>
      </c>
      <c r="P489" s="99"/>
      <c r="Q489" s="107">
        <f t="shared" si="94"/>
        <v>4.9567622703641567E-2</v>
      </c>
      <c r="R489" s="97">
        <f t="shared" si="101"/>
        <v>1.0031121262053728</v>
      </c>
      <c r="S489" s="97">
        <f t="shared" si="104"/>
        <v>6.9261788728314917</v>
      </c>
      <c r="T489" s="100">
        <f t="shared" si="95"/>
        <v>-3.7519546179585084E-2</v>
      </c>
      <c r="U489" s="100">
        <f t="shared" si="96"/>
        <v>-3.6754414872576135E-2</v>
      </c>
      <c r="V489" s="100">
        <f t="shared" si="97"/>
        <v>-7.6513130700894827E-4</v>
      </c>
      <c r="Y489" s="81"/>
      <c r="Z489" s="81"/>
    </row>
    <row r="490" spans="1:26" ht="13">
      <c r="A490" s="74">
        <v>1911.02</v>
      </c>
      <c r="B490" s="95">
        <v>9.43</v>
      </c>
      <c r="C490" s="96">
        <v>0.47</v>
      </c>
      <c r="D490" s="95">
        <v>0.70669999999999999</v>
      </c>
      <c r="E490" s="95">
        <v>8.9436743799999991</v>
      </c>
      <c r="F490" s="96">
        <f t="shared" si="105"/>
        <v>1911.1249999999636</v>
      </c>
      <c r="G490" s="97">
        <f>G489*11/12+G501*1/12</f>
        <v>3.9824999999999999</v>
      </c>
      <c r="H490" s="96">
        <f t="shared" si="102"/>
        <v>336.57859030865114</v>
      </c>
      <c r="I490" s="96">
        <f t="shared" si="98"/>
        <v>16.775391033411029</v>
      </c>
      <c r="J490" s="98">
        <f t="shared" si="103"/>
        <v>2484.530141361713</v>
      </c>
      <c r="K490" s="96">
        <f t="shared" si="99"/>
        <v>25.223763496407607</v>
      </c>
      <c r="L490" s="98">
        <f t="shared" si="100"/>
        <v>186.19485163312007</v>
      </c>
      <c r="M490" s="91">
        <f t="shared" si="92"/>
        <v>14.7214884699283</v>
      </c>
      <c r="N490" s="87"/>
      <c r="O490" s="99">
        <f t="shared" si="93"/>
        <v>18.374592785196668</v>
      </c>
      <c r="P490" s="99"/>
      <c r="Q490" s="107">
        <f t="shared" si="94"/>
        <v>4.436027884105169E-2</v>
      </c>
      <c r="R490" s="97">
        <f t="shared" si="101"/>
        <v>1.0031142333635612</v>
      </c>
      <c r="S490" s="97">
        <f t="shared" si="104"/>
        <v>7.1694534743295701</v>
      </c>
      <c r="T490" s="100">
        <f t="shared" si="95"/>
        <v>-3.960930937600271E-2</v>
      </c>
      <c r="U490" s="100">
        <f t="shared" si="96"/>
        <v>-3.6089686175194036E-2</v>
      </c>
      <c r="V490" s="100">
        <f t="shared" si="97"/>
        <v>-3.5196232008086747E-3</v>
      </c>
      <c r="Y490" s="81"/>
      <c r="Z490" s="81"/>
    </row>
    <row r="491" spans="1:26" ht="13">
      <c r="A491" s="74">
        <v>1911.03</v>
      </c>
      <c r="B491" s="95">
        <v>9.32</v>
      </c>
      <c r="C491" s="96">
        <v>0.47</v>
      </c>
      <c r="D491" s="95">
        <v>0.69499999999999995</v>
      </c>
      <c r="E491" s="95">
        <v>9.0388396689999997</v>
      </c>
      <c r="F491" s="96">
        <f t="shared" si="105"/>
        <v>1911.2083333332969</v>
      </c>
      <c r="G491" s="97">
        <f>G489*10/12+G501*2/12</f>
        <v>3.9849999999999999</v>
      </c>
      <c r="H491" s="96">
        <f t="shared" si="102"/>
        <v>329.15010874721594</v>
      </c>
      <c r="I491" s="96">
        <f t="shared" si="98"/>
        <v>16.59877157845402</v>
      </c>
      <c r="J491" s="98">
        <f t="shared" si="103"/>
        <v>2439.9057720413866</v>
      </c>
      <c r="K491" s="96">
        <f t="shared" si="99"/>
        <v>24.544992014947969</v>
      </c>
      <c r="L491" s="98">
        <f t="shared" si="100"/>
        <v>181.94576304385876</v>
      </c>
      <c r="M491" s="91">
        <f t="shared" si="92"/>
        <v>14.370623221979528</v>
      </c>
      <c r="N491" s="87"/>
      <c r="O491" s="99">
        <f t="shared" si="93"/>
        <v>17.944211955514476</v>
      </c>
      <c r="P491" s="99"/>
      <c r="Q491" s="107">
        <f t="shared" si="94"/>
        <v>4.7069976401038327E-2</v>
      </c>
      <c r="R491" s="97">
        <f t="shared" si="101"/>
        <v>1.0031163405178931</v>
      </c>
      <c r="S491" s="97">
        <f t="shared" si="104"/>
        <v>7.1160622680957433</v>
      </c>
      <c r="T491" s="100">
        <f t="shared" si="95"/>
        <v>-3.9248597113910266E-2</v>
      </c>
      <c r="U491" s="100">
        <f t="shared" si="96"/>
        <v>-3.3945796918963711E-2</v>
      </c>
      <c r="V491" s="100">
        <f t="shared" si="97"/>
        <v>-5.3028001949465553E-3</v>
      </c>
      <c r="Y491" s="81"/>
      <c r="Z491" s="81"/>
    </row>
    <row r="492" spans="1:26" ht="13">
      <c r="A492" s="74">
        <v>1911.04</v>
      </c>
      <c r="B492" s="95">
        <v>9.2799999999999994</v>
      </c>
      <c r="C492" s="96">
        <v>0.47</v>
      </c>
      <c r="D492" s="95">
        <v>0.68330000000000002</v>
      </c>
      <c r="E492" s="95">
        <v>8.7534247930000006</v>
      </c>
      <c r="F492" s="96">
        <f t="shared" si="105"/>
        <v>1911.2916666666301</v>
      </c>
      <c r="G492" s="97">
        <f>G489*9/12+G501*3/12</f>
        <v>3.9874999999999998</v>
      </c>
      <c r="H492" s="96">
        <f t="shared" si="102"/>
        <v>338.42368102242273</v>
      </c>
      <c r="I492" s="96">
        <f t="shared" si="98"/>
        <v>17.13999246557529</v>
      </c>
      <c r="J492" s="98">
        <f t="shared" si="103"/>
        <v>2519.2362630248549</v>
      </c>
      <c r="K492" s="96">
        <f t="shared" si="99"/>
        <v>24.918631599420419</v>
      </c>
      <c r="L492" s="98">
        <f t="shared" si="100"/>
        <v>185.49505803069869</v>
      </c>
      <c r="M492" s="91">
        <f t="shared" si="92"/>
        <v>14.752935420329349</v>
      </c>
      <c r="N492" s="87"/>
      <c r="O492" s="99">
        <f t="shared" si="93"/>
        <v>18.430686396998272</v>
      </c>
      <c r="P492" s="99"/>
      <c r="Q492" s="107">
        <f t="shared" si="94"/>
        <v>4.3259160708309839E-2</v>
      </c>
      <c r="R492" s="97">
        <f t="shared" si="101"/>
        <v>1.0031184476683683</v>
      </c>
      <c r="S492" s="97">
        <f t="shared" si="104"/>
        <v>7.3709883173317348</v>
      </c>
      <c r="T492" s="100">
        <f t="shared" si="95"/>
        <v>-4.0278429128642546E-2</v>
      </c>
      <c r="U492" s="100">
        <f t="shared" si="96"/>
        <v>-3.5389425301738942E-2</v>
      </c>
      <c r="V492" s="100">
        <f t="shared" si="97"/>
        <v>-4.889003826903604E-3</v>
      </c>
      <c r="Y492" s="81"/>
      <c r="Z492" s="81"/>
    </row>
    <row r="493" spans="1:26" ht="13">
      <c r="A493" s="74">
        <v>1911.05</v>
      </c>
      <c r="B493" s="95">
        <v>9.48</v>
      </c>
      <c r="C493" s="96">
        <v>0.47</v>
      </c>
      <c r="D493" s="95">
        <v>0.67169999999999996</v>
      </c>
      <c r="E493" s="95">
        <v>8.7534247930000006</v>
      </c>
      <c r="F493" s="96">
        <f t="shared" si="105"/>
        <v>1911.3749999999634</v>
      </c>
      <c r="G493" s="97">
        <f>G489*8/12+G501*4/12</f>
        <v>3.99</v>
      </c>
      <c r="H493" s="96">
        <f t="shared" si="102"/>
        <v>345.71729483756116</v>
      </c>
      <c r="I493" s="96">
        <f t="shared" si="98"/>
        <v>17.13999246557529</v>
      </c>
      <c r="J493" s="98">
        <f t="shared" si="103"/>
        <v>2584.1627004788897</v>
      </c>
      <c r="K493" s="96">
        <f t="shared" si="99"/>
        <v>24.495601998142387</v>
      </c>
      <c r="L493" s="98">
        <f t="shared" si="100"/>
        <v>183.09937615102007</v>
      </c>
      <c r="M493" s="91">
        <f t="shared" si="92"/>
        <v>15.047660591685034</v>
      </c>
      <c r="N493" s="87"/>
      <c r="O493" s="99">
        <f t="shared" si="93"/>
        <v>18.805342832580806</v>
      </c>
      <c r="P493" s="99"/>
      <c r="Q493" s="107">
        <f t="shared" si="94"/>
        <v>4.1906552892054916E-2</v>
      </c>
      <c r="R493" s="97">
        <f t="shared" si="101"/>
        <v>1.0031205548149882</v>
      </c>
      <c r="S493" s="97">
        <f t="shared" si="104"/>
        <v>7.3939743586634883</v>
      </c>
      <c r="T493" s="100">
        <f t="shared" si="95"/>
        <v>-3.7149546920214327E-2</v>
      </c>
      <c r="U493" s="100">
        <f t="shared" si="96"/>
        <v>-3.264137087186314E-2</v>
      </c>
      <c r="V493" s="100">
        <f t="shared" si="97"/>
        <v>-4.5081760483511868E-3</v>
      </c>
      <c r="Y493" s="81"/>
      <c r="Z493" s="81"/>
    </row>
    <row r="494" spans="1:26" ht="13">
      <c r="A494" s="74">
        <v>1911.06</v>
      </c>
      <c r="B494" s="95">
        <v>9.67</v>
      </c>
      <c r="C494" s="96">
        <v>0.47</v>
      </c>
      <c r="D494" s="95">
        <v>0.66</v>
      </c>
      <c r="E494" s="95">
        <v>8.7534247930000006</v>
      </c>
      <c r="F494" s="96">
        <f t="shared" si="105"/>
        <v>1911.4583333332967</v>
      </c>
      <c r="G494" s="97">
        <f>G489*7/12+G501*5/12</f>
        <v>3.9924999999999997</v>
      </c>
      <c r="H494" s="96">
        <f t="shared" si="102"/>
        <v>352.64622796194266</v>
      </c>
      <c r="I494" s="96">
        <f t="shared" si="98"/>
        <v>17.13999246557529</v>
      </c>
      <c r="J494" s="98">
        <f t="shared" si="103"/>
        <v>2646.6314718072731</v>
      </c>
      <c r="K494" s="96">
        <f t="shared" si="99"/>
        <v>24.068925589956791</v>
      </c>
      <c r="L494" s="98">
        <f t="shared" si="100"/>
        <v>180.63875609025857</v>
      </c>
      <c r="M494" s="91">
        <f t="shared" si="92"/>
        <v>15.328355684719275</v>
      </c>
      <c r="N494" s="87"/>
      <c r="O494" s="99">
        <f t="shared" si="93"/>
        <v>19.161771874042575</v>
      </c>
      <c r="P494" s="99"/>
      <c r="Q494" s="107">
        <f t="shared" si="94"/>
        <v>4.0664609815320184E-2</v>
      </c>
      <c r="R494" s="97">
        <f t="shared" si="101"/>
        <v>1.0031226619577531</v>
      </c>
      <c r="S494" s="97">
        <f t="shared" si="104"/>
        <v>7.4170476609503142</v>
      </c>
      <c r="T494" s="100">
        <f t="shared" si="95"/>
        <v>-4.6302102945966372E-2</v>
      </c>
      <c r="U494" s="100">
        <f t="shared" si="96"/>
        <v>-3.1506404362893425E-2</v>
      </c>
      <c r="V494" s="100">
        <f t="shared" si="97"/>
        <v>-1.4795698583072947E-2</v>
      </c>
      <c r="Y494" s="81"/>
      <c r="Z494" s="81"/>
    </row>
    <row r="495" spans="1:26" ht="13">
      <c r="A495" s="74">
        <v>1911.07</v>
      </c>
      <c r="B495" s="95">
        <v>9.6300000000000008</v>
      </c>
      <c r="C495" s="96">
        <v>0.47</v>
      </c>
      <c r="D495" s="95">
        <v>0.64829999999999999</v>
      </c>
      <c r="E495" s="95">
        <v>8.8485090910000004</v>
      </c>
      <c r="F495" s="96">
        <f t="shared" si="105"/>
        <v>1911.5416666666299</v>
      </c>
      <c r="G495" s="97">
        <f>G489*6/12+G501*6/12</f>
        <v>3.9950000000000001</v>
      </c>
      <c r="H495" s="96">
        <f t="shared" si="102"/>
        <v>347.41371494173211</v>
      </c>
      <c r="I495" s="96">
        <f t="shared" si="98"/>
        <v>16.955809555827006</v>
      </c>
      <c r="J495" s="98">
        <f t="shared" si="103"/>
        <v>2617.9656742808083</v>
      </c>
      <c r="K495" s="96">
        <f t="shared" si="99"/>
        <v>23.388194329877976</v>
      </c>
      <c r="L495" s="98">
        <f t="shared" si="100"/>
        <v>176.24373277634973</v>
      </c>
      <c r="M495" s="91">
        <f t="shared" si="92"/>
        <v>15.083110578700257</v>
      </c>
      <c r="N495" s="87"/>
      <c r="O495" s="99">
        <f t="shared" si="93"/>
        <v>18.861627429791675</v>
      </c>
      <c r="P495" s="99"/>
      <c r="Q495" s="107">
        <f t="shared" si="94"/>
        <v>4.152012374329106E-2</v>
      </c>
      <c r="R495" s="97">
        <f t="shared" si="101"/>
        <v>1.003124769096664</v>
      </c>
      <c r="S495" s="97">
        <f t="shared" si="104"/>
        <v>7.3602576092566814</v>
      </c>
      <c r="T495" s="100">
        <f t="shared" si="95"/>
        <v>-4.5511796698328943E-2</v>
      </c>
      <c r="U495" s="100">
        <f t="shared" si="96"/>
        <v>-3.0425216669317967E-2</v>
      </c>
      <c r="V495" s="100">
        <f t="shared" si="97"/>
        <v>-1.5086580029010976E-2</v>
      </c>
      <c r="Y495" s="81"/>
      <c r="Z495" s="81"/>
    </row>
    <row r="496" spans="1:26" ht="13">
      <c r="A496" s="74">
        <v>1911.08</v>
      </c>
      <c r="B496" s="95">
        <v>9.17</v>
      </c>
      <c r="C496" s="96">
        <v>0.47</v>
      </c>
      <c r="D496" s="95">
        <v>0.63670000000000004</v>
      </c>
      <c r="E496" s="95">
        <v>9.1340049590000003</v>
      </c>
      <c r="F496" s="96">
        <f t="shared" si="105"/>
        <v>1911.6249999999632</v>
      </c>
      <c r="G496" s="97">
        <f>G489*5/12+G501*7/12</f>
        <v>3.9975000000000001</v>
      </c>
      <c r="H496" s="96">
        <f t="shared" si="102"/>
        <v>320.47847555805106</v>
      </c>
      <c r="I496" s="96">
        <f t="shared" si="98"/>
        <v>16.425832444087678</v>
      </c>
      <c r="J496" s="98">
        <f t="shared" si="103"/>
        <v>2425.3077361208343</v>
      </c>
      <c r="K496" s="96">
        <f t="shared" si="99"/>
        <v>22.251760674788564</v>
      </c>
      <c r="L496" s="98">
        <f t="shared" si="100"/>
        <v>168.3962307075393</v>
      </c>
      <c r="M496" s="91">
        <f t="shared" si="92"/>
        <v>13.899790665654438</v>
      </c>
      <c r="N496" s="87"/>
      <c r="O496" s="99">
        <f t="shared" si="93"/>
        <v>17.392599372771908</v>
      </c>
      <c r="P496" s="99"/>
      <c r="Q496" s="107">
        <f t="shared" si="94"/>
        <v>4.9103896459398881E-2</v>
      </c>
      <c r="R496" s="97">
        <f t="shared" si="101"/>
        <v>1.0031268762317218</v>
      </c>
      <c r="S496" s="97">
        <f t="shared" si="104"/>
        <v>7.1524828873148145</v>
      </c>
      <c r="T496" s="100">
        <f t="shared" si="95"/>
        <v>-3.8782683468645551E-2</v>
      </c>
      <c r="U496" s="100">
        <f t="shared" si="96"/>
        <v>-2.6759746446060495E-2</v>
      </c>
      <c r="V496" s="100">
        <f t="shared" si="97"/>
        <v>-1.2022937022585056E-2</v>
      </c>
      <c r="Y496" s="81"/>
      <c r="Z496" s="81"/>
    </row>
    <row r="497" spans="1:26" ht="13">
      <c r="A497" s="74">
        <v>1911.09</v>
      </c>
      <c r="B497" s="95">
        <v>8.67</v>
      </c>
      <c r="C497" s="96">
        <v>0.47</v>
      </c>
      <c r="D497" s="95">
        <v>0.625</v>
      </c>
      <c r="E497" s="95">
        <v>9.229089256</v>
      </c>
      <c r="F497" s="96">
        <f t="shared" si="105"/>
        <v>1911.7083333332964</v>
      </c>
      <c r="G497" s="97">
        <f>G489*4/12+G501*8/12</f>
        <v>4</v>
      </c>
      <c r="H497" s="96">
        <f t="shared" si="102"/>
        <v>299.88243240801955</v>
      </c>
      <c r="I497" s="96">
        <f t="shared" si="98"/>
        <v>16.256602448877643</v>
      </c>
      <c r="J497" s="98">
        <f t="shared" si="103"/>
        <v>2279.6937837418759</v>
      </c>
      <c r="K497" s="96">
        <f t="shared" si="99"/>
        <v>21.617822405422398</v>
      </c>
      <c r="L497" s="98">
        <f t="shared" si="100"/>
        <v>164.33778717862424</v>
      </c>
      <c r="M497" s="91">
        <f t="shared" si="92"/>
        <v>12.997953983252433</v>
      </c>
      <c r="N497" s="87"/>
      <c r="O497" s="99">
        <f t="shared" si="93"/>
        <v>16.279970359273157</v>
      </c>
      <c r="P497" s="99"/>
      <c r="Q497" s="107">
        <f t="shared" si="94"/>
        <v>5.3875847855920873E-2</v>
      </c>
      <c r="R497" s="97">
        <f t="shared" si="101"/>
        <v>1.0031289833629269</v>
      </c>
      <c r="S497" s="97">
        <f t="shared" si="104"/>
        <v>7.1009276987209171</v>
      </c>
      <c r="T497" s="100">
        <f t="shared" si="95"/>
        <v>-2.8760687778725758E-2</v>
      </c>
      <c r="U497" s="100">
        <f t="shared" si="96"/>
        <v>-2.4064280389012316E-2</v>
      </c>
      <c r="V497" s="100">
        <f t="shared" si="97"/>
        <v>-4.6964073897134417E-3</v>
      </c>
      <c r="Y497" s="81"/>
      <c r="Z497" s="81"/>
    </row>
    <row r="498" spans="1:26" ht="13">
      <c r="A498" s="74">
        <v>1911.1</v>
      </c>
      <c r="B498" s="95">
        <v>8.7200000000000006</v>
      </c>
      <c r="C498" s="96">
        <v>0.47</v>
      </c>
      <c r="D498" s="95">
        <v>0.61329999999999996</v>
      </c>
      <c r="E498" s="95">
        <v>9.229089256</v>
      </c>
      <c r="F498" s="96">
        <f t="shared" si="105"/>
        <v>1911.7916666666297</v>
      </c>
      <c r="G498" s="97">
        <f>G489*3/12+G501*9/12</f>
        <v>4.0024999999999995</v>
      </c>
      <c r="H498" s="96">
        <f t="shared" si="102"/>
        <v>301.61185820045336</v>
      </c>
      <c r="I498" s="96">
        <f t="shared" si="98"/>
        <v>16.256602448877643</v>
      </c>
      <c r="J498" s="98">
        <f t="shared" si="103"/>
        <v>2303.1393080460261</v>
      </c>
      <c r="K498" s="96">
        <f t="shared" si="99"/>
        <v>21.213136769992893</v>
      </c>
      <c r="L498" s="98">
        <f t="shared" si="100"/>
        <v>161.98570385603529</v>
      </c>
      <c r="M498" s="91">
        <f t="shared" si="92"/>
        <v>13.066472850619187</v>
      </c>
      <c r="N498" s="87"/>
      <c r="O498" s="99">
        <f t="shared" si="93"/>
        <v>16.382298462120715</v>
      </c>
      <c r="P498" s="99"/>
      <c r="Q498" s="107">
        <f t="shared" si="94"/>
        <v>5.3447409848813375E-2</v>
      </c>
      <c r="R498" s="97">
        <f t="shared" si="101"/>
        <v>1.0031310904902799</v>
      </c>
      <c r="S498" s="97">
        <f t="shared" si="104"/>
        <v>7.1231463833515605</v>
      </c>
      <c r="T498" s="100">
        <f t="shared" si="95"/>
        <v>-2.7876494527275919E-2</v>
      </c>
      <c r="U498" s="100">
        <f t="shared" si="96"/>
        <v>-2.3488603821643195E-2</v>
      </c>
      <c r="V498" s="100">
        <f t="shared" si="97"/>
        <v>-4.3878907056327243E-3</v>
      </c>
      <c r="Y498" s="81"/>
      <c r="Z498" s="81"/>
    </row>
    <row r="499" spans="1:26" ht="13">
      <c r="A499" s="74">
        <v>1911.11</v>
      </c>
      <c r="B499" s="95">
        <v>9.07</v>
      </c>
      <c r="C499" s="96">
        <v>0.47</v>
      </c>
      <c r="D499" s="95">
        <v>0.60170000000000001</v>
      </c>
      <c r="E499" s="95">
        <v>9.1340049590000003</v>
      </c>
      <c r="F499" s="96">
        <f t="shared" si="105"/>
        <v>1911.8749999999629</v>
      </c>
      <c r="G499" s="97">
        <f>G489*2/12+G501*10/12</f>
        <v>4.0049999999999999</v>
      </c>
      <c r="H499" s="96">
        <f t="shared" si="102"/>
        <v>316.98361759122395</v>
      </c>
      <c r="I499" s="96">
        <f t="shared" si="98"/>
        <v>16.425832444087678</v>
      </c>
      <c r="J499" s="98">
        <f t="shared" si="103"/>
        <v>2430.9720968965598</v>
      </c>
      <c r="K499" s="96">
        <f t="shared" si="99"/>
        <v>21.028560386399054</v>
      </c>
      <c r="L499" s="98">
        <f t="shared" si="100"/>
        <v>161.26967041925687</v>
      </c>
      <c r="M499" s="91">
        <f t="shared" si="92"/>
        <v>13.727997586413089</v>
      </c>
      <c r="N499" s="87"/>
      <c r="O499" s="99">
        <f t="shared" si="93"/>
        <v>17.226467153366844</v>
      </c>
      <c r="P499" s="99"/>
      <c r="Q499" s="107">
        <f t="shared" si="94"/>
        <v>4.7451194942915248E-2</v>
      </c>
      <c r="R499" s="97">
        <f t="shared" si="101"/>
        <v>1.0031331976137821</v>
      </c>
      <c r="S499" s="97">
        <f t="shared" si="104"/>
        <v>7.219833186184121</v>
      </c>
      <c r="T499" s="100">
        <f t="shared" si="95"/>
        <v>-2.6951141017772962E-2</v>
      </c>
      <c r="U499" s="100">
        <f t="shared" si="96"/>
        <v>-2.3368393912026275E-2</v>
      </c>
      <c r="V499" s="100">
        <f t="shared" si="97"/>
        <v>-3.5827471057466864E-3</v>
      </c>
      <c r="Y499" s="81"/>
      <c r="Z499" s="81"/>
    </row>
    <row r="500" spans="1:26" ht="13">
      <c r="A500" s="74">
        <v>1911.12</v>
      </c>
      <c r="B500" s="95">
        <v>9.11</v>
      </c>
      <c r="C500" s="96">
        <v>0.47</v>
      </c>
      <c r="D500" s="95">
        <v>0.59</v>
      </c>
      <c r="E500" s="95">
        <v>9.0388396689999997</v>
      </c>
      <c r="F500" s="96">
        <f t="shared" si="105"/>
        <v>1911.9583333332962</v>
      </c>
      <c r="G500" s="97">
        <f>G489*1/12+G501*11/12</f>
        <v>4.0075000000000003</v>
      </c>
      <c r="H500" s="96">
        <f t="shared" si="102"/>
        <v>321.73363633982154</v>
      </c>
      <c r="I500" s="96">
        <f t="shared" si="98"/>
        <v>16.59877157845402</v>
      </c>
      <c r="J500" s="98">
        <f t="shared" si="103"/>
        <v>2478.0084675142011</v>
      </c>
      <c r="K500" s="96">
        <f t="shared" si="99"/>
        <v>20.836755811250793</v>
      </c>
      <c r="L500" s="98">
        <f t="shared" si="100"/>
        <v>160.48572950970129</v>
      </c>
      <c r="M500" s="91">
        <f t="shared" si="92"/>
        <v>13.929258419578229</v>
      </c>
      <c r="N500" s="87"/>
      <c r="O500" s="99">
        <f t="shared" si="93"/>
        <v>17.494076442996054</v>
      </c>
      <c r="P500" s="99"/>
      <c r="Q500" s="107">
        <f t="shared" si="94"/>
        <v>4.4098435429173591E-2</v>
      </c>
      <c r="R500" s="97">
        <f t="shared" si="101"/>
        <v>1.0031353047334335</v>
      </c>
      <c r="S500" s="97">
        <f t="shared" si="104"/>
        <v>7.3187064239899442</v>
      </c>
      <c r="T500" s="100">
        <f t="shared" si="95"/>
        <v>-2.4356634205700001E-2</v>
      </c>
      <c r="U500" s="100">
        <f t="shared" si="96"/>
        <v>-2.3260362364417753E-2</v>
      </c>
      <c r="V500" s="100">
        <f t="shared" si="97"/>
        <v>-1.0962718412822481E-3</v>
      </c>
      <c r="Y500" s="81"/>
      <c r="Z500" s="81"/>
    </row>
    <row r="501" spans="1:26" ht="13">
      <c r="A501" s="74">
        <v>1912.01</v>
      </c>
      <c r="B501" s="95">
        <v>9.1199999999999992</v>
      </c>
      <c r="C501" s="96">
        <v>0.4708</v>
      </c>
      <c r="D501" s="95">
        <v>0.59919999999999995</v>
      </c>
      <c r="E501" s="95">
        <v>9.1340049590000003</v>
      </c>
      <c r="F501" s="96">
        <f t="shared" si="105"/>
        <v>1912.0416666666295</v>
      </c>
      <c r="G501" s="97">
        <v>4.01</v>
      </c>
      <c r="H501" s="96">
        <f t="shared" si="102"/>
        <v>318.7310465746375</v>
      </c>
      <c r="I501" s="96">
        <f t="shared" si="98"/>
        <v>16.453791307822296</v>
      </c>
      <c r="J501" s="98">
        <f t="shared" si="103"/>
        <v>2465.4430317291899</v>
      </c>
      <c r="K501" s="96">
        <f t="shared" si="99"/>
        <v>20.941188937228375</v>
      </c>
      <c r="L501" s="98">
        <f t="shared" si="100"/>
        <v>161.98393252325994</v>
      </c>
      <c r="M501" s="91">
        <f t="shared" si="92"/>
        <v>13.794952631845817</v>
      </c>
      <c r="N501" s="87"/>
      <c r="O501" s="99">
        <f t="shared" si="93"/>
        <v>17.340766146480288</v>
      </c>
      <c r="P501" s="99"/>
      <c r="Q501" s="107">
        <f t="shared" si="94"/>
        <v>4.704764082383564E-2</v>
      </c>
      <c r="R501" s="97">
        <f t="shared" si="101"/>
        <v>1.0003506907546551</v>
      </c>
      <c r="S501" s="97">
        <f t="shared" si="104"/>
        <v>7.2651616517011313</v>
      </c>
      <c r="T501" s="100">
        <f t="shared" si="95"/>
        <v>-2.1191134802391431E-2</v>
      </c>
      <c r="U501" s="100">
        <f t="shared" si="96"/>
        <v>-1.9380715036719343E-2</v>
      </c>
      <c r="V501" s="100">
        <f t="shared" si="97"/>
        <v>-1.8104197656720888E-3</v>
      </c>
      <c r="Y501" s="81"/>
      <c r="Z501" s="81"/>
    </row>
    <row r="502" spans="1:26" ht="13">
      <c r="A502" s="74">
        <v>1912.02</v>
      </c>
      <c r="B502" s="95">
        <v>9.0399999999999991</v>
      </c>
      <c r="C502" s="96">
        <v>0.47170000000000001</v>
      </c>
      <c r="D502" s="95">
        <v>0.60829999999999995</v>
      </c>
      <c r="E502" s="95">
        <v>9.229089256</v>
      </c>
      <c r="F502" s="96">
        <f t="shared" si="105"/>
        <v>1912.1249999999627</v>
      </c>
      <c r="G502" s="97">
        <f>G501*11/12+G513*1/12</f>
        <v>4.0466666666666669</v>
      </c>
      <c r="H502" s="96">
        <f t="shared" si="102"/>
        <v>312.68018327202958</v>
      </c>
      <c r="I502" s="96">
        <f t="shared" si="98"/>
        <v>16.315402925820393</v>
      </c>
      <c r="J502" s="98">
        <f t="shared" si="103"/>
        <v>2429.1553815241582</v>
      </c>
      <c r="K502" s="96">
        <f t="shared" si="99"/>
        <v>21.04019419074951</v>
      </c>
      <c r="L502" s="98">
        <f t="shared" si="100"/>
        <v>163.45743568375499</v>
      </c>
      <c r="M502" s="91">
        <f t="shared" si="92"/>
        <v>13.531634369686593</v>
      </c>
      <c r="N502" s="87"/>
      <c r="O502" s="99">
        <f t="shared" si="93"/>
        <v>17.024470442136423</v>
      </c>
      <c r="P502" s="99"/>
      <c r="Q502" s="107">
        <f t="shared" si="94"/>
        <v>4.9142930702847872E-2</v>
      </c>
      <c r="R502" s="97">
        <f t="shared" si="101"/>
        <v>1.0003863444173371</v>
      </c>
      <c r="S502" s="97">
        <f t="shared" si="104"/>
        <v>7.192832635983704</v>
      </c>
      <c r="T502" s="100">
        <f t="shared" si="95"/>
        <v>-1.7098368530148678E-2</v>
      </c>
      <c r="U502" s="100">
        <f t="shared" si="96"/>
        <v>-1.8087330716241246E-2</v>
      </c>
      <c r="V502" s="100">
        <f t="shared" si="97"/>
        <v>9.8896218609256792E-4</v>
      </c>
      <c r="Y502" s="81"/>
      <c r="Z502" s="81"/>
    </row>
    <row r="503" spans="1:26" ht="13">
      <c r="A503" s="74">
        <v>1912.03</v>
      </c>
      <c r="B503" s="95">
        <v>9.3000000000000007</v>
      </c>
      <c r="C503" s="96">
        <v>0.47249999999999998</v>
      </c>
      <c r="D503" s="95">
        <v>0.61750000000000005</v>
      </c>
      <c r="E503" s="95">
        <v>9.4194198349999994</v>
      </c>
      <c r="F503" s="96">
        <f t="shared" si="105"/>
        <v>1912.208333333296</v>
      </c>
      <c r="G503" s="97">
        <f>G501*10/12+G513*2/12</f>
        <v>4.083333333333333</v>
      </c>
      <c r="H503" s="96">
        <f t="shared" si="102"/>
        <v>315.17340791721909</v>
      </c>
      <c r="I503" s="96">
        <f t="shared" si="98"/>
        <v>16.01284249902</v>
      </c>
      <c r="J503" s="98">
        <f t="shared" si="103"/>
        <v>2458.8915276114458</v>
      </c>
      <c r="K503" s="96">
        <f t="shared" si="99"/>
        <v>20.926836493428258</v>
      </c>
      <c r="L503" s="98">
        <f t="shared" si="100"/>
        <v>163.26510949463096</v>
      </c>
      <c r="M503" s="91">
        <f t="shared" si="92"/>
        <v>13.639769173944163</v>
      </c>
      <c r="N503" s="87"/>
      <c r="O503" s="99">
        <f t="shared" si="93"/>
        <v>17.172513777043751</v>
      </c>
      <c r="P503" s="99"/>
      <c r="Q503" s="107">
        <f t="shared" si="94"/>
        <v>5.0265881303448737E-2</v>
      </c>
      <c r="R503" s="97">
        <f t="shared" si="101"/>
        <v>1.0004219860003025</v>
      </c>
      <c r="S503" s="97">
        <f t="shared" si="104"/>
        <v>7.0502156586546949</v>
      </c>
      <c r="T503" s="100">
        <f t="shared" si="95"/>
        <v>-1.2995211417227037E-2</v>
      </c>
      <c r="U503" s="100">
        <f t="shared" si="96"/>
        <v>-1.4633648542101474E-2</v>
      </c>
      <c r="V503" s="100">
        <f t="shared" si="97"/>
        <v>1.6384371248744367E-3</v>
      </c>
      <c r="Y503" s="81"/>
      <c r="Z503" s="81"/>
    </row>
    <row r="504" spans="1:26" ht="13">
      <c r="A504" s="74">
        <v>1912.04</v>
      </c>
      <c r="B504" s="95">
        <v>9.59</v>
      </c>
      <c r="C504" s="96">
        <v>0.4733</v>
      </c>
      <c r="D504" s="95">
        <v>0.62670000000000003</v>
      </c>
      <c r="E504" s="95">
        <v>9.7048347110000002</v>
      </c>
      <c r="F504" s="96">
        <f t="shared" si="105"/>
        <v>1912.2916666666292</v>
      </c>
      <c r="G504" s="97">
        <f>G501*9/12+G513*3/12</f>
        <v>4.12</v>
      </c>
      <c r="H504" s="96">
        <f t="shared" si="102"/>
        <v>315.44324928379496</v>
      </c>
      <c r="I504" s="96">
        <f t="shared" si="98"/>
        <v>15.568226265486981</v>
      </c>
      <c r="J504" s="98">
        <f t="shared" si="103"/>
        <v>2471.1183172409501</v>
      </c>
      <c r="K504" s="96">
        <f t="shared" si="99"/>
        <v>20.614002536616713</v>
      </c>
      <c r="L504" s="98">
        <f t="shared" si="100"/>
        <v>161.48590713398366</v>
      </c>
      <c r="M504" s="91">
        <f t="shared" si="92"/>
        <v>13.65439269055323</v>
      </c>
      <c r="N504" s="87"/>
      <c r="O504" s="99">
        <f t="shared" si="93"/>
        <v>17.200337051440435</v>
      </c>
      <c r="P504" s="99"/>
      <c r="Q504" s="107">
        <f t="shared" si="94"/>
        <v>5.1641620629539059E-2</v>
      </c>
      <c r="R504" s="97">
        <f t="shared" si="101"/>
        <v>1.0004576155364637</v>
      </c>
      <c r="S504" s="97">
        <f t="shared" si="104"/>
        <v>6.8457595454299085</v>
      </c>
      <c r="T504" s="100">
        <f t="shared" si="95"/>
        <v>-7.1727380939491381E-3</v>
      </c>
      <c r="U504" s="100">
        <f t="shared" si="96"/>
        <v>-1.1414869605843148E-2</v>
      </c>
      <c r="V504" s="100">
        <f t="shared" si="97"/>
        <v>4.2421315118940095E-3</v>
      </c>
      <c r="Y504" s="81"/>
      <c r="Z504" s="81"/>
    </row>
    <row r="505" spans="1:26" ht="13">
      <c r="A505" s="74">
        <v>1912.05</v>
      </c>
      <c r="B505" s="95">
        <v>9.58</v>
      </c>
      <c r="C505" s="96">
        <v>0.47420000000000001</v>
      </c>
      <c r="D505" s="95">
        <v>0.63580000000000003</v>
      </c>
      <c r="E505" s="95">
        <v>9.7048347110000002</v>
      </c>
      <c r="F505" s="96">
        <f t="shared" si="105"/>
        <v>1912.3749999999625</v>
      </c>
      <c r="G505" s="97">
        <f>G501*8/12+G513*4/12</f>
        <v>4.1566666666666663</v>
      </c>
      <c r="H505" s="96">
        <f t="shared" si="102"/>
        <v>315.11431993104856</v>
      </c>
      <c r="I505" s="96">
        <f t="shared" si="98"/>
        <v>15.597829907234157</v>
      </c>
      <c r="J505" s="98">
        <f t="shared" si="103"/>
        <v>2478.7240706991251</v>
      </c>
      <c r="K505" s="96">
        <f t="shared" si="99"/>
        <v>20.913328247615937</v>
      </c>
      <c r="L505" s="98">
        <f t="shared" si="100"/>
        <v>164.50655158147219</v>
      </c>
      <c r="M505" s="91">
        <f t="shared" si="92"/>
        <v>13.645500685612364</v>
      </c>
      <c r="N505" s="87"/>
      <c r="O505" s="99">
        <f t="shared" si="93"/>
        <v>17.198878723155371</v>
      </c>
      <c r="P505" s="99"/>
      <c r="Q505" s="107">
        <f t="shared" si="94"/>
        <v>5.0116700725255432E-2</v>
      </c>
      <c r="R505" s="97">
        <f t="shared" si="101"/>
        <v>1.0004932330586358</v>
      </c>
      <c r="S505" s="97">
        <f t="shared" si="104"/>
        <v>6.8488922713567915</v>
      </c>
      <c r="T505" s="100">
        <f t="shared" si="95"/>
        <v>-3.2084820167707084E-3</v>
      </c>
      <c r="U505" s="100">
        <f t="shared" si="96"/>
        <v>-1.1144897810831833E-2</v>
      </c>
      <c r="V505" s="100">
        <f t="shared" si="97"/>
        <v>7.9364157940611246E-3</v>
      </c>
      <c r="Y505" s="81"/>
      <c r="Z505" s="81"/>
    </row>
    <row r="506" spans="1:26" ht="13">
      <c r="A506" s="74">
        <v>1912.06</v>
      </c>
      <c r="B506" s="95">
        <v>9.58</v>
      </c>
      <c r="C506" s="96">
        <v>0.47499999999999998</v>
      </c>
      <c r="D506" s="95">
        <v>0.64500000000000002</v>
      </c>
      <c r="E506" s="95">
        <v>9.6096694209999995</v>
      </c>
      <c r="F506" s="96">
        <f t="shared" si="105"/>
        <v>1912.4583333332957</v>
      </c>
      <c r="G506" s="97">
        <f>G501*7/12+G513*5/12</f>
        <v>4.1933333333333334</v>
      </c>
      <c r="H506" s="96">
        <f t="shared" si="102"/>
        <v>318.23492110114279</v>
      </c>
      <c r="I506" s="96">
        <f t="shared" si="98"/>
        <v>15.778871348960626</v>
      </c>
      <c r="J506" s="98">
        <f t="shared" si="103"/>
        <v>2513.6142599364721</v>
      </c>
      <c r="K506" s="96">
        <f t="shared" si="99"/>
        <v>21.426046358062326</v>
      </c>
      <c r="L506" s="98">
        <f t="shared" si="100"/>
        <v>169.23603315856204</v>
      </c>
      <c r="M506" s="91">
        <f t="shared" si="92"/>
        <v>13.785417404502525</v>
      </c>
      <c r="N506" s="87"/>
      <c r="O506" s="99">
        <f t="shared" si="93"/>
        <v>17.384332578345749</v>
      </c>
      <c r="P506" s="99"/>
      <c r="Q506" s="107">
        <f t="shared" si="94"/>
        <v>4.681405774368827E-2</v>
      </c>
      <c r="R506" s="97">
        <f t="shared" si="101"/>
        <v>1.0005288385995368</v>
      </c>
      <c r="S506" s="97">
        <f t="shared" si="104"/>
        <v>6.9201289281175127</v>
      </c>
      <c r="T506" s="100">
        <f t="shared" si="95"/>
        <v>-5.0636770243508433E-3</v>
      </c>
      <c r="U506" s="100">
        <f t="shared" si="96"/>
        <v>-1.1852190205361546E-2</v>
      </c>
      <c r="V506" s="100">
        <f t="shared" si="97"/>
        <v>6.7885131810107024E-3</v>
      </c>
      <c r="Y506" s="81"/>
      <c r="Z506" s="81"/>
    </row>
    <row r="507" spans="1:26" ht="13">
      <c r="A507" s="74">
        <v>1912.07</v>
      </c>
      <c r="B507" s="95">
        <v>9.59</v>
      </c>
      <c r="C507" s="96">
        <v>0.4758</v>
      </c>
      <c r="D507" s="95">
        <v>0.6542</v>
      </c>
      <c r="E507" s="95">
        <v>9.6096694209999995</v>
      </c>
      <c r="F507" s="96">
        <f t="shared" si="105"/>
        <v>1912.541666666629</v>
      </c>
      <c r="G507" s="97">
        <f>G501*6/12+G513*6/12</f>
        <v>4.2300000000000004</v>
      </c>
      <c r="H507" s="96">
        <f t="shared" si="102"/>
        <v>318.56710786638405</v>
      </c>
      <c r="I507" s="96">
        <f t="shared" si="98"/>
        <v>15.80544629017993</v>
      </c>
      <c r="J507" s="98">
        <f t="shared" si="103"/>
        <v>2526.64149876798</v>
      </c>
      <c r="K507" s="96">
        <f t="shared" si="99"/>
        <v>21.731658182084299</v>
      </c>
      <c r="L507" s="98">
        <f t="shared" si="100"/>
        <v>172.35963175120045</v>
      </c>
      <c r="M507" s="91">
        <f t="shared" si="92"/>
        <v>13.802876645015775</v>
      </c>
      <c r="N507" s="87"/>
      <c r="O507" s="99">
        <f t="shared" si="93"/>
        <v>17.414315464952505</v>
      </c>
      <c r="P507" s="99"/>
      <c r="Q507" s="107">
        <f t="shared" si="94"/>
        <v>4.635563479227689E-2</v>
      </c>
      <c r="R507" s="97">
        <f t="shared" si="101"/>
        <v>1.0005644321917888</v>
      </c>
      <c r="S507" s="97">
        <f t="shared" si="104"/>
        <v>6.9237885594084734</v>
      </c>
      <c r="T507" s="100">
        <f t="shared" si="95"/>
        <v>-4.9925314815402189E-3</v>
      </c>
      <c r="U507" s="100">
        <f t="shared" si="96"/>
        <v>-1.2178456771505752E-2</v>
      </c>
      <c r="V507" s="100">
        <f t="shared" si="97"/>
        <v>7.1859252899655335E-3</v>
      </c>
      <c r="Y507" s="81"/>
      <c r="Z507" s="81"/>
    </row>
    <row r="508" spans="1:26" ht="13">
      <c r="A508" s="74">
        <v>1912.08</v>
      </c>
      <c r="B508" s="95">
        <v>9.81</v>
      </c>
      <c r="C508" s="96">
        <v>0.47670000000000001</v>
      </c>
      <c r="D508" s="95">
        <v>0.6633</v>
      </c>
      <c r="E508" s="95">
        <v>9.7048347110000002</v>
      </c>
      <c r="F508" s="96">
        <f t="shared" si="105"/>
        <v>1912.6249999999623</v>
      </c>
      <c r="G508" s="97">
        <f>G501*5/12+G513*7/12</f>
        <v>4.2666666666666666</v>
      </c>
      <c r="H508" s="96">
        <f t="shared" si="102"/>
        <v>322.67969504421569</v>
      </c>
      <c r="I508" s="96">
        <f t="shared" si="98"/>
        <v>15.680062245420755</v>
      </c>
      <c r="J508" s="98">
        <f t="shared" si="103"/>
        <v>2569.623101148597</v>
      </c>
      <c r="K508" s="96">
        <f t="shared" si="99"/>
        <v>21.817883967668529</v>
      </c>
      <c r="L508" s="98">
        <f t="shared" si="100"/>
        <v>173.74424087582716</v>
      </c>
      <c r="M508" s="91">
        <f t="shared" si="92"/>
        <v>13.984761763426272</v>
      </c>
      <c r="N508" s="87"/>
      <c r="O508" s="99">
        <f t="shared" si="93"/>
        <v>17.649150043747635</v>
      </c>
      <c r="P508" s="99"/>
      <c r="Q508" s="107">
        <f t="shared" si="94"/>
        <v>4.7238873758240686E-2</v>
      </c>
      <c r="R508" s="97">
        <f t="shared" si="101"/>
        <v>1.000600013867917</v>
      </c>
      <c r="S508" s="97">
        <f t="shared" si="104"/>
        <v>6.859763803849793</v>
      </c>
      <c r="T508" s="100">
        <f t="shared" si="95"/>
        <v>-1.3375699452522483E-3</v>
      </c>
      <c r="U508" s="100">
        <f t="shared" si="96"/>
        <v>-9.7585899235531626E-3</v>
      </c>
      <c r="V508" s="100">
        <f t="shared" si="97"/>
        <v>8.4210199783009143E-3</v>
      </c>
      <c r="Y508" s="81"/>
      <c r="Z508" s="81"/>
    </row>
    <row r="509" spans="1:26" ht="13">
      <c r="A509" s="74">
        <v>1912.09</v>
      </c>
      <c r="B509" s="95">
        <v>9.86</v>
      </c>
      <c r="C509" s="96">
        <v>0.47749999999999998</v>
      </c>
      <c r="D509" s="95">
        <v>0.67249999999999999</v>
      </c>
      <c r="E509" s="95">
        <v>9.8000000000000007</v>
      </c>
      <c r="F509" s="96">
        <f t="shared" si="105"/>
        <v>1912.7083333332955</v>
      </c>
      <c r="G509" s="97">
        <f>G501*4/12+G513*8/12</f>
        <v>4.3033333333333337</v>
      </c>
      <c r="H509" s="96">
        <f t="shared" si="102"/>
        <v>321.17491122448962</v>
      </c>
      <c r="I509" s="96">
        <f t="shared" si="98"/>
        <v>15.553855994897951</v>
      </c>
      <c r="J509" s="98">
        <f t="shared" si="103"/>
        <v>2567.9617065811649</v>
      </c>
      <c r="K509" s="96">
        <f t="shared" si="99"/>
        <v>21.905692474489786</v>
      </c>
      <c r="L509" s="98">
        <f t="shared" si="100"/>
        <v>175.1474896222955</v>
      </c>
      <c r="M509" s="91">
        <f t="shared" si="92"/>
        <v>13.926285001315867</v>
      </c>
      <c r="N509" s="87"/>
      <c r="O509" s="99">
        <f t="shared" si="93"/>
        <v>17.579229265969399</v>
      </c>
      <c r="P509" s="99"/>
      <c r="Q509" s="107">
        <f t="shared" si="94"/>
        <v>4.6975292586145079E-2</v>
      </c>
      <c r="R509" s="97">
        <f t="shared" si="101"/>
        <v>1.0006355836603513</v>
      </c>
      <c r="S509" s="97">
        <f t="shared" si="104"/>
        <v>6.7972263796340471</v>
      </c>
      <c r="T509" s="100">
        <f t="shared" si="95"/>
        <v>1.7557145178128675E-3</v>
      </c>
      <c r="U509" s="100">
        <f t="shared" si="96"/>
        <v>-8.5335596805291569E-3</v>
      </c>
      <c r="V509" s="100">
        <f t="shared" si="97"/>
        <v>1.0289274198342024E-2</v>
      </c>
      <c r="Y509" s="81"/>
      <c r="Z509" s="81"/>
    </row>
    <row r="510" spans="1:26" ht="13">
      <c r="A510" s="74">
        <v>1912.1</v>
      </c>
      <c r="B510" s="95">
        <v>9.84</v>
      </c>
      <c r="C510" s="96">
        <v>0.4783</v>
      </c>
      <c r="D510" s="95">
        <v>0.68169999999999997</v>
      </c>
      <c r="E510" s="95">
        <v>9.8000000000000007</v>
      </c>
      <c r="F510" s="96">
        <f t="shared" si="105"/>
        <v>1912.7916666666288</v>
      </c>
      <c r="G510" s="97">
        <f>G501*3/12+G513*9/12</f>
        <v>4.34</v>
      </c>
      <c r="H510" s="96">
        <f t="shared" si="102"/>
        <v>320.5234408163264</v>
      </c>
      <c r="I510" s="96">
        <f t="shared" si="98"/>
        <v>15.579914811224484</v>
      </c>
      <c r="J510" s="98">
        <f t="shared" si="103"/>
        <v>2573.1336578546461</v>
      </c>
      <c r="K510" s="96">
        <f t="shared" si="99"/>
        <v>22.205368862244889</v>
      </c>
      <c r="L510" s="98">
        <f t="shared" si="100"/>
        <v>178.262725056861</v>
      </c>
      <c r="M510" s="91">
        <f t="shared" si="92"/>
        <v>13.905092701178464</v>
      </c>
      <c r="N510" s="87"/>
      <c r="O510" s="99">
        <f t="shared" si="93"/>
        <v>17.556109765014849</v>
      </c>
      <c r="P510" s="99"/>
      <c r="Q510" s="107">
        <f t="shared" si="94"/>
        <v>3.987384801686799E-2</v>
      </c>
      <c r="R510" s="97">
        <f t="shared" si="101"/>
        <v>1.000671141601426</v>
      </c>
      <c r="S510" s="97">
        <f t="shared" si="104"/>
        <v>6.8015465856566504</v>
      </c>
      <c r="T510" s="100">
        <f t="shared" si="95"/>
        <v>3.5927814022957971E-3</v>
      </c>
      <c r="U510" s="100">
        <f t="shared" si="96"/>
        <v>-8.8737870377096906E-3</v>
      </c>
      <c r="V510" s="100">
        <f t="shared" si="97"/>
        <v>1.2466568440005488E-2</v>
      </c>
      <c r="Y510" s="81"/>
      <c r="Z510" s="81"/>
    </row>
    <row r="511" spans="1:26" ht="13">
      <c r="A511" s="74">
        <v>1912.11</v>
      </c>
      <c r="B511" s="95">
        <v>9.73</v>
      </c>
      <c r="C511" s="96">
        <v>0.47920000000000001</v>
      </c>
      <c r="D511" s="95">
        <v>0.69079999999999997</v>
      </c>
      <c r="E511" s="95">
        <v>9.8000000000000007</v>
      </c>
      <c r="F511" s="96">
        <f t="shared" si="105"/>
        <v>1912.874999999962</v>
      </c>
      <c r="G511" s="97">
        <f>G501*2/12+G513*10/12</f>
        <v>4.3766666666666669</v>
      </c>
      <c r="H511" s="96">
        <f t="shared" si="102"/>
        <v>316.94035357142843</v>
      </c>
      <c r="I511" s="96">
        <f t="shared" si="98"/>
        <v>15.609230979591832</v>
      </c>
      <c r="J511" s="98">
        <f t="shared" si="103"/>
        <v>2554.8114120930932</v>
      </c>
      <c r="K511" s="96">
        <f t="shared" si="99"/>
        <v>22.501787897959176</v>
      </c>
      <c r="L511" s="98">
        <f t="shared" si="100"/>
        <v>181.38373314223114</v>
      </c>
      <c r="M511" s="91">
        <f t="shared" si="92"/>
        <v>13.74954101860653</v>
      </c>
      <c r="N511" s="87"/>
      <c r="O511" s="99">
        <f t="shared" si="93"/>
        <v>17.365109945477702</v>
      </c>
      <c r="P511" s="99"/>
      <c r="Q511" s="107">
        <f t="shared" si="94"/>
        <v>4.367991882974321E-2</v>
      </c>
      <c r="R511" s="97">
        <f t="shared" si="101"/>
        <v>1.0007066877233795</v>
      </c>
      <c r="S511" s="97">
        <f t="shared" si="104"/>
        <v>6.8061113865243215</v>
      </c>
      <c r="T511" s="100">
        <f t="shared" si="95"/>
        <v>-9.1304886212983938E-4</v>
      </c>
      <c r="U511" s="100">
        <f t="shared" si="96"/>
        <v>-9.2134450088283693E-3</v>
      </c>
      <c r="V511" s="100">
        <f t="shared" si="97"/>
        <v>8.3003961466985299E-3</v>
      </c>
      <c r="Y511" s="81"/>
      <c r="Z511" s="81"/>
    </row>
    <row r="512" spans="1:26" ht="13">
      <c r="A512" s="74">
        <v>1912.12</v>
      </c>
      <c r="B512" s="95">
        <v>9.3800000000000008</v>
      </c>
      <c r="C512" s="96">
        <v>0.48</v>
      </c>
      <c r="D512" s="95">
        <v>0.7</v>
      </c>
      <c r="E512" s="95">
        <v>9.7048347110000002</v>
      </c>
      <c r="F512" s="96">
        <f t="shared" si="105"/>
        <v>1912.9583333332953</v>
      </c>
      <c r="G512" s="97">
        <f>G501*1/12+G513*11/12</f>
        <v>4.4133333333333331</v>
      </c>
      <c r="H512" s="96">
        <f t="shared" si="102"/>
        <v>308.53573287612062</v>
      </c>
      <c r="I512" s="96">
        <f t="shared" si="98"/>
        <v>15.788608931827067</v>
      </c>
      <c r="J512" s="98">
        <f t="shared" si="103"/>
        <v>2497.6687642543761</v>
      </c>
      <c r="K512" s="96">
        <f t="shared" si="99"/>
        <v>23.025054692247803</v>
      </c>
      <c r="L512" s="98">
        <f t="shared" si="100"/>
        <v>186.39319136226683</v>
      </c>
      <c r="M512" s="91">
        <f t="shared" si="92"/>
        <v>13.388999452579633</v>
      </c>
      <c r="N512" s="87"/>
      <c r="O512" s="99">
        <f t="shared" si="93"/>
        <v>16.915632310225792</v>
      </c>
      <c r="P512" s="99"/>
      <c r="Q512" s="107">
        <f t="shared" si="94"/>
        <v>4.3149761425109096E-2</v>
      </c>
      <c r="R512" s="97">
        <f t="shared" si="101"/>
        <v>1.0007422220583555</v>
      </c>
      <c r="S512" s="97">
        <f t="shared" si="104"/>
        <v>6.8777088502928843</v>
      </c>
      <c r="T512" s="100">
        <f t="shared" si="95"/>
        <v>1.0109874232953064E-3</v>
      </c>
      <c r="U512" s="100">
        <f t="shared" si="96"/>
        <v>-1.0518602010658795E-2</v>
      </c>
      <c r="V512" s="100">
        <f t="shared" si="97"/>
        <v>1.1529589433954102E-2</v>
      </c>
      <c r="Y512" s="81"/>
      <c r="Z512" s="81"/>
    </row>
    <row r="513" spans="1:26" ht="13">
      <c r="A513" s="74">
        <v>1913.01</v>
      </c>
      <c r="B513" s="95">
        <v>9.3000000000000007</v>
      </c>
      <c r="C513" s="96">
        <v>0.48</v>
      </c>
      <c r="D513" s="95">
        <v>0.69420000000000004</v>
      </c>
      <c r="E513" s="95">
        <v>9.8000000000000007</v>
      </c>
      <c r="F513" s="96">
        <f t="shared" si="105"/>
        <v>1913.0416666666285</v>
      </c>
      <c r="G513" s="97">
        <v>4.45</v>
      </c>
      <c r="H513" s="96">
        <f t="shared" si="102"/>
        <v>302.93373979591831</v>
      </c>
      <c r="I513" s="96">
        <f t="shared" si="98"/>
        <v>15.635289795918361</v>
      </c>
      <c r="J513" s="98">
        <f t="shared" si="103"/>
        <v>2462.8669328577812</v>
      </c>
      <c r="K513" s="96">
        <f t="shared" si="99"/>
        <v>22.61253786734693</v>
      </c>
      <c r="L513" s="98">
        <f t="shared" si="100"/>
        <v>183.84109943977111</v>
      </c>
      <c r="M513" s="91">
        <f t="shared" ref="M513:M576" si="106">H513/AVERAGE(K393:K512)</f>
        <v>13.148088791761561</v>
      </c>
      <c r="N513" s="87"/>
      <c r="O513" s="99">
        <f t="shared" ref="O513:O576" si="107">J513/AVERAGE(L393:L512)</f>
        <v>16.616510711718941</v>
      </c>
      <c r="P513" s="99"/>
      <c r="Q513" s="107">
        <f t="shared" ref="Q513:Q576" si="108">1/M513-(G513/100-(((E513/E393)^(1/10))-1))</f>
        <v>4.4020582792522751E-2</v>
      </c>
      <c r="R513" s="97">
        <f t="shared" si="101"/>
        <v>1.0056452933353177</v>
      </c>
      <c r="S513" s="97">
        <f t="shared" si="104"/>
        <v>6.8159763978240475</v>
      </c>
      <c r="T513" s="100">
        <f t="shared" si="95"/>
        <v>4.8543282949875532E-3</v>
      </c>
      <c r="U513" s="100">
        <f t="shared" si="96"/>
        <v>-8.7187838070484913E-3</v>
      </c>
      <c r="V513" s="100">
        <f t="shared" si="97"/>
        <v>1.3573112102036045E-2</v>
      </c>
      <c r="Y513" s="81"/>
      <c r="Z513" s="81"/>
    </row>
    <row r="514" spans="1:26" ht="13">
      <c r="A514" s="74">
        <v>1913.02</v>
      </c>
      <c r="B514" s="95">
        <v>8.9700000000000006</v>
      </c>
      <c r="C514" s="96">
        <v>0.48</v>
      </c>
      <c r="D514" s="95">
        <v>0.68830000000000002</v>
      </c>
      <c r="E514" s="95">
        <v>9.8000000000000007</v>
      </c>
      <c r="F514" s="96">
        <f t="shared" si="105"/>
        <v>1913.1249999999618</v>
      </c>
      <c r="G514" s="97">
        <f>G513*11/12+G525*1/12</f>
        <v>4.4258333333333333</v>
      </c>
      <c r="H514" s="96">
        <f t="shared" si="102"/>
        <v>292.18447806122441</v>
      </c>
      <c r="I514" s="96">
        <f t="shared" si="98"/>
        <v>15.635289795918361</v>
      </c>
      <c r="J514" s="98">
        <f t="shared" si="103"/>
        <v>2386.0678564568393</v>
      </c>
      <c r="K514" s="96">
        <f t="shared" si="99"/>
        <v>22.42035409693877</v>
      </c>
      <c r="L514" s="98">
        <f t="shared" si="100"/>
        <v>183.09147219612515</v>
      </c>
      <c r="M514" s="91">
        <f t="shared" si="106"/>
        <v>12.682960516236756</v>
      </c>
      <c r="N514" s="87"/>
      <c r="O514" s="99">
        <f t="shared" si="107"/>
        <v>16.037450941848551</v>
      </c>
      <c r="P514" s="99"/>
      <c r="Q514" s="107">
        <f t="shared" si="108"/>
        <v>4.7051512502896783E-2</v>
      </c>
      <c r="R514" s="97">
        <f t="shared" si="101"/>
        <v>1.0056273197322045</v>
      </c>
      <c r="S514" s="97">
        <f t="shared" si="104"/>
        <v>6.8544545839563664</v>
      </c>
      <c r="T514" s="100">
        <f t="shared" ref="T514:T577" si="109">(($J634/$J514)^(1/10)-1)</f>
        <v>1.2731790139462129E-2</v>
      </c>
      <c r="U514" s="100">
        <f t="shared" ref="U514:U577" si="110">(($S634/$S514)^(1/10)-1)</f>
        <v>-8.7187612357875199E-3</v>
      </c>
      <c r="V514" s="100">
        <f t="shared" ref="V514:V577" si="111">T514-U514</f>
        <v>2.1450551375249649E-2</v>
      </c>
      <c r="Y514" s="81"/>
      <c r="Z514" s="81"/>
    </row>
    <row r="515" spans="1:26" ht="13">
      <c r="A515" s="74">
        <v>1913.03</v>
      </c>
      <c r="B515" s="95">
        <v>8.8000000000000007</v>
      </c>
      <c r="C515" s="96">
        <v>0.48</v>
      </c>
      <c r="D515" s="95">
        <v>0.6825</v>
      </c>
      <c r="E515" s="95">
        <v>9.8000000000000007</v>
      </c>
      <c r="F515" s="96">
        <f t="shared" si="105"/>
        <v>1913.2083333332951</v>
      </c>
      <c r="G515" s="97">
        <f>G513*10/12+G525*2/12</f>
        <v>4.4016666666666673</v>
      </c>
      <c r="H515" s="96">
        <f t="shared" si="102"/>
        <v>286.64697959183667</v>
      </c>
      <c r="I515" s="96">
        <f t="shared" si="98"/>
        <v>15.635289795918361</v>
      </c>
      <c r="J515" s="98">
        <f t="shared" si="103"/>
        <v>2351.4871628850015</v>
      </c>
      <c r="K515" s="96">
        <f t="shared" si="99"/>
        <v>22.231427678571421</v>
      </c>
      <c r="L515" s="98">
        <f t="shared" si="100"/>
        <v>182.37386234875154</v>
      </c>
      <c r="M515" s="91">
        <f t="shared" si="106"/>
        <v>12.443453515183659</v>
      </c>
      <c r="N515" s="87"/>
      <c r="O515" s="99">
        <f t="shared" si="107"/>
        <v>15.745059939032137</v>
      </c>
      <c r="P515" s="99"/>
      <c r="Q515" s="107">
        <f t="shared" si="108"/>
        <v>5.2210253654173963E-2</v>
      </c>
      <c r="R515" s="97">
        <f t="shared" si="101"/>
        <v>1.0056093495067409</v>
      </c>
      <c r="S515" s="97">
        <f t="shared" si="104"/>
        <v>6.8930267914901648</v>
      </c>
      <c r="T515" s="100">
        <f t="shared" si="109"/>
        <v>1.6300255522496698E-2</v>
      </c>
      <c r="U515" s="100">
        <f t="shared" si="110"/>
        <v>-8.7187907954053845E-3</v>
      </c>
      <c r="V515" s="100">
        <f t="shared" si="111"/>
        <v>2.5019046317902083E-2</v>
      </c>
      <c r="Y515" s="81"/>
      <c r="Z515" s="81"/>
    </row>
    <row r="516" spans="1:26" ht="13">
      <c r="A516" s="74">
        <v>1913.04</v>
      </c>
      <c r="B516" s="95">
        <v>8.7899999999999991</v>
      </c>
      <c r="C516" s="96">
        <v>0.48</v>
      </c>
      <c r="D516" s="95">
        <v>0.67669999999999997</v>
      </c>
      <c r="E516" s="95">
        <v>9.8000000000000007</v>
      </c>
      <c r="F516" s="96">
        <f t="shared" si="105"/>
        <v>1913.2916666666283</v>
      </c>
      <c r="G516" s="97">
        <f>G513*9/12+G525*3/12</f>
        <v>4.3775000000000004</v>
      </c>
      <c r="H516" s="96">
        <f t="shared" si="102"/>
        <v>286.32124438775497</v>
      </c>
      <c r="I516" s="96">
        <f t="shared" si="98"/>
        <v>15.635289795918361</v>
      </c>
      <c r="J516" s="98">
        <f t="shared" si="103"/>
        <v>2359.5035963948362</v>
      </c>
      <c r="K516" s="96">
        <f t="shared" si="99"/>
        <v>22.04250126020407</v>
      </c>
      <c r="L516" s="98">
        <f t="shared" si="100"/>
        <v>181.6468809647765</v>
      </c>
      <c r="M516" s="91">
        <f t="shared" si="106"/>
        <v>12.433067081795162</v>
      </c>
      <c r="N516" s="87"/>
      <c r="O516" s="99">
        <f t="shared" si="107"/>
        <v>15.742029169880439</v>
      </c>
      <c r="P516" s="99"/>
      <c r="Q516" s="107">
        <f t="shared" si="108"/>
        <v>5.2519055048822837E-2</v>
      </c>
      <c r="R516" s="97">
        <f t="shared" si="101"/>
        <v>1.0055913826649947</v>
      </c>
      <c r="S516" s="97">
        <f t="shared" si="104"/>
        <v>6.9316921879229616</v>
      </c>
      <c r="T516" s="100">
        <f t="shared" si="109"/>
        <v>1.2218962920049981E-2</v>
      </c>
      <c r="U516" s="100">
        <f t="shared" si="110"/>
        <v>-9.3069970459457307E-3</v>
      </c>
      <c r="V516" s="100">
        <f t="shared" si="111"/>
        <v>2.1525959965995711E-2</v>
      </c>
      <c r="Y516" s="81"/>
      <c r="Z516" s="81"/>
    </row>
    <row r="517" spans="1:26" ht="13">
      <c r="A517" s="74">
        <v>1913.05</v>
      </c>
      <c r="B517" s="95">
        <v>8.5500000000000007</v>
      </c>
      <c r="C517" s="96">
        <v>0.48</v>
      </c>
      <c r="D517" s="95">
        <v>0.67079999999999995</v>
      </c>
      <c r="E517" s="95">
        <v>9.6999999999999993</v>
      </c>
      <c r="F517" s="96">
        <f t="shared" si="105"/>
        <v>1913.3749999999616</v>
      </c>
      <c r="G517" s="97">
        <f>G513*8/12+G525*4/12</f>
        <v>4.3533333333333335</v>
      </c>
      <c r="H517" s="96">
        <f t="shared" si="102"/>
        <v>281.37477061855668</v>
      </c>
      <c r="I517" s="96">
        <f t="shared" si="98"/>
        <v>15.796478350515459</v>
      </c>
      <c r="J517" s="98">
        <f t="shared" si="103"/>
        <v>2329.5888222524445</v>
      </c>
      <c r="K517" s="96">
        <f t="shared" si="99"/>
        <v>22.075578494845352</v>
      </c>
      <c r="L517" s="98">
        <f t="shared" si="100"/>
        <v>182.77054759847243</v>
      </c>
      <c r="M517" s="91">
        <f t="shared" si="106"/>
        <v>12.221401061154122</v>
      </c>
      <c r="N517" s="87"/>
      <c r="O517" s="99">
        <f t="shared" si="107"/>
        <v>15.486455408529729</v>
      </c>
      <c r="P517" s="99"/>
      <c r="Q517" s="107">
        <f t="shared" si="108"/>
        <v>5.5448529180466256E-2</v>
      </c>
      <c r="R517" s="97">
        <f t="shared" si="101"/>
        <v>1.0055734192130459</v>
      </c>
      <c r="S517" s="97">
        <f t="shared" si="104"/>
        <v>7.0423102400333626</v>
      </c>
      <c r="T517" s="100">
        <f t="shared" si="109"/>
        <v>9.1185593105977958E-3</v>
      </c>
      <c r="U517" s="100">
        <f t="shared" si="110"/>
        <v>-1.032271393151829E-2</v>
      </c>
      <c r="V517" s="100">
        <f t="shared" si="111"/>
        <v>1.9441273242116086E-2</v>
      </c>
      <c r="Y517" s="81"/>
      <c r="Z517" s="81"/>
    </row>
    <row r="518" spans="1:26" ht="13">
      <c r="A518" s="74">
        <v>1913.06</v>
      </c>
      <c r="B518" s="95">
        <v>8.1199999999999992</v>
      </c>
      <c r="C518" s="96">
        <v>0.48</v>
      </c>
      <c r="D518" s="95">
        <v>0.66500000000000004</v>
      </c>
      <c r="E518" s="95">
        <v>9.8000000000000007</v>
      </c>
      <c r="F518" s="96">
        <f t="shared" si="105"/>
        <v>1913.4583333332948</v>
      </c>
      <c r="G518" s="97">
        <f>G513*7/12+G525*5/12</f>
        <v>4.3291666666666675</v>
      </c>
      <c r="H518" s="96">
        <f t="shared" si="102"/>
        <v>264.49698571428559</v>
      </c>
      <c r="I518" s="96">
        <f t="shared" si="98"/>
        <v>15.635289795918361</v>
      </c>
      <c r="J518" s="98">
        <f t="shared" si="103"/>
        <v>2200.6398670357489</v>
      </c>
      <c r="K518" s="96">
        <f t="shared" si="99"/>
        <v>21.661391071428564</v>
      </c>
      <c r="L518" s="98">
        <f t="shared" si="100"/>
        <v>180.22481669689327</v>
      </c>
      <c r="M518" s="91">
        <f t="shared" si="106"/>
        <v>11.491962852761223</v>
      </c>
      <c r="N518" s="87"/>
      <c r="O518" s="99">
        <f t="shared" si="107"/>
        <v>14.577005951226642</v>
      </c>
      <c r="P518" s="99"/>
      <c r="Q518" s="107">
        <f t="shared" si="108"/>
        <v>6.1927636746905268E-2</v>
      </c>
      <c r="R518" s="97">
        <f t="shared" si="101"/>
        <v>1.0055554591569871</v>
      </c>
      <c r="S518" s="97">
        <f t="shared" si="104"/>
        <v>7.0092991710331756</v>
      </c>
      <c r="T518" s="100">
        <f t="shared" si="109"/>
        <v>1.0878047528940504E-2</v>
      </c>
      <c r="U518" s="100">
        <f t="shared" si="110"/>
        <v>-9.8916250778446901E-3</v>
      </c>
      <c r="V518" s="100">
        <f t="shared" si="111"/>
        <v>2.0769672606785194E-2</v>
      </c>
      <c r="Y518" s="81"/>
      <c r="Z518" s="81"/>
    </row>
    <row r="519" spans="1:26" ht="13">
      <c r="A519" s="74">
        <v>1913.07</v>
      </c>
      <c r="B519" s="95">
        <v>8.23</v>
      </c>
      <c r="C519" s="96">
        <v>0.48</v>
      </c>
      <c r="D519" s="95">
        <v>0.65920000000000001</v>
      </c>
      <c r="E519" s="95">
        <v>9.9</v>
      </c>
      <c r="F519" s="96">
        <f t="shared" si="105"/>
        <v>1913.5416666666281</v>
      </c>
      <c r="G519" s="97">
        <f>G513*6/12+G525*6/12</f>
        <v>4.3049999999999997</v>
      </c>
      <c r="H519" s="96">
        <f t="shared" si="102"/>
        <v>265.37219343434339</v>
      </c>
      <c r="I519" s="96">
        <f t="shared" si="98"/>
        <v>15.477357575757569</v>
      </c>
      <c r="J519" s="98">
        <f t="shared" si="103"/>
        <v>2218.6527673754708</v>
      </c>
      <c r="K519" s="96">
        <f t="shared" si="99"/>
        <v>21.255571070707063</v>
      </c>
      <c r="L519" s="98">
        <f t="shared" si="100"/>
        <v>177.70788630059658</v>
      </c>
      <c r="M519" s="91">
        <f t="shared" si="106"/>
        <v>11.534022795459856</v>
      </c>
      <c r="N519" s="87"/>
      <c r="O519" s="99">
        <f t="shared" si="107"/>
        <v>14.645116150014813</v>
      </c>
      <c r="P519" s="99"/>
      <c r="Q519" s="107">
        <f t="shared" si="108"/>
        <v>6.2886227551677693E-2</v>
      </c>
      <c r="R519" s="97">
        <f t="shared" si="101"/>
        <v>1.0055375025029214</v>
      </c>
      <c r="S519" s="97">
        <f t="shared" si="104"/>
        <v>6.9770447124959745</v>
      </c>
      <c r="T519" s="100">
        <f t="shared" si="109"/>
        <v>5.9752625072555521E-3</v>
      </c>
      <c r="U519" s="100">
        <f t="shared" si="110"/>
        <v>-1.0044690574377735E-2</v>
      </c>
      <c r="V519" s="100">
        <f t="shared" si="111"/>
        <v>1.6019953081633287E-2</v>
      </c>
      <c r="Y519" s="81"/>
      <c r="Z519" s="81"/>
    </row>
    <row r="520" spans="1:26" ht="13">
      <c r="A520" s="74">
        <v>1913.08</v>
      </c>
      <c r="B520" s="95">
        <v>8.4499999999999993</v>
      </c>
      <c r="C520" s="96">
        <v>0.48</v>
      </c>
      <c r="D520" s="95">
        <v>0.65329999999999999</v>
      </c>
      <c r="E520" s="95">
        <v>9.9</v>
      </c>
      <c r="F520" s="96">
        <f t="shared" si="105"/>
        <v>1913.6249999999613</v>
      </c>
      <c r="G520" s="97">
        <f>G513*5/12+G525*7/12</f>
        <v>4.2808333333333337</v>
      </c>
      <c r="H520" s="96">
        <f t="shared" si="102"/>
        <v>272.4659823232322</v>
      </c>
      <c r="I520" s="96">
        <f t="shared" si="98"/>
        <v>15.477357575757569</v>
      </c>
      <c r="J520" s="98">
        <f t="shared" si="103"/>
        <v>2288.7438633071379</v>
      </c>
      <c r="K520" s="96">
        <f t="shared" si="99"/>
        <v>21.065328550505043</v>
      </c>
      <c r="L520" s="98">
        <f t="shared" si="100"/>
        <v>176.9510492187637</v>
      </c>
      <c r="M520" s="91">
        <f t="shared" si="106"/>
        <v>11.846840543564626</v>
      </c>
      <c r="N520" s="87"/>
      <c r="O520" s="99">
        <f t="shared" si="107"/>
        <v>15.056415065211743</v>
      </c>
      <c r="P520" s="99"/>
      <c r="Q520" s="107">
        <f t="shared" si="108"/>
        <v>6.0838566129037708E-2</v>
      </c>
      <c r="R520" s="97">
        <f t="shared" si="101"/>
        <v>1.0055195492569646</v>
      </c>
      <c r="S520" s="97">
        <f t="shared" si="104"/>
        <v>7.0156801150544146</v>
      </c>
      <c r="T520" s="100">
        <f t="shared" si="109"/>
        <v>4.4722265252603588E-3</v>
      </c>
      <c r="U520" s="100">
        <f t="shared" si="110"/>
        <v>-9.4675766482905654E-3</v>
      </c>
      <c r="V520" s="100">
        <f t="shared" si="111"/>
        <v>1.3939803173550924E-2</v>
      </c>
      <c r="Y520" s="81"/>
      <c r="Z520" s="81"/>
    </row>
    <row r="521" spans="1:26" ht="13">
      <c r="A521" s="74">
        <v>1913.09</v>
      </c>
      <c r="B521" s="95">
        <v>8.5299999999999994</v>
      </c>
      <c r="C521" s="96">
        <v>0.48</v>
      </c>
      <c r="D521" s="95">
        <v>0.64749999999999996</v>
      </c>
      <c r="E521" s="95">
        <v>10</v>
      </c>
      <c r="F521" s="96">
        <f t="shared" si="105"/>
        <v>1913.7083333332946</v>
      </c>
      <c r="G521" s="97">
        <f>G513*4/12+G525*8/12</f>
        <v>4.2566666666666668</v>
      </c>
      <c r="H521" s="96">
        <f t="shared" si="102"/>
        <v>272.29508649999991</v>
      </c>
      <c r="I521" s="96">
        <f t="shared" ref="I521:I584" si="112">C521*$E$1859/E521</f>
        <v>15.322583999999996</v>
      </c>
      <c r="J521" s="98">
        <f t="shared" si="103"/>
        <v>2298.0342673913315</v>
      </c>
      <c r="K521" s="96">
        <f t="shared" ref="K521:K584" si="113">D521*$E$1859/E521</f>
        <v>20.669527374999994</v>
      </c>
      <c r="L521" s="98">
        <f t="shared" ref="L521:L584" si="114">K521*(J521/H521)</f>
        <v>174.440467542308</v>
      </c>
      <c r="M521" s="91">
        <f t="shared" si="106"/>
        <v>11.843316826625971</v>
      </c>
      <c r="N521" s="87"/>
      <c r="O521" s="99">
        <f t="shared" si="107"/>
        <v>15.065935573976573</v>
      </c>
      <c r="P521" s="99"/>
      <c r="Q521" s="107">
        <f t="shared" si="108"/>
        <v>6.0951161221823286E-2</v>
      </c>
      <c r="R521" s="97">
        <f t="shared" ref="R521:R584" si="115">((G521/G522+G521/1200+((1+G522/1200)^(-119))*(1-G521/G522)))</f>
        <v>1.005501599425245</v>
      </c>
      <c r="S521" s="97">
        <f t="shared" si="104"/>
        <v>6.9838594719503586</v>
      </c>
      <c r="T521" s="100">
        <f t="shared" si="109"/>
        <v>4.6355399792461505E-3</v>
      </c>
      <c r="U521" s="100">
        <f t="shared" si="110"/>
        <v>-9.0498831368744925E-3</v>
      </c>
      <c r="V521" s="100">
        <f t="shared" si="111"/>
        <v>1.3685423116120643E-2</v>
      </c>
      <c r="Y521" s="81"/>
      <c r="Z521" s="81"/>
    </row>
    <row r="522" spans="1:26" ht="13">
      <c r="A522" s="74">
        <v>1913.1</v>
      </c>
      <c r="B522" s="95">
        <v>8.26</v>
      </c>
      <c r="C522" s="96">
        <v>0.48</v>
      </c>
      <c r="D522" s="95">
        <v>0.64170000000000005</v>
      </c>
      <c r="E522" s="95">
        <v>10</v>
      </c>
      <c r="F522" s="96">
        <f t="shared" si="105"/>
        <v>1913.7916666666279</v>
      </c>
      <c r="G522" s="97">
        <f>G513*3/12+G525*9/12</f>
        <v>4.2324999999999999</v>
      </c>
      <c r="H522" s="96">
        <f t="shared" ref="H522:H585" si="116">B522*$E$1859/E522</f>
        <v>263.67613299999988</v>
      </c>
      <c r="I522" s="96">
        <f t="shared" si="112"/>
        <v>15.322583999999996</v>
      </c>
      <c r="J522" s="98">
        <f t="shared" ref="J522:J585" si="117">J521*((H522+(I522/12))/H521)</f>
        <v>2236.0708580712835</v>
      </c>
      <c r="K522" s="96">
        <f t="shared" si="113"/>
        <v>20.484379484999998</v>
      </c>
      <c r="L522" s="98">
        <f t="shared" si="114"/>
        <v>173.71509317485996</v>
      </c>
      <c r="M522" s="91">
        <f t="shared" si="106"/>
        <v>11.47149024031229</v>
      </c>
      <c r="N522" s="87"/>
      <c r="O522" s="99">
        <f t="shared" si="107"/>
        <v>14.609857401411734</v>
      </c>
      <c r="P522" s="99"/>
      <c r="Q522" s="107">
        <f t="shared" si="108"/>
        <v>6.5108721960351348E-2</v>
      </c>
      <c r="R522" s="97">
        <f t="shared" si="115"/>
        <v>1.0054836530139013</v>
      </c>
      <c r="S522" s="97">
        <f t="shared" ref="S522:S585" si="118">S521*R521*E521/E522</f>
        <v>7.022281869207232</v>
      </c>
      <c r="T522" s="100">
        <f t="shared" si="109"/>
        <v>5.8573572307980548E-3</v>
      </c>
      <c r="U522" s="100">
        <f t="shared" si="110"/>
        <v>-9.6245751969068483E-3</v>
      </c>
      <c r="V522" s="100">
        <f t="shared" si="111"/>
        <v>1.5481932427704903E-2</v>
      </c>
      <c r="Y522" s="81"/>
      <c r="Z522" s="81"/>
    </row>
    <row r="523" spans="1:26" ht="13">
      <c r="A523" s="74">
        <v>1913.11</v>
      </c>
      <c r="B523" s="95">
        <v>8.0500000000000007</v>
      </c>
      <c r="C523" s="96">
        <v>0.48</v>
      </c>
      <c r="D523" s="95">
        <v>0.63580000000000003</v>
      </c>
      <c r="E523" s="95">
        <v>10.1</v>
      </c>
      <c r="F523" s="96">
        <f t="shared" ref="F523:F586" si="119">F522+1/12</f>
        <v>1913.8749999999611</v>
      </c>
      <c r="G523" s="97">
        <f>G513*2/12+G525*10/12</f>
        <v>4.2083333333333339</v>
      </c>
      <c r="H523" s="96">
        <f t="shared" si="116"/>
        <v>254.42822029702964</v>
      </c>
      <c r="I523" s="96">
        <f t="shared" si="112"/>
        <v>15.170875247524748</v>
      </c>
      <c r="J523" s="98">
        <f t="shared" si="117"/>
        <v>2168.3663656170361</v>
      </c>
      <c r="K523" s="96">
        <f t="shared" si="113"/>
        <v>20.095088504950493</v>
      </c>
      <c r="L523" s="98">
        <f t="shared" si="114"/>
        <v>171.2605385415294</v>
      </c>
      <c r="M523" s="91">
        <f t="shared" si="106"/>
        <v>11.07253784503801</v>
      </c>
      <c r="N523" s="87"/>
      <c r="O523" s="99">
        <f t="shared" si="107"/>
        <v>14.120136915548985</v>
      </c>
      <c r="P523" s="99"/>
      <c r="Q523" s="107">
        <f t="shared" si="108"/>
        <v>7.0702015740189222E-2</v>
      </c>
      <c r="R523" s="97">
        <f t="shared" si="115"/>
        <v>1.0054657100290856</v>
      </c>
      <c r="S523" s="97">
        <f t="shared" si="118"/>
        <v>6.9908808181621538</v>
      </c>
      <c r="T523" s="100">
        <f t="shared" si="109"/>
        <v>1.24679045871261E-2</v>
      </c>
      <c r="U523" s="100">
        <f t="shared" si="110"/>
        <v>-8.639073767631511E-3</v>
      </c>
      <c r="V523" s="100">
        <f t="shared" si="111"/>
        <v>2.1106978354757611E-2</v>
      </c>
      <c r="Y523" s="81"/>
      <c r="Z523" s="81"/>
    </row>
    <row r="524" spans="1:26" ht="13">
      <c r="A524" s="74">
        <v>1913.12</v>
      </c>
      <c r="B524" s="95">
        <v>8.0399999999999991</v>
      </c>
      <c r="C524" s="96">
        <v>0.48</v>
      </c>
      <c r="D524" s="95">
        <v>0.63</v>
      </c>
      <c r="E524" s="95">
        <v>10</v>
      </c>
      <c r="F524" s="96">
        <f t="shared" si="119"/>
        <v>1913.9583333332944</v>
      </c>
      <c r="G524" s="97">
        <f>G513*1/12+G525*11/12</f>
        <v>4.184166666666667</v>
      </c>
      <c r="H524" s="96">
        <f t="shared" si="116"/>
        <v>256.65328199999988</v>
      </c>
      <c r="I524" s="96">
        <f t="shared" si="112"/>
        <v>15.322583999999996</v>
      </c>
      <c r="J524" s="98">
        <f t="shared" si="117"/>
        <v>2198.2117064009321</v>
      </c>
      <c r="K524" s="96">
        <f t="shared" si="113"/>
        <v>20.110891499999994</v>
      </c>
      <c r="L524" s="98">
        <f t="shared" si="114"/>
        <v>172.2479322179835</v>
      </c>
      <c r="M524" s="91">
        <f t="shared" si="106"/>
        <v>11.174040870036791</v>
      </c>
      <c r="N524" s="87"/>
      <c r="O524" s="99">
        <f t="shared" si="107"/>
        <v>14.268761140269417</v>
      </c>
      <c r="P524" s="99"/>
      <c r="Q524" s="107">
        <f t="shared" si="108"/>
        <v>6.9106402858134658E-2</v>
      </c>
      <c r="R524" s="97">
        <f t="shared" si="115"/>
        <v>1.0054477704769611</v>
      </c>
      <c r="S524" s="97">
        <f t="shared" si="118"/>
        <v>7.0993818550177448</v>
      </c>
      <c r="T524" s="100">
        <f t="shared" si="109"/>
        <v>1.497981548849614E-2</v>
      </c>
      <c r="U524" s="100">
        <f t="shared" si="110"/>
        <v>-9.6255167220593574E-3</v>
      </c>
      <c r="V524" s="100">
        <f t="shared" si="111"/>
        <v>2.4605332210555497E-2</v>
      </c>
      <c r="Y524" s="81"/>
      <c r="Z524" s="81"/>
    </row>
    <row r="525" spans="1:26" ht="13">
      <c r="A525" s="74">
        <v>1914.01</v>
      </c>
      <c r="B525" s="95">
        <v>8.3699999999999992</v>
      </c>
      <c r="C525" s="96">
        <v>0.47499999999999998</v>
      </c>
      <c r="D525" s="95">
        <v>0.62080000000000002</v>
      </c>
      <c r="E525" s="95">
        <v>10</v>
      </c>
      <c r="F525" s="96">
        <f t="shared" si="119"/>
        <v>1914.0416666666276</v>
      </c>
      <c r="G525" s="97">
        <v>4.16</v>
      </c>
      <c r="H525" s="96">
        <f t="shared" si="116"/>
        <v>267.18755849999991</v>
      </c>
      <c r="I525" s="96">
        <f t="shared" si="112"/>
        <v>15.162973749999995</v>
      </c>
      <c r="J525" s="98">
        <f t="shared" si="117"/>
        <v>2299.2592698118792</v>
      </c>
      <c r="K525" s="96">
        <f t="shared" si="113"/>
        <v>19.817208639999997</v>
      </c>
      <c r="L525" s="98">
        <f t="shared" si="114"/>
        <v>170.53526340492414</v>
      </c>
      <c r="M525" s="91">
        <f t="shared" si="106"/>
        <v>11.636092105046137</v>
      </c>
      <c r="N525" s="87"/>
      <c r="O525" s="99">
        <f t="shared" si="107"/>
        <v>14.875360055450995</v>
      </c>
      <c r="P525" s="99"/>
      <c r="Q525" s="107">
        <f t="shared" si="108"/>
        <v>6.3421527429306582E-2</v>
      </c>
      <c r="R525" s="97">
        <f t="shared" si="115"/>
        <v>1.0029258782902253</v>
      </c>
      <c r="S525" s="97">
        <f t="shared" si="118"/>
        <v>7.138057657892185</v>
      </c>
      <c r="T525" s="100">
        <f t="shared" si="109"/>
        <v>1.4197189323069681E-2</v>
      </c>
      <c r="U525" s="100">
        <f t="shared" si="110"/>
        <v>-9.626065077590007E-3</v>
      </c>
      <c r="V525" s="100">
        <f t="shared" si="111"/>
        <v>2.3823254400659688E-2</v>
      </c>
      <c r="Y525" s="81"/>
      <c r="Z525" s="81"/>
    </row>
    <row r="526" spans="1:26" ht="13">
      <c r="A526" s="74">
        <v>1914.02</v>
      </c>
      <c r="B526" s="95">
        <v>8.48</v>
      </c>
      <c r="C526" s="96">
        <v>0.47</v>
      </c>
      <c r="D526" s="95">
        <v>0.61170000000000002</v>
      </c>
      <c r="E526" s="95">
        <v>9.9</v>
      </c>
      <c r="F526" s="96">
        <f t="shared" si="119"/>
        <v>1914.1249999999609</v>
      </c>
      <c r="G526" s="97">
        <f>G525*11/12+G537*1/12</f>
        <v>4.166666666666667</v>
      </c>
      <c r="H526" s="96">
        <f t="shared" si="116"/>
        <v>273.43331717171708</v>
      </c>
      <c r="I526" s="96">
        <f t="shared" si="112"/>
        <v>15.15491262626262</v>
      </c>
      <c r="J526" s="98">
        <f t="shared" si="117"/>
        <v>2363.8744589751395</v>
      </c>
      <c r="K526" s="96">
        <f t="shared" si="113"/>
        <v>19.723957560606053</v>
      </c>
      <c r="L526" s="98">
        <f t="shared" si="114"/>
        <v>170.51674605602511</v>
      </c>
      <c r="M526" s="91">
        <f t="shared" si="106"/>
        <v>11.910233879798239</v>
      </c>
      <c r="N526" s="87"/>
      <c r="O526" s="99">
        <f t="shared" si="107"/>
        <v>15.242178170369383</v>
      </c>
      <c r="P526" s="99"/>
      <c r="Q526" s="107">
        <f t="shared" si="108"/>
        <v>5.8042327223677262E-2</v>
      </c>
      <c r="R526" s="97">
        <f t="shared" si="115"/>
        <v>1.0029316012375706</v>
      </c>
      <c r="S526" s="97">
        <f t="shared" si="118"/>
        <v>7.2312552988159471</v>
      </c>
      <c r="T526" s="100">
        <f t="shared" si="109"/>
        <v>1.2940338427730014E-2</v>
      </c>
      <c r="U526" s="100">
        <f t="shared" si="110"/>
        <v>-9.8679797779215317E-3</v>
      </c>
      <c r="V526" s="100">
        <f t="shared" si="111"/>
        <v>2.2808318205651545E-2</v>
      </c>
      <c r="Y526" s="81"/>
      <c r="Z526" s="81"/>
    </row>
    <row r="527" spans="1:26" ht="13">
      <c r="A527" s="74">
        <v>1914.03</v>
      </c>
      <c r="B527" s="95">
        <v>8.32</v>
      </c>
      <c r="C527" s="96">
        <v>0.46500000000000002</v>
      </c>
      <c r="D527" s="95">
        <v>0.60250000000000004</v>
      </c>
      <c r="E527" s="95">
        <v>9.9</v>
      </c>
      <c r="F527" s="96">
        <f t="shared" si="119"/>
        <v>1914.2083333332941</v>
      </c>
      <c r="G527" s="97">
        <f>G525*10/12+G537*2/12</f>
        <v>4.1733333333333338</v>
      </c>
      <c r="H527" s="96">
        <f t="shared" si="116"/>
        <v>268.27419797979792</v>
      </c>
      <c r="I527" s="96">
        <f t="shared" si="112"/>
        <v>14.993690151515148</v>
      </c>
      <c r="J527" s="98">
        <f t="shared" si="117"/>
        <v>2330.0749568347228</v>
      </c>
      <c r="K527" s="96">
        <f t="shared" si="113"/>
        <v>19.427308207070702</v>
      </c>
      <c r="L527" s="98">
        <f t="shared" si="114"/>
        <v>168.73439441020679</v>
      </c>
      <c r="M527" s="91">
        <f t="shared" si="106"/>
        <v>11.68552601883683</v>
      </c>
      <c r="N527" s="87"/>
      <c r="O527" s="99">
        <f t="shared" si="107"/>
        <v>14.971980169053365</v>
      </c>
      <c r="P527" s="99"/>
      <c r="Q527" s="107">
        <f t="shared" si="108"/>
        <v>6.0737861694664864E-2</v>
      </c>
      <c r="R527" s="97">
        <f t="shared" si="115"/>
        <v>1.002937324112795</v>
      </c>
      <c r="S527" s="97">
        <f t="shared" si="118"/>
        <v>7.2524544557991462</v>
      </c>
      <c r="T527" s="100">
        <f t="shared" si="109"/>
        <v>1.3547488395359464E-2</v>
      </c>
      <c r="U527" s="100">
        <f t="shared" si="110"/>
        <v>-9.1129440450385957E-3</v>
      </c>
      <c r="V527" s="100">
        <f t="shared" si="111"/>
        <v>2.2660432440398059E-2</v>
      </c>
      <c r="Y527" s="81"/>
      <c r="Z527" s="81"/>
    </row>
    <row r="528" spans="1:26" ht="13">
      <c r="A528" s="74">
        <v>1914.04</v>
      </c>
      <c r="B528" s="95">
        <v>8.1199999999999992</v>
      </c>
      <c r="C528" s="96">
        <v>0.46</v>
      </c>
      <c r="D528" s="95">
        <v>0.59330000000000005</v>
      </c>
      <c r="E528" s="95">
        <v>9.8000000000000007</v>
      </c>
      <c r="F528" s="96">
        <f t="shared" si="119"/>
        <v>1914.2916666666274</v>
      </c>
      <c r="G528" s="97">
        <f>G525*9/12+G537*3/12</f>
        <v>4.18</v>
      </c>
      <c r="H528" s="96">
        <f t="shared" si="116"/>
        <v>264.49698571428559</v>
      </c>
      <c r="I528" s="96">
        <f t="shared" si="112"/>
        <v>14.983819387755098</v>
      </c>
      <c r="J528" s="98">
        <f t="shared" si="117"/>
        <v>2308.1133373742696</v>
      </c>
      <c r="K528" s="96">
        <f t="shared" si="113"/>
        <v>19.32586965816326</v>
      </c>
      <c r="L528" s="98">
        <f t="shared" si="114"/>
        <v>168.64576885026531</v>
      </c>
      <c r="M528" s="91">
        <f t="shared" si="106"/>
        <v>11.522662536200233</v>
      </c>
      <c r="N528" s="87"/>
      <c r="O528" s="99">
        <f t="shared" si="107"/>
        <v>14.781642625967608</v>
      </c>
      <c r="P528" s="99"/>
      <c r="Q528" s="107">
        <f t="shared" si="108"/>
        <v>6.2010776197820132E-2</v>
      </c>
      <c r="R528" s="97">
        <f t="shared" si="115"/>
        <v>1.0029430469159344</v>
      </c>
      <c r="S528" s="97">
        <f t="shared" si="118"/>
        <v>7.3479792780587969</v>
      </c>
      <c r="T528" s="100">
        <f t="shared" si="109"/>
        <v>1.3276523399382789E-2</v>
      </c>
      <c r="U528" s="100">
        <f t="shared" si="110"/>
        <v>-9.3620167725330106E-3</v>
      </c>
      <c r="V528" s="100">
        <f t="shared" si="111"/>
        <v>2.26385401719158E-2</v>
      </c>
      <c r="Y528" s="81"/>
      <c r="Z528" s="81"/>
    </row>
    <row r="529" spans="1:26" ht="13">
      <c r="A529" s="74">
        <v>1914.05</v>
      </c>
      <c r="B529" s="95">
        <v>8.17</v>
      </c>
      <c r="C529" s="96">
        <v>0.45500000000000002</v>
      </c>
      <c r="D529" s="95">
        <v>0.58420000000000005</v>
      </c>
      <c r="E529" s="95">
        <v>9.9</v>
      </c>
      <c r="F529" s="96">
        <f t="shared" si="119"/>
        <v>1914.3749999999607</v>
      </c>
      <c r="G529" s="97">
        <f>G525*8/12+G537*4/12</f>
        <v>4.1866666666666665</v>
      </c>
      <c r="H529" s="96">
        <f t="shared" si="116"/>
        <v>263.43752373737362</v>
      </c>
      <c r="I529" s="96">
        <f t="shared" si="112"/>
        <v>14.671245202020199</v>
      </c>
      <c r="J529" s="98">
        <f t="shared" si="117"/>
        <v>2309.5369821095301</v>
      </c>
      <c r="K529" s="96">
        <f t="shared" si="113"/>
        <v>18.837233949494944</v>
      </c>
      <c r="L529" s="98">
        <f t="shared" si="114"/>
        <v>165.14461504876226</v>
      </c>
      <c r="M529" s="91">
        <f t="shared" si="106"/>
        <v>11.479008694164481</v>
      </c>
      <c r="N529" s="87"/>
      <c r="O529" s="99">
        <f t="shared" si="107"/>
        <v>14.742681655780251</v>
      </c>
      <c r="P529" s="99"/>
      <c r="Q529" s="107">
        <f t="shared" si="108"/>
        <v>6.567771883351263E-2</v>
      </c>
      <c r="R529" s="97">
        <f t="shared" si="115"/>
        <v>1.0029487696470247</v>
      </c>
      <c r="S529" s="97">
        <f t="shared" si="118"/>
        <v>7.2951642740355656</v>
      </c>
      <c r="T529" s="100">
        <f t="shared" si="109"/>
        <v>1.339102029937167E-2</v>
      </c>
      <c r="U529" s="100">
        <f t="shared" si="110"/>
        <v>-8.1817421083246744E-3</v>
      </c>
      <c r="V529" s="100">
        <f t="shared" si="111"/>
        <v>2.1572762407696344E-2</v>
      </c>
      <c r="Y529" s="81"/>
      <c r="Z529" s="81"/>
    </row>
    <row r="530" spans="1:26" ht="13">
      <c r="A530" s="74">
        <v>1914.06</v>
      </c>
      <c r="B530" s="95">
        <v>8.1300000000000008</v>
      </c>
      <c r="C530" s="96">
        <v>0.45</v>
      </c>
      <c r="D530" s="95">
        <v>0.57499999999999996</v>
      </c>
      <c r="E530" s="95">
        <v>9.9</v>
      </c>
      <c r="F530" s="96">
        <f t="shared" si="119"/>
        <v>1914.4583333332939</v>
      </c>
      <c r="G530" s="97">
        <f>G525*7/12+G537*5/12</f>
        <v>4.1933333333333334</v>
      </c>
      <c r="H530" s="96">
        <f t="shared" si="116"/>
        <v>262.14774393939388</v>
      </c>
      <c r="I530" s="96">
        <f t="shared" si="112"/>
        <v>14.510022727272723</v>
      </c>
      <c r="J530" s="98">
        <f t="shared" si="117"/>
        <v>2308.8302694467066</v>
      </c>
      <c r="K530" s="96">
        <f t="shared" si="113"/>
        <v>18.54058459595959</v>
      </c>
      <c r="L530" s="98">
        <f t="shared" si="114"/>
        <v>163.29365374315574</v>
      </c>
      <c r="M530" s="91">
        <f t="shared" si="106"/>
        <v>11.428715168831888</v>
      </c>
      <c r="N530" s="87"/>
      <c r="O530" s="99">
        <f t="shared" si="107"/>
        <v>14.694917610765911</v>
      </c>
      <c r="P530" s="99"/>
      <c r="Q530" s="107">
        <f t="shared" si="108"/>
        <v>6.5994415246006161E-2</v>
      </c>
      <c r="R530" s="97">
        <f t="shared" si="115"/>
        <v>1.0029544923061013</v>
      </c>
      <c r="S530" s="97">
        <f t="shared" si="118"/>
        <v>7.3166760330169014</v>
      </c>
      <c r="T530" s="100">
        <f t="shared" si="109"/>
        <v>1.5848515590267009E-2</v>
      </c>
      <c r="U530" s="100">
        <f t="shared" si="110"/>
        <v>-8.0095128875690147E-3</v>
      </c>
      <c r="V530" s="100">
        <f t="shared" si="111"/>
        <v>2.3858028477836024E-2</v>
      </c>
      <c r="Y530" s="81"/>
      <c r="Z530" s="81"/>
    </row>
    <row r="531" spans="1:26" ht="13">
      <c r="A531" s="74">
        <v>1914.07</v>
      </c>
      <c r="B531" s="95">
        <v>7.68</v>
      </c>
      <c r="C531" s="96">
        <v>0.44500000000000001</v>
      </c>
      <c r="D531" s="95">
        <v>0.56579999999999997</v>
      </c>
      <c r="E531" s="95">
        <v>10</v>
      </c>
      <c r="F531" s="96">
        <f t="shared" si="119"/>
        <v>1914.5416666666272</v>
      </c>
      <c r="G531" s="97">
        <f>G525*6/12+G537*6/12</f>
        <v>4.2</v>
      </c>
      <c r="H531" s="96">
        <f t="shared" si="116"/>
        <v>245.16134399999993</v>
      </c>
      <c r="I531" s="96">
        <f t="shared" si="112"/>
        <v>14.205312249999997</v>
      </c>
      <c r="J531" s="98">
        <f t="shared" si="117"/>
        <v>2169.6508285269692</v>
      </c>
      <c r="K531" s="96">
        <f t="shared" si="113"/>
        <v>18.061495889999996</v>
      </c>
      <c r="L531" s="98">
        <f t="shared" si="114"/>
        <v>159.84224463288533</v>
      </c>
      <c r="M531" s="91">
        <f t="shared" si="106"/>
        <v>10.694345183040143</v>
      </c>
      <c r="N531" s="87"/>
      <c r="O531" s="99">
        <f t="shared" si="107"/>
        <v>13.769849699257314</v>
      </c>
      <c r="P531" s="99"/>
      <c r="Q531" s="107">
        <f t="shared" si="108"/>
        <v>7.2962291281210095E-2</v>
      </c>
      <c r="R531" s="97">
        <f t="shared" si="115"/>
        <v>1.0029602148931998</v>
      </c>
      <c r="S531" s="97">
        <f t="shared" si="118"/>
        <v>7.2649101651020604</v>
      </c>
      <c r="T531" s="100">
        <f t="shared" si="109"/>
        <v>2.6735809697336466E-2</v>
      </c>
      <c r="U531" s="100">
        <f t="shared" si="110"/>
        <v>-7.4237590536836429E-3</v>
      </c>
      <c r="V531" s="100">
        <f t="shared" si="111"/>
        <v>3.4159568751020108E-2</v>
      </c>
      <c r="Y531" s="81"/>
      <c r="Z531" s="81"/>
    </row>
    <row r="532" spans="1:26" ht="13">
      <c r="A532" s="74">
        <v>1914.08</v>
      </c>
      <c r="B532" s="95">
        <v>7.68</v>
      </c>
      <c r="C532" s="96">
        <v>0.44</v>
      </c>
      <c r="D532" s="95">
        <v>0.55669999999999997</v>
      </c>
      <c r="E532" s="95">
        <v>10.199999999999999</v>
      </c>
      <c r="F532" s="96">
        <f t="shared" si="119"/>
        <v>1914.6249999999604</v>
      </c>
      <c r="G532" s="97">
        <f>G525*5/12+G537*7/12</f>
        <v>4.206666666666667</v>
      </c>
      <c r="H532" s="96">
        <f t="shared" si="116"/>
        <v>240.35425882352934</v>
      </c>
      <c r="I532" s="96">
        <f t="shared" si="112"/>
        <v>13.77029607843137</v>
      </c>
      <c r="J532" s="98">
        <f t="shared" si="117"/>
        <v>2137.2641220894325</v>
      </c>
      <c r="K532" s="96">
        <f t="shared" si="113"/>
        <v>17.422554151960778</v>
      </c>
      <c r="L532" s="98">
        <f t="shared" si="114"/>
        <v>154.92381989156081</v>
      </c>
      <c r="M532" s="91">
        <f t="shared" si="106"/>
        <v>10.492046265076439</v>
      </c>
      <c r="N532" s="87"/>
      <c r="O532" s="99">
        <f t="shared" si="107"/>
        <v>13.528140067051353</v>
      </c>
      <c r="P532" s="99"/>
      <c r="Q532" s="107">
        <f t="shared" si="108"/>
        <v>7.5527102476564772E-2</v>
      </c>
      <c r="R532" s="97">
        <f t="shared" si="115"/>
        <v>1.0029659374083564</v>
      </c>
      <c r="S532" s="97">
        <f t="shared" si="118"/>
        <v>7.1435449611476036</v>
      </c>
      <c r="T532" s="100">
        <f t="shared" si="109"/>
        <v>3.2862520619821645E-2</v>
      </c>
      <c r="U532" s="100">
        <f t="shared" si="110"/>
        <v>-4.7036406680173171E-3</v>
      </c>
      <c r="V532" s="100">
        <f t="shared" si="111"/>
        <v>3.7566161287838962E-2</v>
      </c>
      <c r="Y532" s="81"/>
      <c r="Z532" s="81"/>
    </row>
    <row r="533" spans="1:26" ht="13">
      <c r="A533" s="74">
        <v>1914.09</v>
      </c>
      <c r="B533" s="95">
        <v>7.68</v>
      </c>
      <c r="C533" s="96">
        <v>0.435</v>
      </c>
      <c r="D533" s="95">
        <v>0.54749999999999999</v>
      </c>
      <c r="E533" s="95">
        <v>10.199999999999999</v>
      </c>
      <c r="F533" s="96">
        <f t="shared" si="119"/>
        <v>1914.7083333332937</v>
      </c>
      <c r="G533" s="97">
        <f>G525*4/12+G537*8/12</f>
        <v>4.2133333333333329</v>
      </c>
      <c r="H533" s="96">
        <f t="shared" si="116"/>
        <v>240.35425882352934</v>
      </c>
      <c r="I533" s="96">
        <f t="shared" si="112"/>
        <v>13.613815441176467</v>
      </c>
      <c r="J533" s="98">
        <f t="shared" si="117"/>
        <v>2147.3521200615346</v>
      </c>
      <c r="K533" s="96">
        <f t="shared" si="113"/>
        <v>17.13462977941176</v>
      </c>
      <c r="L533" s="98">
        <f t="shared" si="114"/>
        <v>153.08271949657427</v>
      </c>
      <c r="M533" s="91">
        <f t="shared" si="106"/>
        <v>10.500497301802135</v>
      </c>
      <c r="N533" s="87"/>
      <c r="O533" s="99">
        <f t="shared" si="107"/>
        <v>13.558230015308242</v>
      </c>
      <c r="P533" s="99"/>
      <c r="Q533" s="107">
        <f t="shared" si="108"/>
        <v>7.4202323100274969E-2</v>
      </c>
      <c r="R533" s="97">
        <f t="shared" si="115"/>
        <v>1.0029716598516059</v>
      </c>
      <c r="S533" s="97">
        <f t="shared" si="118"/>
        <v>7.1647322683761461</v>
      </c>
      <c r="T533" s="100">
        <f t="shared" si="109"/>
        <v>3.1277377894172398E-2</v>
      </c>
      <c r="U533" s="100">
        <f t="shared" si="110"/>
        <v>-5.1200046587526193E-3</v>
      </c>
      <c r="V533" s="100">
        <f t="shared" si="111"/>
        <v>3.6397382552925017E-2</v>
      </c>
      <c r="Y533" s="81"/>
      <c r="Z533" s="81"/>
    </row>
    <row r="534" spans="1:26" ht="13">
      <c r="A534" s="74">
        <v>1914.1</v>
      </c>
      <c r="B534" s="95">
        <v>7.68</v>
      </c>
      <c r="C534" s="96">
        <v>0.43</v>
      </c>
      <c r="D534" s="95">
        <v>0.5383</v>
      </c>
      <c r="E534" s="95">
        <v>10.1</v>
      </c>
      <c r="F534" s="96">
        <f t="shared" si="119"/>
        <v>1914.791666666627</v>
      </c>
      <c r="G534" s="97">
        <f>G525*3/12+G537*9/12</f>
        <v>4.2200000000000006</v>
      </c>
      <c r="H534" s="96">
        <f t="shared" si="116"/>
        <v>242.73400396039597</v>
      </c>
      <c r="I534" s="96">
        <f t="shared" si="112"/>
        <v>13.590575742574252</v>
      </c>
      <c r="J534" s="98">
        <f t="shared" si="117"/>
        <v>2178.7313438147539</v>
      </c>
      <c r="K534" s="96">
        <f t="shared" si="113"/>
        <v>17.013504470297026</v>
      </c>
      <c r="L534" s="98">
        <f t="shared" si="114"/>
        <v>152.70977635097421</v>
      </c>
      <c r="M534" s="91">
        <f t="shared" si="106"/>
        <v>10.612759466126228</v>
      </c>
      <c r="N534" s="87"/>
      <c r="O534" s="99">
        <f t="shared" si="107"/>
        <v>13.722477893212886</v>
      </c>
      <c r="P534" s="99"/>
      <c r="Q534" s="107">
        <f t="shared" si="108"/>
        <v>7.2122747418878558E-2</v>
      </c>
      <c r="R534" s="97">
        <f t="shared" si="115"/>
        <v>1.002977382222985</v>
      </c>
      <c r="S534" s="97">
        <f t="shared" si="118"/>
        <v>7.2571721622947472</v>
      </c>
      <c r="T534" s="100">
        <f t="shared" si="109"/>
        <v>2.835080578332172E-2</v>
      </c>
      <c r="U534" s="100">
        <f t="shared" si="110"/>
        <v>-6.5139247002863332E-3</v>
      </c>
      <c r="V534" s="100">
        <f t="shared" si="111"/>
        <v>3.4864730483608053E-2</v>
      </c>
      <c r="Y534" s="81"/>
      <c r="Z534" s="81"/>
    </row>
    <row r="535" spans="1:26" ht="13">
      <c r="A535" s="74">
        <v>1914.11</v>
      </c>
      <c r="B535" s="95">
        <v>7.68</v>
      </c>
      <c r="C535" s="96">
        <v>0.42499999999999999</v>
      </c>
      <c r="D535" s="95">
        <v>0.5292</v>
      </c>
      <c r="E535" s="95">
        <v>10.199999999999999</v>
      </c>
      <c r="F535" s="96">
        <f t="shared" si="119"/>
        <v>1914.8749999999602</v>
      </c>
      <c r="G535" s="97">
        <f>G525*2/12+G537*10/12</f>
        <v>4.2266666666666666</v>
      </c>
      <c r="H535" s="96">
        <f t="shared" si="116"/>
        <v>240.35425882352934</v>
      </c>
      <c r="I535" s="96">
        <f t="shared" si="112"/>
        <v>13.300854166666662</v>
      </c>
      <c r="J535" s="98">
        <f t="shared" si="117"/>
        <v>2167.3200474213631</v>
      </c>
      <c r="K535" s="96">
        <f t="shared" si="113"/>
        <v>16.56191064705882</v>
      </c>
      <c r="L535" s="98">
        <f t="shared" si="114"/>
        <v>149.34189701762833</v>
      </c>
      <c r="M535" s="91">
        <f t="shared" si="106"/>
        <v>10.516917642992127</v>
      </c>
      <c r="N535" s="87"/>
      <c r="O535" s="99">
        <f t="shared" si="107"/>
        <v>13.617092303207164</v>
      </c>
      <c r="P535" s="99"/>
      <c r="Q535" s="107">
        <f t="shared" si="108"/>
        <v>7.1602652010321011E-2</v>
      </c>
      <c r="R535" s="97">
        <f t="shared" si="115"/>
        <v>1.0029831045225286</v>
      </c>
      <c r="S535" s="97">
        <f t="shared" si="118"/>
        <v>7.2074189539771609</v>
      </c>
      <c r="T535" s="100">
        <f t="shared" si="109"/>
        <v>3.4988066159721276E-2</v>
      </c>
      <c r="U535" s="100">
        <f t="shared" si="110"/>
        <v>-5.371128359994537E-3</v>
      </c>
      <c r="V535" s="100">
        <f t="shared" si="111"/>
        <v>4.0359194519715813E-2</v>
      </c>
      <c r="Y535" s="81"/>
      <c r="Z535" s="81"/>
    </row>
    <row r="536" spans="1:26" ht="13">
      <c r="A536" s="74">
        <v>1914.12</v>
      </c>
      <c r="B536" s="95">
        <v>7.35</v>
      </c>
      <c r="C536" s="96">
        <v>0.42</v>
      </c>
      <c r="D536" s="95">
        <v>0.52</v>
      </c>
      <c r="E536" s="95">
        <v>10.1</v>
      </c>
      <c r="F536" s="96">
        <f t="shared" si="119"/>
        <v>1914.9583333332935</v>
      </c>
      <c r="G536" s="97">
        <f>G525*1/12+G537*11/12</f>
        <v>4.2333333333333334</v>
      </c>
      <c r="H536" s="96">
        <f t="shared" si="116"/>
        <v>232.30402722772271</v>
      </c>
      <c r="I536" s="96">
        <f t="shared" si="112"/>
        <v>13.274515841584153</v>
      </c>
      <c r="J536" s="98">
        <f t="shared" si="117"/>
        <v>2104.7044813854818</v>
      </c>
      <c r="K536" s="96">
        <f t="shared" si="113"/>
        <v>16.435114851485146</v>
      </c>
      <c r="L536" s="98">
        <f t="shared" si="114"/>
        <v>148.90426262863275</v>
      </c>
      <c r="M536" s="91">
        <f t="shared" si="106"/>
        <v>10.172217991997867</v>
      </c>
      <c r="N536" s="87"/>
      <c r="O536" s="99">
        <f t="shared" si="107"/>
        <v>13.19171932770997</v>
      </c>
      <c r="P536" s="99"/>
      <c r="Q536" s="107">
        <f t="shared" si="108"/>
        <v>7.3754825935587395E-2</v>
      </c>
      <c r="R536" s="97">
        <f t="shared" si="115"/>
        <v>1.0029888267502722</v>
      </c>
      <c r="S536" s="97">
        <f t="shared" si="118"/>
        <v>7.3004928978372465</v>
      </c>
      <c r="T536" s="100">
        <f t="shared" si="109"/>
        <v>4.3359350795322049E-2</v>
      </c>
      <c r="U536" s="100">
        <f t="shared" si="110"/>
        <v>-6.7650081812419272E-3</v>
      </c>
      <c r="V536" s="100">
        <f t="shared" si="111"/>
        <v>5.0124358976563976E-2</v>
      </c>
      <c r="Y536" s="81"/>
      <c r="Z536" s="81"/>
    </row>
    <row r="537" spans="1:26" ht="13">
      <c r="A537" s="74">
        <v>1915.01</v>
      </c>
      <c r="B537" s="95">
        <v>7.48</v>
      </c>
      <c r="C537" s="96">
        <v>0.42080000000000001</v>
      </c>
      <c r="D537" s="95">
        <v>0.55000000000000004</v>
      </c>
      <c r="E537" s="95">
        <v>10.1</v>
      </c>
      <c r="F537" s="96">
        <f t="shared" si="119"/>
        <v>1915.0416666666267</v>
      </c>
      <c r="G537" s="97">
        <v>4.24</v>
      </c>
      <c r="H537" s="96">
        <f t="shared" si="116"/>
        <v>236.41280594059401</v>
      </c>
      <c r="I537" s="96">
        <f t="shared" si="112"/>
        <v>13.299800633663363</v>
      </c>
      <c r="J537" s="98">
        <f t="shared" si="117"/>
        <v>2151.9720396250327</v>
      </c>
      <c r="K537" s="96">
        <f t="shared" si="113"/>
        <v>17.383294554455443</v>
      </c>
      <c r="L537" s="98">
        <f t="shared" si="114"/>
        <v>158.23323820772299</v>
      </c>
      <c r="M537" s="91">
        <f t="shared" si="106"/>
        <v>10.359834197757271</v>
      </c>
      <c r="N537" s="87"/>
      <c r="O537" s="99">
        <f t="shared" si="107"/>
        <v>13.45550301270608</v>
      </c>
      <c r="P537" s="99"/>
      <c r="Q537" s="107">
        <f t="shared" si="108"/>
        <v>7.1907823631394696E-2</v>
      </c>
      <c r="R537" s="97">
        <f t="shared" si="115"/>
        <v>1.0048142824374222</v>
      </c>
      <c r="S537" s="97">
        <f t="shared" si="118"/>
        <v>7.3223128063004754</v>
      </c>
      <c r="T537" s="100">
        <f t="shared" si="109"/>
        <v>4.5725557855251564E-2</v>
      </c>
      <c r="U537" s="100">
        <f t="shared" si="110"/>
        <v>-6.6053778011641029E-3</v>
      </c>
      <c r="V537" s="100">
        <f t="shared" si="111"/>
        <v>5.2330935656415667E-2</v>
      </c>
      <c r="Y537" s="81"/>
      <c r="Z537" s="81"/>
    </row>
    <row r="538" spans="1:26" ht="13">
      <c r="A538" s="74">
        <v>1915.02</v>
      </c>
      <c r="B538" s="95">
        <v>7.38</v>
      </c>
      <c r="C538" s="96">
        <v>0.42170000000000002</v>
      </c>
      <c r="D538" s="95">
        <v>0.57999999999999996</v>
      </c>
      <c r="E538" s="95">
        <v>10</v>
      </c>
      <c r="F538" s="96">
        <f t="shared" si="119"/>
        <v>1915.12499999996</v>
      </c>
      <c r="G538" s="97">
        <f>G537*11/12+G549*1/12</f>
        <v>4.2241666666666671</v>
      </c>
      <c r="H538" s="96">
        <f t="shared" si="116"/>
        <v>235.58472899999992</v>
      </c>
      <c r="I538" s="96">
        <f t="shared" si="112"/>
        <v>13.461528484999997</v>
      </c>
      <c r="J538" s="98">
        <f t="shared" si="117"/>
        <v>2154.6456299318825</v>
      </c>
      <c r="K538" s="96">
        <f t="shared" si="113"/>
        <v>18.514788999999993</v>
      </c>
      <c r="L538" s="98">
        <f t="shared" si="114"/>
        <v>169.33529340928072</v>
      </c>
      <c r="M538" s="91">
        <f t="shared" si="106"/>
        <v>10.329786209660694</v>
      </c>
      <c r="N538" s="87"/>
      <c r="O538" s="99">
        <f t="shared" si="107"/>
        <v>13.435767253018055</v>
      </c>
      <c r="P538" s="99"/>
      <c r="Q538" s="107">
        <f t="shared" si="108"/>
        <v>7.1334717986856949E-2</v>
      </c>
      <c r="R538" s="97">
        <f t="shared" si="115"/>
        <v>1.004802029369261</v>
      </c>
      <c r="S538" s="97">
        <f t="shared" si="118"/>
        <v>7.4311401331276112</v>
      </c>
      <c r="T538" s="100">
        <f t="shared" si="109"/>
        <v>4.7544296397374453E-2</v>
      </c>
      <c r="U538" s="100">
        <f t="shared" si="110"/>
        <v>-7.0536965882035396E-3</v>
      </c>
      <c r="V538" s="100">
        <f t="shared" si="111"/>
        <v>5.4597992985577992E-2</v>
      </c>
      <c r="Y538" s="81"/>
      <c r="Z538" s="81"/>
    </row>
    <row r="539" spans="1:26" ht="13">
      <c r="A539" s="74">
        <v>1915.03</v>
      </c>
      <c r="B539" s="95">
        <v>7.57</v>
      </c>
      <c r="C539" s="96">
        <v>0.42249999999999999</v>
      </c>
      <c r="D539" s="95">
        <v>0.61</v>
      </c>
      <c r="E539" s="95">
        <v>9.9</v>
      </c>
      <c r="F539" s="96">
        <f t="shared" si="119"/>
        <v>1915.2083333332932</v>
      </c>
      <c r="G539" s="97">
        <f>G537*10/12+G549*2/12</f>
        <v>4.2083333333333339</v>
      </c>
      <c r="H539" s="96">
        <f t="shared" si="116"/>
        <v>244.09082676767667</v>
      </c>
      <c r="I539" s="96">
        <f t="shared" si="112"/>
        <v>13.623299116161611</v>
      </c>
      <c r="J539" s="98">
        <f t="shared" si="117"/>
        <v>2242.8251211489146</v>
      </c>
      <c r="K539" s="96">
        <f t="shared" si="113"/>
        <v>19.669141919191912</v>
      </c>
      <c r="L539" s="98">
        <f t="shared" si="114"/>
        <v>180.72963327620053</v>
      </c>
      <c r="M539" s="91">
        <f t="shared" si="106"/>
        <v>10.707013188682817</v>
      </c>
      <c r="N539" s="87"/>
      <c r="O539" s="99">
        <f t="shared" si="107"/>
        <v>13.942381087442428</v>
      </c>
      <c r="P539" s="99"/>
      <c r="Q539" s="107">
        <f t="shared" si="108"/>
        <v>6.8208639007930894E-2</v>
      </c>
      <c r="R539" s="97">
        <f t="shared" si="115"/>
        <v>1.0047897772647538</v>
      </c>
      <c r="S539" s="97">
        <f t="shared" si="118"/>
        <v>7.542247157872711</v>
      </c>
      <c r="T539" s="100">
        <f t="shared" si="109"/>
        <v>4.0445368556087713E-2</v>
      </c>
      <c r="U539" s="100">
        <f t="shared" si="110"/>
        <v>-8.6617252536855815E-3</v>
      </c>
      <c r="V539" s="100">
        <f t="shared" si="111"/>
        <v>4.9107093809773295E-2</v>
      </c>
      <c r="Y539" s="81"/>
      <c r="Z539" s="81"/>
    </row>
    <row r="540" spans="1:26" ht="13">
      <c r="A540" s="74">
        <v>1915.04</v>
      </c>
      <c r="B540" s="95">
        <v>8.14</v>
      </c>
      <c r="C540" s="96">
        <v>0.42330000000000001</v>
      </c>
      <c r="D540" s="95">
        <v>0.64</v>
      </c>
      <c r="E540" s="95">
        <v>10</v>
      </c>
      <c r="F540" s="96">
        <f t="shared" si="119"/>
        <v>1915.2916666666265</v>
      </c>
      <c r="G540" s="97">
        <f>G537*9/12+G549*3/12</f>
        <v>4.1924999999999999</v>
      </c>
      <c r="H540" s="96">
        <f t="shared" si="116"/>
        <v>259.84548699999993</v>
      </c>
      <c r="I540" s="96">
        <f t="shared" si="112"/>
        <v>13.512603764999998</v>
      </c>
      <c r="J540" s="98">
        <f t="shared" si="117"/>
        <v>2397.9332920578186</v>
      </c>
      <c r="K540" s="96">
        <f t="shared" si="113"/>
        <v>20.430111999999994</v>
      </c>
      <c r="L540" s="98">
        <f t="shared" si="114"/>
        <v>188.53529569004959</v>
      </c>
      <c r="M540" s="91">
        <f t="shared" si="106"/>
        <v>11.401123789000188</v>
      </c>
      <c r="N540" s="87"/>
      <c r="O540" s="99">
        <f t="shared" si="107"/>
        <v>14.855567969356299</v>
      </c>
      <c r="P540" s="99"/>
      <c r="Q540" s="107">
        <f t="shared" si="108"/>
        <v>6.3703423729853159E-2</v>
      </c>
      <c r="R540" s="97">
        <f t="shared" si="115"/>
        <v>1.0047775261250353</v>
      </c>
      <c r="S540" s="97">
        <f t="shared" si="118"/>
        <v>7.5025891134162972</v>
      </c>
      <c r="T540" s="100">
        <f t="shared" si="109"/>
        <v>3.3483833698883636E-2</v>
      </c>
      <c r="U540" s="100">
        <f t="shared" si="110"/>
        <v>-7.1251634677615971E-3</v>
      </c>
      <c r="V540" s="100">
        <f t="shared" si="111"/>
        <v>4.0608997166645233E-2</v>
      </c>
      <c r="Y540" s="81"/>
      <c r="Z540" s="81"/>
    </row>
    <row r="541" spans="1:26" ht="13">
      <c r="A541" s="74">
        <v>1915.05</v>
      </c>
      <c r="B541" s="95">
        <v>7.95</v>
      </c>
      <c r="C541" s="96">
        <v>0.42420000000000002</v>
      </c>
      <c r="D541" s="95">
        <v>0.67</v>
      </c>
      <c r="E541" s="95">
        <v>10.1</v>
      </c>
      <c r="F541" s="96">
        <f t="shared" si="119"/>
        <v>1915.3749999999598</v>
      </c>
      <c r="G541" s="97">
        <f>G537*8/12+G549*4/12</f>
        <v>4.1766666666666667</v>
      </c>
      <c r="H541" s="96">
        <f t="shared" si="116"/>
        <v>251.26762128712863</v>
      </c>
      <c r="I541" s="96">
        <f t="shared" si="112"/>
        <v>13.407260999999997</v>
      </c>
      <c r="J541" s="98">
        <f t="shared" si="117"/>
        <v>2329.084658784866</v>
      </c>
      <c r="K541" s="96">
        <f t="shared" si="113"/>
        <v>21.17601336633663</v>
      </c>
      <c r="L541" s="98">
        <f t="shared" si="114"/>
        <v>196.28763791017113</v>
      </c>
      <c r="M541" s="91">
        <f t="shared" si="106"/>
        <v>11.026929876471318</v>
      </c>
      <c r="N541" s="87"/>
      <c r="O541" s="99">
        <f t="shared" si="107"/>
        <v>14.376666202260209</v>
      </c>
      <c r="P541" s="99"/>
      <c r="Q541" s="107">
        <f t="shared" si="108"/>
        <v>6.9016953859026953E-2</v>
      </c>
      <c r="R541" s="97">
        <f t="shared" si="115"/>
        <v>1.0047652759512427</v>
      </c>
      <c r="S541" s="97">
        <f t="shared" si="118"/>
        <v>7.463794979119851</v>
      </c>
      <c r="T541" s="100">
        <f t="shared" si="109"/>
        <v>3.964147928245465E-2</v>
      </c>
      <c r="U541" s="100">
        <f t="shared" si="110"/>
        <v>-6.7483709702291783E-3</v>
      </c>
      <c r="V541" s="100">
        <f t="shared" si="111"/>
        <v>4.6389850252683829E-2</v>
      </c>
      <c r="Y541" s="81"/>
      <c r="Z541" s="81"/>
    </row>
    <row r="542" spans="1:26" ht="13">
      <c r="A542" s="74">
        <v>1915.06</v>
      </c>
      <c r="B542" s="95">
        <v>8.0399999999999991</v>
      </c>
      <c r="C542" s="96">
        <v>0.42499999999999999</v>
      </c>
      <c r="D542" s="95">
        <v>0.7</v>
      </c>
      <c r="E542" s="95">
        <v>10.1</v>
      </c>
      <c r="F542" s="96">
        <f t="shared" si="119"/>
        <v>1915.458333333293</v>
      </c>
      <c r="G542" s="97">
        <f>G537*7/12+G549*5/12</f>
        <v>4.1608333333333327</v>
      </c>
      <c r="H542" s="96">
        <f t="shared" si="116"/>
        <v>254.11216039603951</v>
      </c>
      <c r="I542" s="96">
        <f t="shared" si="112"/>
        <v>13.432545792079203</v>
      </c>
      <c r="J542" s="98">
        <f t="shared" si="117"/>
        <v>2365.8275561797423</v>
      </c>
      <c r="K542" s="96">
        <f t="shared" si="113"/>
        <v>22.124193069306923</v>
      </c>
      <c r="L542" s="98">
        <f t="shared" si="114"/>
        <v>205.98001111017658</v>
      </c>
      <c r="M542" s="91">
        <f t="shared" si="106"/>
        <v>11.154262189096343</v>
      </c>
      <c r="N542" s="87"/>
      <c r="O542" s="99">
        <f t="shared" si="107"/>
        <v>14.54859526342042</v>
      </c>
      <c r="P542" s="99"/>
      <c r="Q542" s="107">
        <f t="shared" si="108"/>
        <v>6.8140042135714562E-2</v>
      </c>
      <c r="R542" s="97">
        <f t="shared" si="115"/>
        <v>1.0047530267445139</v>
      </c>
      <c r="S542" s="97">
        <f t="shared" si="118"/>
        <v>7.4993620218388566</v>
      </c>
      <c r="T542" s="100">
        <f t="shared" si="109"/>
        <v>3.9124820483404932E-2</v>
      </c>
      <c r="U542" s="100">
        <f t="shared" si="110"/>
        <v>-7.9249485135145514E-3</v>
      </c>
      <c r="V542" s="100">
        <f t="shared" si="111"/>
        <v>4.7049768996919483E-2</v>
      </c>
      <c r="Y542" s="81"/>
      <c r="Z542" s="81"/>
    </row>
    <row r="543" spans="1:26" ht="13">
      <c r="A543" s="74">
        <v>1915.07</v>
      </c>
      <c r="B543" s="95">
        <v>8.01</v>
      </c>
      <c r="C543" s="96">
        <v>0.42580000000000001</v>
      </c>
      <c r="D543" s="95">
        <v>0.73</v>
      </c>
      <c r="E543" s="95">
        <v>10.1</v>
      </c>
      <c r="F543" s="96">
        <f t="shared" si="119"/>
        <v>1915.5416666666263</v>
      </c>
      <c r="G543" s="97">
        <f>G537*6/12+G549*6/12</f>
        <v>4.1449999999999996</v>
      </c>
      <c r="H543" s="96">
        <f t="shared" si="116"/>
        <v>253.16398069306922</v>
      </c>
      <c r="I543" s="96">
        <f t="shared" si="112"/>
        <v>13.457830584158412</v>
      </c>
      <c r="J543" s="98">
        <f t="shared" si="117"/>
        <v>2367.4410662667719</v>
      </c>
      <c r="K543" s="96">
        <f t="shared" si="113"/>
        <v>23.07237277227722</v>
      </c>
      <c r="L543" s="98">
        <f t="shared" si="114"/>
        <v>215.75929817412529</v>
      </c>
      <c r="M543" s="91">
        <f t="shared" si="106"/>
        <v>11.113629393949603</v>
      </c>
      <c r="N543" s="87"/>
      <c r="O543" s="99">
        <f t="shared" si="107"/>
        <v>14.499550030038982</v>
      </c>
      <c r="P543" s="99"/>
      <c r="Q543" s="107">
        <f t="shared" si="108"/>
        <v>6.8626153573738358E-2</v>
      </c>
      <c r="R543" s="97">
        <f t="shared" si="115"/>
        <v>1.0047407785059888</v>
      </c>
      <c r="S543" s="97">
        <f t="shared" si="118"/>
        <v>7.5350066900954484</v>
      </c>
      <c r="T543" s="100">
        <f t="shared" si="109"/>
        <v>4.1173118926300045E-2</v>
      </c>
      <c r="U543" s="100">
        <f t="shared" si="110"/>
        <v>-9.0871284395922514E-3</v>
      </c>
      <c r="V543" s="100">
        <f t="shared" si="111"/>
        <v>5.0260247365892297E-2</v>
      </c>
      <c r="Y543" s="81"/>
      <c r="Z543" s="81"/>
    </row>
    <row r="544" spans="1:26" ht="13">
      <c r="A544" s="74">
        <v>1915.08</v>
      </c>
      <c r="B544" s="95">
        <v>8.35</v>
      </c>
      <c r="C544" s="96">
        <v>0.42670000000000002</v>
      </c>
      <c r="D544" s="95">
        <v>0.76</v>
      </c>
      <c r="E544" s="95">
        <v>10.1</v>
      </c>
      <c r="F544" s="96">
        <f t="shared" si="119"/>
        <v>1915.6249999999595</v>
      </c>
      <c r="G544" s="97">
        <f>G537*5/12+G549*7/12</f>
        <v>4.1291666666666664</v>
      </c>
      <c r="H544" s="96">
        <f t="shared" si="116"/>
        <v>263.9100173267326</v>
      </c>
      <c r="I544" s="96">
        <f t="shared" si="112"/>
        <v>13.486275975247523</v>
      </c>
      <c r="J544" s="98">
        <f t="shared" si="117"/>
        <v>2478.4413435591614</v>
      </c>
      <c r="K544" s="96">
        <f t="shared" si="113"/>
        <v>24.02055247524752</v>
      </c>
      <c r="L544" s="98">
        <f t="shared" si="114"/>
        <v>225.58268516227102</v>
      </c>
      <c r="M544" s="91">
        <f t="shared" si="106"/>
        <v>11.584831641604604</v>
      </c>
      <c r="N544" s="87"/>
      <c r="O544" s="99">
        <f t="shared" si="107"/>
        <v>15.113448857043236</v>
      </c>
      <c r="P544" s="99"/>
      <c r="Q544" s="107">
        <f t="shared" si="108"/>
        <v>6.395924085947774E-2</v>
      </c>
      <c r="R544" s="97">
        <f t="shared" si="115"/>
        <v>1.0047285312368082</v>
      </c>
      <c r="S544" s="97">
        <f t="shared" si="118"/>
        <v>7.5707284878543346</v>
      </c>
      <c r="T544" s="100">
        <f t="shared" si="109"/>
        <v>3.8253007101227254E-2</v>
      </c>
      <c r="U544" s="100">
        <f t="shared" si="110"/>
        <v>-9.1225166993306184E-3</v>
      </c>
      <c r="V544" s="100">
        <f t="shared" si="111"/>
        <v>4.7375523800557873E-2</v>
      </c>
      <c r="Y544" s="81"/>
      <c r="Z544" s="81"/>
    </row>
    <row r="545" spans="1:26" ht="13">
      <c r="A545" s="74">
        <v>1915.09</v>
      </c>
      <c r="B545" s="95">
        <v>8.66</v>
      </c>
      <c r="C545" s="96">
        <v>0.42749999999999999</v>
      </c>
      <c r="D545" s="95">
        <v>0.79</v>
      </c>
      <c r="E545" s="95">
        <v>10.1</v>
      </c>
      <c r="F545" s="96">
        <f t="shared" si="119"/>
        <v>1915.7083333332928</v>
      </c>
      <c r="G545" s="97">
        <f>G537*4/12+G549*8/12</f>
        <v>4.1133333333333333</v>
      </c>
      <c r="H545" s="96">
        <f t="shared" si="116"/>
        <v>273.70787425742571</v>
      </c>
      <c r="I545" s="96">
        <f t="shared" si="112"/>
        <v>13.51156076732673</v>
      </c>
      <c r="J545" s="98">
        <f t="shared" si="117"/>
        <v>2581.0295219265436</v>
      </c>
      <c r="K545" s="96">
        <f t="shared" si="113"/>
        <v>24.968732178217817</v>
      </c>
      <c r="L545" s="98">
        <f t="shared" si="114"/>
        <v>235.45188479468467</v>
      </c>
      <c r="M545" s="91">
        <f t="shared" si="106"/>
        <v>12.011570757825897</v>
      </c>
      <c r="N545" s="87"/>
      <c r="O545" s="99">
        <f t="shared" si="107"/>
        <v>15.664883714157835</v>
      </c>
      <c r="P545" s="99"/>
      <c r="Q545" s="107">
        <f t="shared" si="108"/>
        <v>6.2216271961368093E-2</v>
      </c>
      <c r="R545" s="97">
        <f t="shared" si="115"/>
        <v>1.0047162849381146</v>
      </c>
      <c r="S545" s="97">
        <f t="shared" si="118"/>
        <v>7.6065269139945473</v>
      </c>
      <c r="T545" s="100">
        <f t="shared" si="109"/>
        <v>3.6855850443499705E-2</v>
      </c>
      <c r="U545" s="100">
        <f t="shared" si="110"/>
        <v>-9.1578431390776371E-3</v>
      </c>
      <c r="V545" s="100">
        <f t="shared" si="111"/>
        <v>4.6013693582577342E-2</v>
      </c>
      <c r="Y545" s="81"/>
      <c r="Z545" s="81"/>
    </row>
    <row r="546" spans="1:26" ht="13">
      <c r="A546" s="74">
        <v>1915.1</v>
      </c>
      <c r="B546" s="95">
        <v>9.14</v>
      </c>
      <c r="C546" s="96">
        <v>0.42830000000000001</v>
      </c>
      <c r="D546" s="95">
        <v>0.82</v>
      </c>
      <c r="E546" s="95">
        <v>10.199999999999999</v>
      </c>
      <c r="F546" s="96">
        <f t="shared" si="119"/>
        <v>1915.791666666626</v>
      </c>
      <c r="G546" s="97">
        <f>G537*3/12+G549*9/12</f>
        <v>4.0975000000000001</v>
      </c>
      <c r="H546" s="96">
        <f t="shared" si="116"/>
        <v>286.04660490196073</v>
      </c>
      <c r="I546" s="96">
        <f t="shared" si="112"/>
        <v>13.4041313872549</v>
      </c>
      <c r="J546" s="98">
        <f t="shared" si="117"/>
        <v>2707.9154085178252</v>
      </c>
      <c r="K546" s="96">
        <f t="shared" si="113"/>
        <v>25.662824509803912</v>
      </c>
      <c r="L546" s="98">
        <f t="shared" si="114"/>
        <v>242.9420826022556</v>
      </c>
      <c r="M546" s="91">
        <f t="shared" si="106"/>
        <v>12.54907613322016</v>
      </c>
      <c r="N546" s="87"/>
      <c r="O546" s="99">
        <f t="shared" si="107"/>
        <v>16.35409672119486</v>
      </c>
      <c r="P546" s="99"/>
      <c r="Q546" s="107">
        <f t="shared" si="108"/>
        <v>5.9814212715783195E-2</v>
      </c>
      <c r="R546" s="97">
        <f t="shared" si="115"/>
        <v>1.0047040396110525</v>
      </c>
      <c r="S546" s="97">
        <f t="shared" si="118"/>
        <v>7.5674759577779298</v>
      </c>
      <c r="T546" s="100">
        <f t="shared" si="109"/>
        <v>3.5677532122646793E-2</v>
      </c>
      <c r="U546" s="100">
        <f t="shared" si="110"/>
        <v>-8.2164544190062028E-3</v>
      </c>
      <c r="V546" s="100">
        <f t="shared" si="111"/>
        <v>4.3893986541652996E-2</v>
      </c>
      <c r="Y546" s="81"/>
      <c r="Z546" s="81"/>
    </row>
    <row r="547" spans="1:26" ht="13">
      <c r="A547" s="74">
        <v>1915.11</v>
      </c>
      <c r="B547" s="95">
        <v>9.4600000000000009</v>
      </c>
      <c r="C547" s="96">
        <v>0.42920000000000003</v>
      </c>
      <c r="D547" s="95">
        <v>0.85</v>
      </c>
      <c r="E547" s="95">
        <v>10.3</v>
      </c>
      <c r="F547" s="96">
        <f t="shared" si="119"/>
        <v>1915.8749999999593</v>
      </c>
      <c r="G547" s="97">
        <f>G537*2/12+G549*10/12</f>
        <v>4.081666666666667</v>
      </c>
      <c r="H547" s="96">
        <f t="shared" si="116"/>
        <v>293.18698349514557</v>
      </c>
      <c r="I547" s="96">
        <f t="shared" si="112"/>
        <v>13.301887242718442</v>
      </c>
      <c r="J547" s="98">
        <f t="shared" si="117"/>
        <v>2786.0049212682698</v>
      </c>
      <c r="K547" s="96">
        <f t="shared" si="113"/>
        <v>26.343439320388335</v>
      </c>
      <c r="L547" s="98">
        <f t="shared" si="114"/>
        <v>250.32813774609178</v>
      </c>
      <c r="M547" s="91">
        <f t="shared" si="106"/>
        <v>12.857714453559316</v>
      </c>
      <c r="N547" s="87"/>
      <c r="O547" s="99">
        <f t="shared" si="107"/>
        <v>16.740136872288527</v>
      </c>
      <c r="P547" s="99"/>
      <c r="Q547" s="107">
        <f t="shared" si="108"/>
        <v>5.7888719568749358E-2</v>
      </c>
      <c r="R547" s="97">
        <f t="shared" si="115"/>
        <v>1.0046917952567669</v>
      </c>
      <c r="S547" s="97">
        <f t="shared" si="118"/>
        <v>7.5292574152696927</v>
      </c>
      <c r="T547" s="100">
        <f t="shared" si="109"/>
        <v>3.4585380940313382E-2</v>
      </c>
      <c r="U547" s="100">
        <f t="shared" si="110"/>
        <v>-8.9507216159639968E-3</v>
      </c>
      <c r="V547" s="100">
        <f t="shared" si="111"/>
        <v>4.3536102556277378E-2</v>
      </c>
      <c r="Y547" s="81"/>
      <c r="Z547" s="81"/>
    </row>
    <row r="548" spans="1:26" ht="13">
      <c r="A548" s="74">
        <v>1915.12</v>
      </c>
      <c r="B548" s="95">
        <v>9.48</v>
      </c>
      <c r="C548" s="96">
        <v>0.43</v>
      </c>
      <c r="D548" s="95">
        <v>0.88</v>
      </c>
      <c r="E548" s="95">
        <v>10.3</v>
      </c>
      <c r="F548" s="96">
        <f t="shared" si="119"/>
        <v>1915.9583333332926</v>
      </c>
      <c r="G548" s="97">
        <f>G537*1/12+G549*11/12</f>
        <v>4.065833333333333</v>
      </c>
      <c r="H548" s="96">
        <f t="shared" si="116"/>
        <v>293.80682912621347</v>
      </c>
      <c r="I548" s="96">
        <f t="shared" si="112"/>
        <v>13.326681067961159</v>
      </c>
      <c r="J548" s="98">
        <f t="shared" si="117"/>
        <v>2802.4480440417865</v>
      </c>
      <c r="K548" s="96">
        <f t="shared" si="113"/>
        <v>27.273207766990282</v>
      </c>
      <c r="L548" s="98">
        <f t="shared" si="114"/>
        <v>260.14285640894224</v>
      </c>
      <c r="M548" s="91">
        <f t="shared" si="106"/>
        <v>12.878444602185994</v>
      </c>
      <c r="N548" s="87"/>
      <c r="O548" s="99">
        <f t="shared" si="107"/>
        <v>16.749313030943107</v>
      </c>
      <c r="P548" s="99"/>
      <c r="Q548" s="107">
        <f t="shared" si="108"/>
        <v>5.6769648712160496E-2</v>
      </c>
      <c r="R548" s="97">
        <f t="shared" si="115"/>
        <v>1.0046795518764049</v>
      </c>
      <c r="S548" s="97">
        <f t="shared" si="118"/>
        <v>7.5645831494976319</v>
      </c>
      <c r="T548" s="100">
        <f t="shared" si="109"/>
        <v>3.6643430275943745E-2</v>
      </c>
      <c r="U548" s="100">
        <f t="shared" si="110"/>
        <v>-8.4336202922336012E-3</v>
      </c>
      <c r="V548" s="100">
        <f t="shared" si="111"/>
        <v>4.5077050568177346E-2</v>
      </c>
      <c r="Y548" s="81"/>
      <c r="Z548" s="81"/>
    </row>
    <row r="549" spans="1:26" ht="13">
      <c r="A549" s="74">
        <v>1916.01</v>
      </c>
      <c r="B549" s="95">
        <v>9.33</v>
      </c>
      <c r="C549" s="96">
        <v>0.44080000000000003</v>
      </c>
      <c r="D549" s="95">
        <v>0.93420000000000003</v>
      </c>
      <c r="E549" s="95">
        <v>10.4</v>
      </c>
      <c r="F549" s="96">
        <f t="shared" si="119"/>
        <v>1916.0416666666258</v>
      </c>
      <c r="G549" s="97">
        <v>4.05</v>
      </c>
      <c r="H549" s="96">
        <f t="shared" si="116"/>
        <v>286.37762163461525</v>
      </c>
      <c r="I549" s="96">
        <f t="shared" si="112"/>
        <v>13.530038115384611</v>
      </c>
      <c r="J549" s="98">
        <f t="shared" si="117"/>
        <v>2742.3398464716033</v>
      </c>
      <c r="K549" s="96">
        <f t="shared" si="113"/>
        <v>28.674595298076916</v>
      </c>
      <c r="L549" s="98">
        <f t="shared" si="114"/>
        <v>274.58669716760693</v>
      </c>
      <c r="M549" s="91">
        <f t="shared" si="106"/>
        <v>12.543563692516177</v>
      </c>
      <c r="N549" s="87"/>
      <c r="O549" s="99">
        <f t="shared" si="107"/>
        <v>16.297027766820708</v>
      </c>
      <c r="P549" s="99"/>
      <c r="Q549" s="107">
        <f t="shared" si="108"/>
        <v>5.9986791585310777E-2</v>
      </c>
      <c r="R549" s="97">
        <f t="shared" si="115"/>
        <v>1.0021524623582816</v>
      </c>
      <c r="S549" s="97">
        <f t="shared" si="118"/>
        <v>7.5269052586847662</v>
      </c>
      <c r="T549" s="100">
        <f t="shared" si="109"/>
        <v>4.0882565660646408E-2</v>
      </c>
      <c r="U549" s="100">
        <f t="shared" si="110"/>
        <v>-7.5102573656017357E-3</v>
      </c>
      <c r="V549" s="100">
        <f t="shared" si="111"/>
        <v>4.8392823026248144E-2</v>
      </c>
      <c r="Y549" s="81"/>
      <c r="Z549" s="81"/>
    </row>
    <row r="550" spans="1:26" ht="13">
      <c r="A550" s="74">
        <v>1916.02</v>
      </c>
      <c r="B550" s="95">
        <v>9.1999999999999993</v>
      </c>
      <c r="C550" s="96">
        <v>0.45169999999999999</v>
      </c>
      <c r="D550" s="95">
        <v>0.98829999999999996</v>
      </c>
      <c r="E550" s="95">
        <v>10.4</v>
      </c>
      <c r="F550" s="96">
        <f t="shared" si="119"/>
        <v>1916.1249999999591</v>
      </c>
      <c r="G550" s="97">
        <f>G549*11/12+G561*1/12</f>
        <v>4.0649999999999995</v>
      </c>
      <c r="H550" s="96">
        <f t="shared" si="116"/>
        <v>282.38736538461529</v>
      </c>
      <c r="I550" s="96">
        <f t="shared" si="112"/>
        <v>13.864605754807686</v>
      </c>
      <c r="J550" s="98">
        <f t="shared" si="117"/>
        <v>2715.1932293597383</v>
      </c>
      <c r="K550" s="96">
        <f t="shared" si="113"/>
        <v>30.335155783653832</v>
      </c>
      <c r="L550" s="98">
        <f t="shared" si="114"/>
        <v>291.67668136698143</v>
      </c>
      <c r="M550" s="91">
        <f t="shared" si="106"/>
        <v>12.354652326458805</v>
      </c>
      <c r="N550" s="87"/>
      <c r="O550" s="99">
        <f t="shared" si="107"/>
        <v>16.034835612136877</v>
      </c>
      <c r="P550" s="99"/>
      <c r="Q550" s="107">
        <f t="shared" si="108"/>
        <v>6.1055799767671365E-2</v>
      </c>
      <c r="R550" s="97">
        <f t="shared" si="115"/>
        <v>1.002165815139745</v>
      </c>
      <c r="S550" s="97">
        <f t="shared" si="118"/>
        <v>7.5431066389284371</v>
      </c>
      <c r="T550" s="100">
        <f t="shared" si="109"/>
        <v>4.2503961003233171E-2</v>
      </c>
      <c r="U550" s="100">
        <f t="shared" si="110"/>
        <v>-7.1870378425568093E-3</v>
      </c>
      <c r="V550" s="100">
        <f t="shared" si="111"/>
        <v>4.969099884578998E-2</v>
      </c>
      <c r="Y550" s="81"/>
      <c r="Z550" s="81"/>
    </row>
    <row r="551" spans="1:26" ht="13">
      <c r="A551" s="74">
        <v>1916.03</v>
      </c>
      <c r="B551" s="95">
        <v>9.17</v>
      </c>
      <c r="C551" s="96">
        <v>0.46250000000000002</v>
      </c>
      <c r="D551" s="95">
        <v>1.042</v>
      </c>
      <c r="E551" s="95">
        <v>10.5</v>
      </c>
      <c r="F551" s="96">
        <f t="shared" si="119"/>
        <v>1916.2083333332923</v>
      </c>
      <c r="G551" s="97">
        <f>G549*10/12+G561*2/12</f>
        <v>4.08</v>
      </c>
      <c r="H551" s="96">
        <f t="shared" si="116"/>
        <v>278.78590333333324</v>
      </c>
      <c r="I551" s="96">
        <f t="shared" si="112"/>
        <v>14.060902976190473</v>
      </c>
      <c r="J551" s="98">
        <f t="shared" si="117"/>
        <v>2691.8311371671621</v>
      </c>
      <c r="K551" s="96">
        <f t="shared" si="113"/>
        <v>31.678834380952374</v>
      </c>
      <c r="L551" s="98">
        <f t="shared" si="114"/>
        <v>305.8765588798455</v>
      </c>
      <c r="M551" s="91">
        <f t="shared" si="106"/>
        <v>12.177052795748484</v>
      </c>
      <c r="N551" s="87"/>
      <c r="O551" s="99">
        <f t="shared" si="107"/>
        <v>15.786513243251875</v>
      </c>
      <c r="P551" s="99"/>
      <c r="Q551" s="107">
        <f t="shared" si="108"/>
        <v>6.3063591449976919E-2</v>
      </c>
      <c r="R551" s="97">
        <f t="shared" si="115"/>
        <v>1.0021791670939835</v>
      </c>
      <c r="S551" s="97">
        <f t="shared" si="118"/>
        <v>7.4874489124069044</v>
      </c>
      <c r="T551" s="100">
        <f t="shared" si="109"/>
        <v>3.7131876005485953E-2</v>
      </c>
      <c r="U551" s="100">
        <f t="shared" si="110"/>
        <v>-5.3591637132331948E-3</v>
      </c>
      <c r="V551" s="100">
        <f t="shared" si="111"/>
        <v>4.2491039718719148E-2</v>
      </c>
      <c r="Y551" s="81"/>
      <c r="Z551" s="81"/>
    </row>
    <row r="552" spans="1:26" ht="13">
      <c r="A552" s="74">
        <v>1916.04</v>
      </c>
      <c r="B552" s="95">
        <v>9.07</v>
      </c>
      <c r="C552" s="96">
        <v>0.4733</v>
      </c>
      <c r="D552" s="95">
        <v>1.097</v>
      </c>
      <c r="E552" s="95">
        <v>10.6</v>
      </c>
      <c r="F552" s="96">
        <f t="shared" si="119"/>
        <v>1916.2916666666256</v>
      </c>
      <c r="G552" s="97">
        <f>G549*9/12+G561*3/12</f>
        <v>4.0949999999999998</v>
      </c>
      <c r="H552" s="96">
        <f t="shared" si="116"/>
        <v>273.144333490566</v>
      </c>
      <c r="I552" s="96">
        <f t="shared" si="112"/>
        <v>14.253496476415091</v>
      </c>
      <c r="J552" s="98">
        <f t="shared" si="117"/>
        <v>2648.8274579297063</v>
      </c>
      <c r="K552" s="96">
        <f t="shared" si="113"/>
        <v>33.036310235849044</v>
      </c>
      <c r="L552" s="98">
        <f t="shared" si="114"/>
        <v>320.37086233174062</v>
      </c>
      <c r="M552" s="91">
        <f t="shared" si="106"/>
        <v>11.906481776593187</v>
      </c>
      <c r="N552" s="87"/>
      <c r="O552" s="99">
        <f t="shared" si="107"/>
        <v>15.41816172708924</v>
      </c>
      <c r="P552" s="99"/>
      <c r="Q552" s="107">
        <f t="shared" si="108"/>
        <v>6.5748722644587393E-2</v>
      </c>
      <c r="R552" s="97">
        <f t="shared" si="115"/>
        <v>1.0021925182219196</v>
      </c>
      <c r="S552" s="97">
        <f t="shared" si="118"/>
        <v>7.4329750758768292</v>
      </c>
      <c r="T552" s="100">
        <f t="shared" si="109"/>
        <v>3.5755982327786873E-2</v>
      </c>
      <c r="U552" s="100">
        <f t="shared" si="110"/>
        <v>-4.6561790108334833E-3</v>
      </c>
      <c r="V552" s="100">
        <f t="shared" si="111"/>
        <v>4.0412161338620356E-2</v>
      </c>
      <c r="Y552" s="81"/>
      <c r="Z552" s="81"/>
    </row>
    <row r="553" spans="1:26" ht="13">
      <c r="A553" s="74">
        <v>1916.05</v>
      </c>
      <c r="B553" s="95">
        <v>9.27</v>
      </c>
      <c r="C553" s="96">
        <v>0.48420000000000002</v>
      </c>
      <c r="D553" s="95">
        <v>1.151</v>
      </c>
      <c r="E553" s="95">
        <v>10.7</v>
      </c>
      <c r="F553" s="96">
        <f t="shared" si="119"/>
        <v>1916.3749999999588</v>
      </c>
      <c r="G553" s="97">
        <f>G549*8/12+G561*4/12</f>
        <v>4.1099999999999994</v>
      </c>
      <c r="H553" s="96">
        <f t="shared" si="116"/>
        <v>276.55832102803731</v>
      </c>
      <c r="I553" s="96">
        <f t="shared" si="112"/>
        <v>14.445473467289716</v>
      </c>
      <c r="J553" s="98">
        <f t="shared" si="117"/>
        <v>2693.6085241797432</v>
      </c>
      <c r="K553" s="96">
        <f t="shared" si="113"/>
        <v>34.338579018691583</v>
      </c>
      <c r="L553" s="98">
        <f t="shared" si="114"/>
        <v>334.44912743590993</v>
      </c>
      <c r="M553" s="91">
        <f t="shared" si="106"/>
        <v>12.026256671905159</v>
      </c>
      <c r="N553" s="87"/>
      <c r="O553" s="99">
        <f t="shared" si="107"/>
        <v>15.553193893472113</v>
      </c>
      <c r="P553" s="99"/>
      <c r="Q553" s="107">
        <f t="shared" si="108"/>
        <v>6.4579620295515047E-2</v>
      </c>
      <c r="R553" s="97">
        <f t="shared" si="115"/>
        <v>1.002205868524475</v>
      </c>
      <c r="S553" s="97">
        <f t="shared" si="118"/>
        <v>7.3796526446020456</v>
      </c>
      <c r="T553" s="100">
        <f t="shared" si="109"/>
        <v>3.5794006515664556E-2</v>
      </c>
      <c r="U553" s="100">
        <f t="shared" si="110"/>
        <v>-2.8482834417464797E-3</v>
      </c>
      <c r="V553" s="100">
        <f t="shared" si="111"/>
        <v>3.8642289957411036E-2</v>
      </c>
      <c r="Y553" s="81"/>
      <c r="Z553" s="81"/>
    </row>
    <row r="554" spans="1:26" ht="13">
      <c r="A554" s="74">
        <v>1916.06</v>
      </c>
      <c r="B554" s="95">
        <v>9.36</v>
      </c>
      <c r="C554" s="96">
        <v>0.495</v>
      </c>
      <c r="D554" s="95">
        <v>1.2050000000000001</v>
      </c>
      <c r="E554" s="95">
        <v>10.8</v>
      </c>
      <c r="F554" s="96">
        <f t="shared" si="119"/>
        <v>1916.4583333332921</v>
      </c>
      <c r="G554" s="97">
        <f>G549*7/12+G561*5/12</f>
        <v>4.125</v>
      </c>
      <c r="H554" s="96">
        <f t="shared" si="116"/>
        <v>276.65776666666653</v>
      </c>
      <c r="I554" s="96">
        <f t="shared" si="112"/>
        <v>14.630939583333328</v>
      </c>
      <c r="J554" s="98">
        <f t="shared" si="117"/>
        <v>2706.4522391626656</v>
      </c>
      <c r="K554" s="96">
        <f t="shared" si="113"/>
        <v>35.616731712962952</v>
      </c>
      <c r="L554" s="98">
        <f t="shared" si="114"/>
        <v>348.42681070416802</v>
      </c>
      <c r="M554" s="91">
        <f t="shared" si="106"/>
        <v>11.99596122294658</v>
      </c>
      <c r="N554" s="87"/>
      <c r="O554" s="99">
        <f t="shared" si="107"/>
        <v>15.493035511158212</v>
      </c>
      <c r="P554" s="99"/>
      <c r="Q554" s="107">
        <f t="shared" si="108"/>
        <v>6.5591255170430046E-2</v>
      </c>
      <c r="R554" s="97">
        <f t="shared" si="115"/>
        <v>1.0022192180025706</v>
      </c>
      <c r="S554" s="97">
        <f t="shared" si="118"/>
        <v>7.3274503437581417</v>
      </c>
      <c r="T554" s="100">
        <f t="shared" si="109"/>
        <v>4.1171911916072501E-2</v>
      </c>
      <c r="U554" s="100">
        <f t="shared" si="110"/>
        <v>-1.0460409510723023E-3</v>
      </c>
      <c r="V554" s="100">
        <f t="shared" si="111"/>
        <v>4.2217952867144803E-2</v>
      </c>
      <c r="Y554" s="81"/>
      <c r="Z554" s="81"/>
    </row>
    <row r="555" spans="1:26" ht="13">
      <c r="A555" s="74">
        <v>1916.07</v>
      </c>
      <c r="B555" s="95">
        <v>9.23</v>
      </c>
      <c r="C555" s="96">
        <v>0.50580000000000003</v>
      </c>
      <c r="D555" s="95">
        <v>1.2589999999999999</v>
      </c>
      <c r="E555" s="95">
        <v>10.8</v>
      </c>
      <c r="F555" s="96">
        <f t="shared" si="119"/>
        <v>1916.5416666666254</v>
      </c>
      <c r="G555" s="97">
        <f>G549*6/12+G561*6/12</f>
        <v>4.1400000000000006</v>
      </c>
      <c r="H555" s="96">
        <f t="shared" si="116"/>
        <v>272.8152976851851</v>
      </c>
      <c r="I555" s="96">
        <f t="shared" si="112"/>
        <v>14.95016008333333</v>
      </c>
      <c r="J555" s="98">
        <f t="shared" si="117"/>
        <v>2681.0503343324904</v>
      </c>
      <c r="K555" s="96">
        <f t="shared" si="113"/>
        <v>37.212834212962946</v>
      </c>
      <c r="L555" s="98">
        <f t="shared" si="114"/>
        <v>365.70339880006554</v>
      </c>
      <c r="M555" s="91">
        <f t="shared" si="106"/>
        <v>11.791165275254553</v>
      </c>
      <c r="N555" s="87"/>
      <c r="O555" s="99">
        <f t="shared" si="107"/>
        <v>15.208320664732767</v>
      </c>
      <c r="P555" s="99"/>
      <c r="Q555" s="107">
        <f t="shared" si="108"/>
        <v>7.0364500962744242E-2</v>
      </c>
      <c r="R555" s="97">
        <f t="shared" si="115"/>
        <v>1.0022325666571259</v>
      </c>
      <c r="S555" s="97">
        <f t="shared" si="118"/>
        <v>7.3437115534739528</v>
      </c>
      <c r="T555" s="100">
        <f t="shared" si="109"/>
        <v>4.8102474134000595E-2</v>
      </c>
      <c r="U555" s="100">
        <f t="shared" si="110"/>
        <v>3.9863792948291454E-4</v>
      </c>
      <c r="V555" s="100">
        <f t="shared" si="111"/>
        <v>4.770383620451768E-2</v>
      </c>
      <c r="Y555" s="81"/>
      <c r="Z555" s="81"/>
    </row>
    <row r="556" spans="1:26" ht="13">
      <c r="A556" s="74">
        <v>1916.08</v>
      </c>
      <c r="B556" s="95">
        <v>9.3000000000000007</v>
      </c>
      <c r="C556" s="96">
        <v>0.51670000000000005</v>
      </c>
      <c r="D556" s="95">
        <v>1.3129999999999999</v>
      </c>
      <c r="E556" s="95">
        <v>10.9</v>
      </c>
      <c r="F556" s="96">
        <f t="shared" si="119"/>
        <v>1916.6249999999586</v>
      </c>
      <c r="G556" s="97">
        <f>G549*5/12+G561*7/12</f>
        <v>4.1550000000000002</v>
      </c>
      <c r="H556" s="96">
        <f t="shared" si="116"/>
        <v>272.36244495412836</v>
      </c>
      <c r="I556" s="96">
        <f t="shared" si="112"/>
        <v>15.132223151376145</v>
      </c>
      <c r="J556" s="98">
        <f t="shared" si="117"/>
        <v>2688.9924599414553</v>
      </c>
      <c r="K556" s="96">
        <f t="shared" si="113"/>
        <v>38.452891422018332</v>
      </c>
      <c r="L556" s="98">
        <f t="shared" si="114"/>
        <v>379.63947310786347</v>
      </c>
      <c r="M556" s="91">
        <f t="shared" si="106"/>
        <v>11.732082638874163</v>
      </c>
      <c r="N556" s="87"/>
      <c r="O556" s="99">
        <f t="shared" si="107"/>
        <v>15.109356185858445</v>
      </c>
      <c r="P556" s="99"/>
      <c r="Q556" s="107">
        <f t="shared" si="108"/>
        <v>6.9255463374402998E-2</v>
      </c>
      <c r="R556" s="97">
        <f t="shared" si="115"/>
        <v>1.0022459144890594</v>
      </c>
      <c r="S556" s="97">
        <f t="shared" si="118"/>
        <v>7.292582962706434</v>
      </c>
      <c r="T556" s="100">
        <f t="shared" si="109"/>
        <v>5.2914948266491235E-2</v>
      </c>
      <c r="U556" s="100">
        <f t="shared" si="110"/>
        <v>2.2011150961964709E-3</v>
      </c>
      <c r="V556" s="100">
        <f t="shared" si="111"/>
        <v>5.0713833170294764E-2</v>
      </c>
      <c r="Y556" s="81"/>
      <c r="Z556" s="81"/>
    </row>
    <row r="557" spans="1:26" ht="13">
      <c r="A557" s="74">
        <v>1916.09</v>
      </c>
      <c r="B557" s="95">
        <v>9.68</v>
      </c>
      <c r="C557" s="96">
        <v>0.52749999999999997</v>
      </c>
      <c r="D557" s="95">
        <v>1.3680000000000001</v>
      </c>
      <c r="E557" s="95">
        <v>11.1</v>
      </c>
      <c r="F557" s="96">
        <f t="shared" si="119"/>
        <v>1916.7083333332919</v>
      </c>
      <c r="G557" s="97">
        <f>G549*4/12+G561*8/12</f>
        <v>4.17</v>
      </c>
      <c r="H557" s="96">
        <f t="shared" si="116"/>
        <v>278.38328288288278</v>
      </c>
      <c r="I557" s="96">
        <f t="shared" si="112"/>
        <v>15.170163400900895</v>
      </c>
      <c r="J557" s="98">
        <f t="shared" si="117"/>
        <v>2760.9163224487888</v>
      </c>
      <c r="K557" s="96">
        <f t="shared" si="113"/>
        <v>39.34176972972972</v>
      </c>
      <c r="L557" s="98">
        <f t="shared" si="114"/>
        <v>390.179083585738</v>
      </c>
      <c r="M557" s="91">
        <f t="shared" si="106"/>
        <v>11.94455241750447</v>
      </c>
      <c r="N557" s="87"/>
      <c r="O557" s="99">
        <f t="shared" si="107"/>
        <v>15.357396326406247</v>
      </c>
      <c r="P557" s="99"/>
      <c r="Q557" s="107">
        <f t="shared" si="108"/>
        <v>6.8308113769912387E-2</v>
      </c>
      <c r="R557" s="97">
        <f t="shared" si="115"/>
        <v>1.0022592614992878</v>
      </c>
      <c r="S557" s="97">
        <f t="shared" si="118"/>
        <v>7.1772684807973866</v>
      </c>
      <c r="T557" s="100">
        <f t="shared" si="109"/>
        <v>5.1564873103982167E-2</v>
      </c>
      <c r="U557" s="100">
        <f t="shared" si="110"/>
        <v>3.7529242849765332E-3</v>
      </c>
      <c r="V557" s="100">
        <f t="shared" si="111"/>
        <v>4.7811948819005634E-2</v>
      </c>
      <c r="Y557" s="81"/>
      <c r="Z557" s="81"/>
    </row>
    <row r="558" spans="1:26" ht="13">
      <c r="A558" s="74">
        <v>1916.1</v>
      </c>
      <c r="B558" s="95">
        <v>9.98</v>
      </c>
      <c r="C558" s="96">
        <v>0.5383</v>
      </c>
      <c r="D558" s="95">
        <v>1.4219999999999999</v>
      </c>
      <c r="E558" s="95">
        <v>11.3</v>
      </c>
      <c r="F558" s="96">
        <f t="shared" si="119"/>
        <v>1916.7916666666251</v>
      </c>
      <c r="G558" s="97">
        <f>G549*3/12+G561*9/12</f>
        <v>4.1850000000000005</v>
      </c>
      <c r="H558" s="96">
        <f t="shared" si="116"/>
        <v>281.93102566371675</v>
      </c>
      <c r="I558" s="96">
        <f t="shared" si="112"/>
        <v>15.206760632743359</v>
      </c>
      <c r="J558" s="98">
        <f t="shared" si="117"/>
        <v>2808.669682315312</v>
      </c>
      <c r="K558" s="96">
        <f t="shared" si="113"/>
        <v>40.17093371681414</v>
      </c>
      <c r="L558" s="98">
        <f t="shared" si="114"/>
        <v>400.19321525574878</v>
      </c>
      <c r="M558" s="91">
        <f t="shared" si="106"/>
        <v>12.045741763370801</v>
      </c>
      <c r="N558" s="87"/>
      <c r="O558" s="99">
        <f t="shared" si="107"/>
        <v>15.460165685093658</v>
      </c>
      <c r="P558" s="99"/>
      <c r="Q558" s="107">
        <f t="shared" si="108"/>
        <v>6.7031488912358439E-2</v>
      </c>
      <c r="R558" s="97">
        <f t="shared" si="115"/>
        <v>1.0022726076887278</v>
      </c>
      <c r="S558" s="97">
        <f t="shared" si="118"/>
        <v>7.0661655096744918</v>
      </c>
      <c r="T558" s="100">
        <f t="shared" si="109"/>
        <v>4.7229253159363438E-2</v>
      </c>
      <c r="U558" s="100">
        <f t="shared" si="110"/>
        <v>5.2743940980803927E-3</v>
      </c>
      <c r="V558" s="100">
        <f t="shared" si="111"/>
        <v>4.1954859061283045E-2</v>
      </c>
      <c r="Y558" s="81"/>
      <c r="Z558" s="81"/>
    </row>
    <row r="559" spans="1:26" ht="13">
      <c r="A559" s="74">
        <v>1916.11</v>
      </c>
      <c r="B559" s="95">
        <v>10.210000000000001</v>
      </c>
      <c r="C559" s="96">
        <v>0.54920000000000002</v>
      </c>
      <c r="D559" s="95">
        <v>1.476</v>
      </c>
      <c r="E559" s="95">
        <v>11.5</v>
      </c>
      <c r="F559" s="96">
        <f t="shared" si="119"/>
        <v>1916.8749999999584</v>
      </c>
      <c r="G559" s="97">
        <f>G549*2/12+G561*10/12</f>
        <v>4.2</v>
      </c>
      <c r="H559" s="96">
        <f t="shared" si="116"/>
        <v>283.41228739130429</v>
      </c>
      <c r="I559" s="96">
        <f t="shared" si="112"/>
        <v>15.244860747826081</v>
      </c>
      <c r="J559" s="98">
        <f t="shared" si="117"/>
        <v>2836.0824974549359</v>
      </c>
      <c r="K559" s="96">
        <f t="shared" si="113"/>
        <v>40.97125721739129</v>
      </c>
      <c r="L559" s="98">
        <f t="shared" si="114"/>
        <v>409.99586349103674</v>
      </c>
      <c r="M559" s="91">
        <f t="shared" si="106"/>
        <v>12.053230403230499</v>
      </c>
      <c r="N559" s="87"/>
      <c r="O559" s="99">
        <f t="shared" si="107"/>
        <v>15.442014290555141</v>
      </c>
      <c r="P559" s="99"/>
      <c r="Q559" s="107">
        <f t="shared" si="108"/>
        <v>6.7521613279591025E-2</v>
      </c>
      <c r="R559" s="97">
        <f t="shared" si="115"/>
        <v>1.0022859530582944</v>
      </c>
      <c r="S559" s="97">
        <f t="shared" si="118"/>
        <v>6.9590550164069658</v>
      </c>
      <c r="T559" s="100">
        <f t="shared" si="109"/>
        <v>4.7427884489694039E-2</v>
      </c>
      <c r="U559" s="100">
        <f t="shared" si="110"/>
        <v>6.7664898615287239E-3</v>
      </c>
      <c r="V559" s="100">
        <f t="shared" si="111"/>
        <v>4.0661394628165315E-2</v>
      </c>
      <c r="Y559" s="81"/>
      <c r="Z559" s="81"/>
    </row>
    <row r="560" spans="1:26" ht="13">
      <c r="A560" s="74">
        <v>1916.12</v>
      </c>
      <c r="B560" s="95">
        <v>9.8000000000000007</v>
      </c>
      <c r="C560" s="96">
        <v>0.56000000000000005</v>
      </c>
      <c r="D560" s="95">
        <v>1.53</v>
      </c>
      <c r="E560" s="95">
        <v>11.6</v>
      </c>
      <c r="F560" s="96">
        <f t="shared" si="119"/>
        <v>1916.9583333332916</v>
      </c>
      <c r="G560" s="97">
        <f>G549*1/12+G561*11/12</f>
        <v>4.2149999999999999</v>
      </c>
      <c r="H560" s="96">
        <f t="shared" si="116"/>
        <v>269.68628448275854</v>
      </c>
      <c r="I560" s="96">
        <f t="shared" si="112"/>
        <v>15.410644827586204</v>
      </c>
      <c r="J560" s="98">
        <f t="shared" si="117"/>
        <v>2711.5786450359014</v>
      </c>
      <c r="K560" s="96">
        <f t="shared" si="113"/>
        <v>42.104083189655164</v>
      </c>
      <c r="L560" s="98">
        <f t="shared" si="114"/>
        <v>423.33829866376828</v>
      </c>
      <c r="M560" s="91">
        <f t="shared" si="106"/>
        <v>11.413559188849492</v>
      </c>
      <c r="N560" s="87"/>
      <c r="O560" s="99">
        <f t="shared" si="107"/>
        <v>14.599793322642679</v>
      </c>
      <c r="P560" s="99"/>
      <c r="Q560" s="107">
        <f t="shared" si="108"/>
        <v>7.1812050346403117E-2</v>
      </c>
      <c r="R560" s="97">
        <f t="shared" si="115"/>
        <v>1.0022992976089014</v>
      </c>
      <c r="S560" s="97">
        <f t="shared" si="118"/>
        <v>6.9148340973536584</v>
      </c>
      <c r="T560" s="100">
        <f t="shared" si="109"/>
        <v>5.4958154235523526E-2</v>
      </c>
      <c r="U560" s="100">
        <f t="shared" si="110"/>
        <v>7.9327507617692472E-3</v>
      </c>
      <c r="V560" s="100">
        <f t="shared" si="111"/>
        <v>4.7025403473754279E-2</v>
      </c>
      <c r="Y560" s="81"/>
      <c r="Z560" s="81"/>
    </row>
    <row r="561" spans="1:26" ht="13">
      <c r="A561" s="74">
        <v>1917.01</v>
      </c>
      <c r="B561" s="95">
        <v>9.57</v>
      </c>
      <c r="C561" s="96">
        <v>0.57079999999999997</v>
      </c>
      <c r="D561" s="95">
        <v>1.5089999999999999</v>
      </c>
      <c r="E561" s="95">
        <v>11.7</v>
      </c>
      <c r="F561" s="96">
        <f t="shared" si="119"/>
        <v>1917.0416666666249</v>
      </c>
      <c r="G561" s="97">
        <v>4.2300000000000004</v>
      </c>
      <c r="H561" s="96">
        <f t="shared" si="116"/>
        <v>261.10599871794864</v>
      </c>
      <c r="I561" s="96">
        <f t="shared" si="112"/>
        <v>15.573594991452987</v>
      </c>
      <c r="J561" s="98">
        <f t="shared" si="117"/>
        <v>2638.3564044155978</v>
      </c>
      <c r="K561" s="96">
        <f t="shared" si="113"/>
        <v>41.171259358974346</v>
      </c>
      <c r="L561" s="98">
        <f t="shared" si="114"/>
        <v>416.01669950503003</v>
      </c>
      <c r="M561" s="91">
        <f t="shared" si="106"/>
        <v>10.992361427383425</v>
      </c>
      <c r="N561" s="87"/>
      <c r="O561" s="99">
        <f t="shared" si="107"/>
        <v>14.041135988701287</v>
      </c>
      <c r="P561" s="99"/>
      <c r="Q561" s="107">
        <f t="shared" si="108"/>
        <v>7.7000061756415841E-2</v>
      </c>
      <c r="R561" s="97">
        <f t="shared" si="115"/>
        <v>1.0012364045421127</v>
      </c>
      <c r="S561" s="97">
        <f t="shared" si="118"/>
        <v>6.8714963216044431</v>
      </c>
      <c r="T561" s="100">
        <f t="shared" si="109"/>
        <v>5.8801810018854095E-2</v>
      </c>
      <c r="U561" s="100">
        <f t="shared" si="110"/>
        <v>1.0236826164424118E-2</v>
      </c>
      <c r="V561" s="100">
        <f t="shared" si="111"/>
        <v>4.8564983854429977E-2</v>
      </c>
      <c r="Y561" s="81"/>
      <c r="Z561" s="81"/>
    </row>
    <row r="562" spans="1:26" ht="13">
      <c r="A562" s="74">
        <v>1917.02</v>
      </c>
      <c r="B562" s="95">
        <v>9.0299999999999994</v>
      </c>
      <c r="C562" s="96">
        <v>0.58169999999999999</v>
      </c>
      <c r="D562" s="95">
        <v>1.488</v>
      </c>
      <c r="E562" s="95">
        <v>12</v>
      </c>
      <c r="F562" s="96">
        <f t="shared" si="119"/>
        <v>1917.1249999999582</v>
      </c>
      <c r="G562" s="97">
        <f>G561*11/12+G573*1/12</f>
        <v>4.2583333333333329</v>
      </c>
      <c r="H562" s="96">
        <f t="shared" si="116"/>
        <v>240.21342624999991</v>
      </c>
      <c r="I562" s="96">
        <f t="shared" si="112"/>
        <v>15.474213737499994</v>
      </c>
      <c r="J562" s="98">
        <f t="shared" si="117"/>
        <v>2440.2765247766424</v>
      </c>
      <c r="K562" s="96">
        <f t="shared" si="113"/>
        <v>39.583341999999988</v>
      </c>
      <c r="L562" s="98">
        <f t="shared" si="114"/>
        <v>402.11865657448993</v>
      </c>
      <c r="M562" s="91">
        <f t="shared" si="106"/>
        <v>10.063187738735728</v>
      </c>
      <c r="N562" s="87"/>
      <c r="O562" s="99">
        <f t="shared" si="107"/>
        <v>12.84279955021273</v>
      </c>
      <c r="P562" s="99"/>
      <c r="Q562" s="107">
        <f t="shared" si="108"/>
        <v>8.55316697341377E-2</v>
      </c>
      <c r="R562" s="97">
        <f t="shared" si="115"/>
        <v>1.0012630192103369</v>
      </c>
      <c r="S562" s="97">
        <f t="shared" si="118"/>
        <v>6.7079924640958959</v>
      </c>
      <c r="T562" s="100">
        <f t="shared" si="109"/>
        <v>7.0221134272459462E-2</v>
      </c>
      <c r="U562" s="100">
        <f t="shared" si="110"/>
        <v>1.3541894569252699E-2</v>
      </c>
      <c r="V562" s="100">
        <f t="shared" si="111"/>
        <v>5.6679239703206763E-2</v>
      </c>
      <c r="Y562" s="81"/>
      <c r="Z562" s="81"/>
    </row>
    <row r="563" spans="1:26" ht="13">
      <c r="A563" s="74">
        <v>1917.03</v>
      </c>
      <c r="B563" s="95">
        <v>9.31</v>
      </c>
      <c r="C563" s="96">
        <v>0.59250000000000003</v>
      </c>
      <c r="D563" s="95">
        <v>1.468</v>
      </c>
      <c r="E563" s="95">
        <v>12</v>
      </c>
      <c r="F563" s="96">
        <f t="shared" si="119"/>
        <v>1917.2083333332914</v>
      </c>
      <c r="G563" s="97">
        <f>G561*10/12+G573*2/12</f>
        <v>4.2866666666666671</v>
      </c>
      <c r="H563" s="96">
        <f t="shared" si="116"/>
        <v>247.66190458333327</v>
      </c>
      <c r="I563" s="96">
        <f t="shared" si="112"/>
        <v>15.761512187499996</v>
      </c>
      <c r="J563" s="98">
        <f t="shared" si="117"/>
        <v>2529.2871649038084</v>
      </c>
      <c r="K563" s="96">
        <f t="shared" si="113"/>
        <v>39.051307833333318</v>
      </c>
      <c r="L563" s="98">
        <f t="shared" si="114"/>
        <v>398.81778282264128</v>
      </c>
      <c r="M563" s="91">
        <f t="shared" si="106"/>
        <v>10.327157080107874</v>
      </c>
      <c r="N563" s="87"/>
      <c r="O563" s="99">
        <f t="shared" si="107"/>
        <v>13.170393039784482</v>
      </c>
      <c r="P563" s="99"/>
      <c r="Q563" s="107">
        <f t="shared" si="108"/>
        <v>8.3797745412941355E-2</v>
      </c>
      <c r="R563" s="97">
        <f t="shared" si="115"/>
        <v>1.0012896283886159</v>
      </c>
      <c r="S563" s="97">
        <f t="shared" si="118"/>
        <v>6.7164647874408443</v>
      </c>
      <c r="T563" s="100">
        <f t="shared" si="109"/>
        <v>6.9092717594199993E-2</v>
      </c>
      <c r="U563" s="100">
        <f t="shared" si="110"/>
        <v>1.4287155119889317E-2</v>
      </c>
      <c r="V563" s="100">
        <f t="shared" si="111"/>
        <v>5.4805562474310676E-2</v>
      </c>
      <c r="Y563" s="81"/>
      <c r="Z563" s="81"/>
    </row>
    <row r="564" spans="1:26" ht="13">
      <c r="A564" s="74">
        <v>1917.04</v>
      </c>
      <c r="B564" s="95">
        <v>9.17</v>
      </c>
      <c r="C564" s="96">
        <v>0.60329999999999995</v>
      </c>
      <c r="D564" s="95">
        <v>1.4470000000000001</v>
      </c>
      <c r="E564" s="95">
        <v>12.6</v>
      </c>
      <c r="F564" s="96">
        <f t="shared" si="119"/>
        <v>1917.2916666666247</v>
      </c>
      <c r="G564" s="97">
        <f>G561*9/12+G573*3/12</f>
        <v>4.3150000000000013</v>
      </c>
      <c r="H564" s="96">
        <f t="shared" si="116"/>
        <v>232.32158611111103</v>
      </c>
      <c r="I564" s="96">
        <f t="shared" si="112"/>
        <v>15.284581559523803</v>
      </c>
      <c r="J564" s="98">
        <f t="shared" si="117"/>
        <v>2385.6297083917407</v>
      </c>
      <c r="K564" s="96">
        <f t="shared" si="113"/>
        <v>36.65968757936507</v>
      </c>
      <c r="L564" s="98">
        <f t="shared" si="114"/>
        <v>376.4456039305179</v>
      </c>
      <c r="M564" s="91">
        <f t="shared" si="106"/>
        <v>9.644531197281232</v>
      </c>
      <c r="N564" s="87"/>
      <c r="O564" s="99">
        <f t="shared" si="107"/>
        <v>12.29430325146131</v>
      </c>
      <c r="P564" s="99"/>
      <c r="Q564" s="107">
        <f t="shared" si="108"/>
        <v>9.5404891435485556E-2</v>
      </c>
      <c r="R564" s="97">
        <f t="shared" si="115"/>
        <v>1.0013162320884976</v>
      </c>
      <c r="S564" s="97">
        <f t="shared" si="118"/>
        <v>6.4048824105732063</v>
      </c>
      <c r="T564" s="100">
        <f t="shared" si="109"/>
        <v>7.8422141814086022E-2</v>
      </c>
      <c r="U564" s="100">
        <f t="shared" si="110"/>
        <v>1.94069207356935E-2</v>
      </c>
      <c r="V564" s="100">
        <f t="shared" si="111"/>
        <v>5.9015221078392521E-2</v>
      </c>
      <c r="Y564" s="81"/>
      <c r="Z564" s="81"/>
    </row>
    <row r="565" spans="1:26" ht="13">
      <c r="A565" s="74">
        <v>1917.05</v>
      </c>
      <c r="B565" s="95">
        <v>8.86</v>
      </c>
      <c r="C565" s="96">
        <v>0.61419999999999997</v>
      </c>
      <c r="D565" s="95">
        <v>1.4259999999999999</v>
      </c>
      <c r="E565" s="95">
        <v>12.8</v>
      </c>
      <c r="F565" s="96">
        <f t="shared" si="119"/>
        <v>1917.3749999999579</v>
      </c>
      <c r="G565" s="97">
        <f>G561*8/12+G573*4/12</f>
        <v>4.3433333333333337</v>
      </c>
      <c r="H565" s="96">
        <f t="shared" si="116"/>
        <v>220.9604398437499</v>
      </c>
      <c r="I565" s="96">
        <f t="shared" si="112"/>
        <v>15.317596179687493</v>
      </c>
      <c r="J565" s="98">
        <f t="shared" si="117"/>
        <v>2282.0736315878817</v>
      </c>
      <c r="K565" s="96">
        <f t="shared" si="113"/>
        <v>35.563158828124983</v>
      </c>
      <c r="L565" s="98">
        <f t="shared" si="114"/>
        <v>367.29537230748525</v>
      </c>
      <c r="M565" s="91">
        <f t="shared" si="106"/>
        <v>9.1389888133735742</v>
      </c>
      <c r="N565" s="87"/>
      <c r="O565" s="99">
        <f t="shared" si="107"/>
        <v>11.651154264223971</v>
      </c>
      <c r="P565" s="99"/>
      <c r="Q565" s="107">
        <f t="shared" si="108"/>
        <v>0.10030784408299685</v>
      </c>
      <c r="R565" s="97">
        <f t="shared" si="115"/>
        <v>1.0013428303215028</v>
      </c>
      <c r="S565" s="97">
        <f t="shared" si="118"/>
        <v>6.3131047110387266</v>
      </c>
      <c r="T565" s="100">
        <f t="shared" si="109"/>
        <v>8.6715488233132909E-2</v>
      </c>
      <c r="U565" s="100">
        <f t="shared" si="110"/>
        <v>2.0581622841253644E-2</v>
      </c>
      <c r="V565" s="100">
        <f t="shared" si="111"/>
        <v>6.6133865391879265E-2</v>
      </c>
      <c r="Y565" s="81"/>
      <c r="Z565" s="81"/>
    </row>
    <row r="566" spans="1:26" ht="13">
      <c r="A566" s="74">
        <v>1917.06</v>
      </c>
      <c r="B566" s="95">
        <v>9.0399999999999991</v>
      </c>
      <c r="C566" s="96">
        <v>0.625</v>
      </c>
      <c r="D566" s="95">
        <v>1.405</v>
      </c>
      <c r="E566" s="95">
        <v>13</v>
      </c>
      <c r="F566" s="96">
        <f t="shared" si="119"/>
        <v>1917.4583333332912</v>
      </c>
      <c r="G566" s="97">
        <f>G561*7/12+G573*5/12</f>
        <v>4.371666666666667</v>
      </c>
      <c r="H566" s="96">
        <f t="shared" si="116"/>
        <v>221.98102461538454</v>
      </c>
      <c r="I566" s="96">
        <f t="shared" si="112"/>
        <v>15.347139423076918</v>
      </c>
      <c r="J566" s="98">
        <f t="shared" si="117"/>
        <v>2305.8229421718665</v>
      </c>
      <c r="K566" s="96">
        <f t="shared" si="113"/>
        <v>34.500369423076911</v>
      </c>
      <c r="L566" s="98">
        <f t="shared" si="114"/>
        <v>358.371817892862</v>
      </c>
      <c r="M566" s="91">
        <f t="shared" si="106"/>
        <v>9.1482202595395794</v>
      </c>
      <c r="N566" s="87"/>
      <c r="O566" s="99">
        <f t="shared" si="107"/>
        <v>11.666161646433126</v>
      </c>
      <c r="P566" s="99"/>
      <c r="Q566" s="107">
        <f t="shared" si="108"/>
        <v>0.10044670647542252</v>
      </c>
      <c r="R566" s="97">
        <f t="shared" si="115"/>
        <v>1.0013694230991275</v>
      </c>
      <c r="S566" s="97">
        <f t="shared" si="118"/>
        <v>6.2243270296295696</v>
      </c>
      <c r="T566" s="100">
        <f t="shared" si="109"/>
        <v>8.6187226223925162E-2</v>
      </c>
      <c r="U566" s="100">
        <f t="shared" si="110"/>
        <v>2.1151300928393457E-2</v>
      </c>
      <c r="V566" s="100">
        <f t="shared" si="111"/>
        <v>6.5035925295531705E-2</v>
      </c>
      <c r="Y566" s="81"/>
      <c r="Z566" s="81"/>
    </row>
    <row r="567" spans="1:26" ht="13">
      <c r="A567" s="74">
        <v>1917.07</v>
      </c>
      <c r="B567" s="95">
        <v>8.7899999999999991</v>
      </c>
      <c r="C567" s="96">
        <v>0.63580000000000003</v>
      </c>
      <c r="D567" s="95">
        <v>1.3839999999999999</v>
      </c>
      <c r="E567" s="95">
        <v>12.8</v>
      </c>
      <c r="F567" s="96">
        <f t="shared" si="119"/>
        <v>1917.5416666666245</v>
      </c>
      <c r="G567" s="97">
        <f>G561*6/12+G573*6/12</f>
        <v>4.4000000000000004</v>
      </c>
      <c r="H567" s="96">
        <f t="shared" si="116"/>
        <v>219.21470273437492</v>
      </c>
      <c r="I567" s="96">
        <f t="shared" si="112"/>
        <v>15.856280773437495</v>
      </c>
      <c r="J567" s="98">
        <f t="shared" si="117"/>
        <v>2290.8133989056</v>
      </c>
      <c r="K567" s="96">
        <f t="shared" si="113"/>
        <v>34.515716562499982</v>
      </c>
      <c r="L567" s="98">
        <f t="shared" si="114"/>
        <v>360.69234858763934</v>
      </c>
      <c r="M567" s="91">
        <f t="shared" si="106"/>
        <v>9.0034723772288014</v>
      </c>
      <c r="N567" s="87"/>
      <c r="O567" s="99">
        <f t="shared" si="107"/>
        <v>11.489562693980313</v>
      </c>
      <c r="P567" s="99"/>
      <c r="Q567" s="107">
        <f t="shared" si="108"/>
        <v>0.10031754123277212</v>
      </c>
      <c r="R567" s="97">
        <f t="shared" si="115"/>
        <v>1.0013960104328399</v>
      </c>
      <c r="S567" s="97">
        <f t="shared" si="118"/>
        <v>6.3302390600723495</v>
      </c>
      <c r="T567" s="100">
        <f t="shared" si="109"/>
        <v>9.1595640648146404E-2</v>
      </c>
      <c r="U567" s="100">
        <f t="shared" si="110"/>
        <v>2.1474629807934686E-2</v>
      </c>
      <c r="V567" s="100">
        <f t="shared" si="111"/>
        <v>7.0121010840211717E-2</v>
      </c>
      <c r="Y567" s="81"/>
      <c r="Z567" s="81"/>
    </row>
    <row r="568" spans="1:26" ht="13">
      <c r="A568" s="74">
        <v>1917.08</v>
      </c>
      <c r="B568" s="95">
        <v>8.5299999999999994</v>
      </c>
      <c r="C568" s="96">
        <v>0.64670000000000005</v>
      </c>
      <c r="D568" s="95">
        <v>1.363</v>
      </c>
      <c r="E568" s="95">
        <v>13</v>
      </c>
      <c r="F568" s="96">
        <f t="shared" si="119"/>
        <v>1917.6249999999577</v>
      </c>
      <c r="G568" s="97">
        <f>G561*5/12+G573*7/12</f>
        <v>4.4283333333333337</v>
      </c>
      <c r="H568" s="96">
        <f t="shared" si="116"/>
        <v>209.45775884615375</v>
      </c>
      <c r="I568" s="96">
        <f t="shared" si="112"/>
        <v>15.879992103846151</v>
      </c>
      <c r="J568" s="98">
        <f t="shared" si="117"/>
        <v>2202.6814017051961</v>
      </c>
      <c r="K568" s="96">
        <f t="shared" si="113"/>
        <v>33.469041653846141</v>
      </c>
      <c r="L568" s="98">
        <f t="shared" si="114"/>
        <v>351.96421459838012</v>
      </c>
      <c r="M568" s="91">
        <f t="shared" si="106"/>
        <v>8.572680466753777</v>
      </c>
      <c r="N568" s="87"/>
      <c r="O568" s="99">
        <f t="shared" si="107"/>
        <v>10.950858128288113</v>
      </c>
      <c r="P568" s="99"/>
      <c r="Q568" s="107">
        <f t="shared" si="108"/>
        <v>0.10721879004303464</v>
      </c>
      <c r="R568" s="97">
        <f t="shared" si="115"/>
        <v>1.0014225923340829</v>
      </c>
      <c r="S568" s="97">
        <f t="shared" si="118"/>
        <v>6.2415518915373109</v>
      </c>
      <c r="T568" s="100">
        <f t="shared" si="109"/>
        <v>0.10264761118331611</v>
      </c>
      <c r="U568" s="100">
        <f t="shared" si="110"/>
        <v>2.3801300523448754E-2</v>
      </c>
      <c r="V568" s="100">
        <f t="shared" si="111"/>
        <v>7.8846310659867358E-2</v>
      </c>
      <c r="Y568" s="81"/>
      <c r="Z568" s="81"/>
    </row>
    <row r="569" spans="1:26" ht="13">
      <c r="A569" s="74">
        <v>1917.09</v>
      </c>
      <c r="B569" s="95">
        <v>8.1199999999999992</v>
      </c>
      <c r="C569" s="96">
        <v>0.65749999999999997</v>
      </c>
      <c r="D569" s="95">
        <v>1.343</v>
      </c>
      <c r="E569" s="95">
        <v>13.3</v>
      </c>
      <c r="F569" s="96">
        <f t="shared" si="119"/>
        <v>1917.708333333291</v>
      </c>
      <c r="G569" s="97">
        <f>G561*4/12+G573*8/12</f>
        <v>4.456666666666667</v>
      </c>
      <c r="H569" s="96">
        <f t="shared" si="116"/>
        <v>194.89251578947361</v>
      </c>
      <c r="I569" s="96">
        <f t="shared" si="112"/>
        <v>15.781013439849618</v>
      </c>
      <c r="J569" s="98">
        <f t="shared" si="117"/>
        <v>2063.3412402996655</v>
      </c>
      <c r="K569" s="96">
        <f t="shared" si="113"/>
        <v>32.234070037593973</v>
      </c>
      <c r="L569" s="98">
        <f t="shared" si="114"/>
        <v>341.26444405448905</v>
      </c>
      <c r="M569" s="91">
        <f t="shared" si="106"/>
        <v>7.9508232642170622</v>
      </c>
      <c r="N569" s="87"/>
      <c r="O569" s="99">
        <f t="shared" si="107"/>
        <v>10.172312597694523</v>
      </c>
      <c r="P569" s="99"/>
      <c r="Q569" s="107">
        <f t="shared" si="108"/>
        <v>0.11842264421516829</v>
      </c>
      <c r="R569" s="97">
        <f t="shared" si="115"/>
        <v>1.0014491688142735</v>
      </c>
      <c r="S569" s="97">
        <f t="shared" si="118"/>
        <v>6.1094439082964591</v>
      </c>
      <c r="T569" s="100">
        <f t="shared" si="109"/>
        <v>0.11578614421476385</v>
      </c>
      <c r="U569" s="100">
        <f t="shared" si="110"/>
        <v>2.5691002334874646E-2</v>
      </c>
      <c r="V569" s="100">
        <f t="shared" si="111"/>
        <v>9.0095141879889207E-2</v>
      </c>
      <c r="Y569" s="81"/>
      <c r="Z569" s="81"/>
    </row>
    <row r="570" spans="1:26" ht="13">
      <c r="A570" s="74">
        <v>1917.1</v>
      </c>
      <c r="B570" s="95">
        <v>7.68</v>
      </c>
      <c r="C570" s="96">
        <v>0.66830000000000001</v>
      </c>
      <c r="D570" s="95">
        <v>1.3220000000000001</v>
      </c>
      <c r="E570" s="95">
        <v>13.5</v>
      </c>
      <c r="F570" s="96">
        <f t="shared" si="119"/>
        <v>1917.7916666666242</v>
      </c>
      <c r="G570" s="97">
        <f>G561*3/12+G573*9/12</f>
        <v>4.4850000000000003</v>
      </c>
      <c r="H570" s="96">
        <f t="shared" si="116"/>
        <v>181.6009955555555</v>
      </c>
      <c r="I570" s="96">
        <f t="shared" si="112"/>
        <v>15.802597048148144</v>
      </c>
      <c r="J570" s="98">
        <f t="shared" si="117"/>
        <v>1936.5648858457214</v>
      </c>
      <c r="K570" s="96">
        <f t="shared" si="113"/>
        <v>31.259963037037028</v>
      </c>
      <c r="L570" s="98">
        <f t="shared" si="114"/>
        <v>333.35140352708908</v>
      </c>
      <c r="M570" s="91">
        <f t="shared" si="106"/>
        <v>7.3871337111081425</v>
      </c>
      <c r="N570" s="87"/>
      <c r="O570" s="99">
        <f t="shared" si="107"/>
        <v>9.4718247309048547</v>
      </c>
      <c r="P570" s="99"/>
      <c r="Q570" s="107">
        <f t="shared" si="108"/>
        <v>0.12822085584760273</v>
      </c>
      <c r="R570" s="97">
        <f t="shared" si="115"/>
        <v>1.001475739884802</v>
      </c>
      <c r="S570" s="97">
        <f t="shared" si="118"/>
        <v>6.0276560790826803</v>
      </c>
      <c r="T570" s="100">
        <f t="shared" si="109"/>
        <v>0.12092534378923614</v>
      </c>
      <c r="U570" s="100">
        <f t="shared" si="110"/>
        <v>2.6774482831725788E-2</v>
      </c>
      <c r="V570" s="100">
        <f t="shared" si="111"/>
        <v>9.4150860957510352E-2</v>
      </c>
      <c r="Y570" s="81"/>
      <c r="Z570" s="81"/>
    </row>
    <row r="571" spans="1:26" ht="13">
      <c r="A571" s="74">
        <v>1917.11</v>
      </c>
      <c r="B571" s="95">
        <v>7.04</v>
      </c>
      <c r="C571" s="96">
        <v>0.67920000000000003</v>
      </c>
      <c r="D571" s="95">
        <v>1.3009999999999999</v>
      </c>
      <c r="E571" s="95">
        <v>13.5</v>
      </c>
      <c r="F571" s="96">
        <f t="shared" si="119"/>
        <v>1917.8749999999575</v>
      </c>
      <c r="G571" s="97">
        <f>G561*2/12+G573*10/12</f>
        <v>4.5133333333333336</v>
      </c>
      <c r="H571" s="96">
        <f t="shared" si="116"/>
        <v>166.46757925925922</v>
      </c>
      <c r="I571" s="96">
        <f t="shared" si="112"/>
        <v>16.060338044444439</v>
      </c>
      <c r="J571" s="98">
        <f t="shared" si="117"/>
        <v>1789.4565584495767</v>
      </c>
      <c r="K571" s="96">
        <f t="shared" si="113"/>
        <v>30.763397814814805</v>
      </c>
      <c r="L571" s="98">
        <f t="shared" si="114"/>
        <v>330.69360547484359</v>
      </c>
      <c r="M571" s="91">
        <f t="shared" si="106"/>
        <v>6.7530136047743055</v>
      </c>
      <c r="N571" s="87"/>
      <c r="O571" s="99">
        <f t="shared" si="107"/>
        <v>8.6855669996580591</v>
      </c>
      <c r="P571" s="99"/>
      <c r="Q571" s="107">
        <f t="shared" si="108"/>
        <v>0.14498243667172836</v>
      </c>
      <c r="R571" s="97">
        <f t="shared" si="115"/>
        <v>1.0015023055570336</v>
      </c>
      <c r="S571" s="97">
        <f t="shared" si="118"/>
        <v>6.0365513315704522</v>
      </c>
      <c r="T571" s="100">
        <f t="shared" si="109"/>
        <v>0.13343864585591159</v>
      </c>
      <c r="U571" s="100">
        <f t="shared" si="110"/>
        <v>2.7507078840413479E-2</v>
      </c>
      <c r="V571" s="100">
        <f t="shared" si="111"/>
        <v>0.10593156701549811</v>
      </c>
      <c r="Y571" s="81"/>
      <c r="Z571" s="81"/>
    </row>
    <row r="572" spans="1:26" ht="13">
      <c r="A572" s="74">
        <v>1917.12</v>
      </c>
      <c r="B572" s="95">
        <v>6.8</v>
      </c>
      <c r="C572" s="96">
        <v>0.69</v>
      </c>
      <c r="D572" s="95">
        <v>1.28</v>
      </c>
      <c r="E572" s="95">
        <v>13.7</v>
      </c>
      <c r="F572" s="96">
        <f t="shared" si="119"/>
        <v>1917.9583333332907</v>
      </c>
      <c r="G572" s="97">
        <f>G561*1/12+G573*11/12</f>
        <v>4.541666666666667</v>
      </c>
      <c r="H572" s="96">
        <f t="shared" si="116"/>
        <v>158.44521167883207</v>
      </c>
      <c r="I572" s="96">
        <f t="shared" si="112"/>
        <v>16.077528832116784</v>
      </c>
      <c r="J572" s="98">
        <f t="shared" si="117"/>
        <v>1717.6216999747803</v>
      </c>
      <c r="K572" s="96">
        <f t="shared" si="113"/>
        <v>29.824981021897802</v>
      </c>
      <c r="L572" s="98">
        <f t="shared" si="114"/>
        <v>323.31702587760572</v>
      </c>
      <c r="M572" s="91">
        <f t="shared" si="106"/>
        <v>6.4125938981198169</v>
      </c>
      <c r="N572" s="87"/>
      <c r="O572" s="99">
        <f t="shared" si="107"/>
        <v>8.2763996429386584</v>
      </c>
      <c r="P572" s="99"/>
      <c r="Q572" s="107">
        <f t="shared" si="108"/>
        <v>0.15633999923668382</v>
      </c>
      <c r="R572" s="97">
        <f t="shared" si="115"/>
        <v>1.0015288658423072</v>
      </c>
      <c r="S572" s="97">
        <f t="shared" si="118"/>
        <v>5.957362848791683</v>
      </c>
      <c r="T572" s="100">
        <f t="shared" si="109"/>
        <v>0.14115126304508929</v>
      </c>
      <c r="U572" s="100">
        <f t="shared" si="110"/>
        <v>2.915730575610942E-2</v>
      </c>
      <c r="V572" s="100">
        <f t="shared" si="111"/>
        <v>0.11199395728897987</v>
      </c>
      <c r="Y572" s="81"/>
      <c r="Z572" s="81"/>
    </row>
    <row r="573" spans="1:26" ht="13">
      <c r="A573" s="74">
        <v>1918.01</v>
      </c>
      <c r="B573" s="95">
        <v>7.21</v>
      </c>
      <c r="C573" s="96">
        <v>0.68</v>
      </c>
      <c r="D573" s="95">
        <v>1.256</v>
      </c>
      <c r="E573" s="95">
        <v>14</v>
      </c>
      <c r="F573" s="96">
        <f t="shared" si="119"/>
        <v>1918.041666666624</v>
      </c>
      <c r="G573" s="97">
        <v>4.57</v>
      </c>
      <c r="H573" s="96">
        <f t="shared" si="116"/>
        <v>164.39855749999995</v>
      </c>
      <c r="I573" s="96">
        <f t="shared" si="112"/>
        <v>15.504995714285711</v>
      </c>
      <c r="J573" s="98">
        <f t="shared" si="117"/>
        <v>1796.1656054428149</v>
      </c>
      <c r="K573" s="96">
        <f t="shared" si="113"/>
        <v>28.638639142857134</v>
      </c>
      <c r="L573" s="98">
        <f t="shared" si="114"/>
        <v>312.8965326541159</v>
      </c>
      <c r="M573" s="91">
        <f t="shared" si="106"/>
        <v>6.6406460286553495</v>
      </c>
      <c r="N573" s="87"/>
      <c r="O573" s="99">
        <f t="shared" si="107"/>
        <v>8.5957930734445274</v>
      </c>
      <c r="P573" s="99"/>
      <c r="Q573" s="107">
        <f t="shared" si="108"/>
        <v>0.15411544909528269</v>
      </c>
      <c r="R573" s="97">
        <f t="shared" si="115"/>
        <v>1.0042728992704246</v>
      </c>
      <c r="S573" s="97">
        <f t="shared" si="118"/>
        <v>5.8386179104179705</v>
      </c>
      <c r="T573" s="100">
        <f t="shared" si="109"/>
        <v>0.13693373732090275</v>
      </c>
      <c r="U573" s="100">
        <f t="shared" si="110"/>
        <v>3.1524590147336218E-2</v>
      </c>
      <c r="V573" s="100">
        <f t="shared" si="111"/>
        <v>0.10540914717356653</v>
      </c>
      <c r="Y573" s="81"/>
      <c r="Z573" s="81"/>
    </row>
    <row r="574" spans="1:26" ht="13">
      <c r="A574" s="74">
        <v>1918.02</v>
      </c>
      <c r="B574" s="95">
        <v>7.43</v>
      </c>
      <c r="C574" s="96">
        <v>0.67</v>
      </c>
      <c r="D574" s="95">
        <v>1.232</v>
      </c>
      <c r="E574" s="95">
        <v>14.1</v>
      </c>
      <c r="F574" s="96">
        <f t="shared" si="119"/>
        <v>1918.1249999999573</v>
      </c>
      <c r="G574" s="97">
        <f>G573*11/12+G585*1/12</f>
        <v>4.5641666666666669</v>
      </c>
      <c r="H574" s="96">
        <f t="shared" si="116"/>
        <v>168.21335567375883</v>
      </c>
      <c r="I574" s="96">
        <f t="shared" si="112"/>
        <v>15.16863368794326</v>
      </c>
      <c r="J574" s="98">
        <f t="shared" si="117"/>
        <v>1851.6554928610719</v>
      </c>
      <c r="K574" s="96">
        <f t="shared" si="113"/>
        <v>27.892174184397156</v>
      </c>
      <c r="L574" s="98">
        <f t="shared" si="114"/>
        <v>307.03089733577934</v>
      </c>
      <c r="M574" s="91">
        <f t="shared" si="106"/>
        <v>6.7843435516302799</v>
      </c>
      <c r="N574" s="87"/>
      <c r="O574" s="99">
        <f t="shared" si="107"/>
        <v>8.8052311600834088</v>
      </c>
      <c r="P574" s="99"/>
      <c r="Q574" s="107">
        <f t="shared" si="108"/>
        <v>0.15289235664348774</v>
      </c>
      <c r="R574" s="97">
        <f t="shared" si="115"/>
        <v>1.0042681631239432</v>
      </c>
      <c r="S574" s="97">
        <f t="shared" si="118"/>
        <v>5.8219801640274875</v>
      </c>
      <c r="T574" s="100">
        <f t="shared" si="109"/>
        <v>0.13385817820459489</v>
      </c>
      <c r="U574" s="100">
        <f t="shared" si="110"/>
        <v>3.311026038935827E-2</v>
      </c>
      <c r="V574" s="100">
        <f t="shared" si="111"/>
        <v>0.10074791781523662</v>
      </c>
      <c r="Y574" s="81"/>
      <c r="Z574" s="81"/>
    </row>
    <row r="575" spans="1:26" ht="13">
      <c r="A575" s="74">
        <v>1918.03</v>
      </c>
      <c r="B575" s="95">
        <v>7.28</v>
      </c>
      <c r="C575" s="96">
        <v>0.66</v>
      </c>
      <c r="D575" s="95">
        <v>1.208</v>
      </c>
      <c r="E575" s="95">
        <v>14</v>
      </c>
      <c r="F575" s="96">
        <f t="shared" si="119"/>
        <v>1918.2083333332905</v>
      </c>
      <c r="G575" s="97">
        <f>G573*10/12+G585*2/12</f>
        <v>4.5583333333333336</v>
      </c>
      <c r="H575" s="96">
        <f t="shared" si="116"/>
        <v>165.99465999999998</v>
      </c>
      <c r="I575" s="96">
        <f t="shared" si="112"/>
        <v>15.048966428571424</v>
      </c>
      <c r="J575" s="98">
        <f t="shared" si="117"/>
        <v>1841.037222321833</v>
      </c>
      <c r="K575" s="96">
        <f t="shared" si="113"/>
        <v>27.544168857142846</v>
      </c>
      <c r="L575" s="98">
        <f t="shared" si="114"/>
        <v>305.49079183582057</v>
      </c>
      <c r="M575" s="91">
        <f t="shared" si="106"/>
        <v>6.6863557604558936</v>
      </c>
      <c r="N575" s="87"/>
      <c r="O575" s="99">
        <f t="shared" si="107"/>
        <v>8.7019899189196028</v>
      </c>
      <c r="P575" s="99"/>
      <c r="Q575" s="107">
        <f t="shared" si="108"/>
        <v>0.15436291759318099</v>
      </c>
      <c r="R575" s="97">
        <f t="shared" si="115"/>
        <v>1.0042634270244146</v>
      </c>
      <c r="S575" s="97">
        <f t="shared" si="118"/>
        <v>5.8885923916795742</v>
      </c>
      <c r="T575" s="100">
        <f t="shared" si="109"/>
        <v>0.14087057280347093</v>
      </c>
      <c r="U575" s="100">
        <f t="shared" si="110"/>
        <v>3.2028415220414663E-2</v>
      </c>
      <c r="V575" s="100">
        <f t="shared" si="111"/>
        <v>0.10884215758305626</v>
      </c>
      <c r="Y575" s="81"/>
      <c r="Z575" s="81"/>
    </row>
    <row r="576" spans="1:26" ht="13">
      <c r="A576" s="74">
        <v>1918.04</v>
      </c>
      <c r="B576" s="95">
        <v>7.21</v>
      </c>
      <c r="C576" s="96">
        <v>0.65</v>
      </c>
      <c r="D576" s="95">
        <v>1.1830000000000001</v>
      </c>
      <c r="E576" s="95">
        <v>14.2</v>
      </c>
      <c r="F576" s="96">
        <f t="shared" si="119"/>
        <v>1918.2916666666238</v>
      </c>
      <c r="G576" s="97">
        <f>G573*9/12+G585*3/12</f>
        <v>4.5525000000000002</v>
      </c>
      <c r="H576" s="96">
        <f t="shared" si="116"/>
        <v>162.08308485915489</v>
      </c>
      <c r="I576" s="96">
        <f t="shared" si="112"/>
        <v>14.612205985915489</v>
      </c>
      <c r="J576" s="98">
        <f t="shared" si="117"/>
        <v>1811.1594288302881</v>
      </c>
      <c r="K576" s="96">
        <f t="shared" si="113"/>
        <v>26.594214894366193</v>
      </c>
      <c r="L576" s="98">
        <f t="shared" si="114"/>
        <v>297.17081890516374</v>
      </c>
      <c r="M576" s="91">
        <f t="shared" si="106"/>
        <v>6.5207277305471587</v>
      </c>
      <c r="N576" s="87"/>
      <c r="O576" s="99">
        <f t="shared" si="107"/>
        <v>8.5097432226761782</v>
      </c>
      <c r="P576" s="99"/>
      <c r="Q576" s="107">
        <f t="shared" si="108"/>
        <v>0.15854915404352551</v>
      </c>
      <c r="R576" s="97">
        <f t="shared" si="115"/>
        <v>1.0042586909718596</v>
      </c>
      <c r="S576" s="97">
        <f t="shared" si="118"/>
        <v>5.8304064548346712</v>
      </c>
      <c r="T576" s="100">
        <f t="shared" si="109"/>
        <v>0.15013607556016151</v>
      </c>
      <c r="U576" s="100">
        <f t="shared" si="110"/>
        <v>3.3148808797931251E-2</v>
      </c>
      <c r="V576" s="100">
        <f t="shared" si="111"/>
        <v>0.11698726676223026</v>
      </c>
      <c r="Y576" s="81"/>
      <c r="Z576" s="81"/>
    </row>
    <row r="577" spans="1:26" ht="13">
      <c r="A577" s="74">
        <v>1918.05</v>
      </c>
      <c r="B577" s="95">
        <v>7.44</v>
      </c>
      <c r="C577" s="96">
        <v>0.64</v>
      </c>
      <c r="D577" s="95">
        <v>1.159</v>
      </c>
      <c r="E577" s="95">
        <v>14.5</v>
      </c>
      <c r="F577" s="96">
        <f t="shared" si="119"/>
        <v>1918.374999999957</v>
      </c>
      <c r="G577" s="97">
        <f>G573*8/12+G585*4/12</f>
        <v>4.5466666666666669</v>
      </c>
      <c r="H577" s="96">
        <f t="shared" si="116"/>
        <v>163.7931393103448</v>
      </c>
      <c r="I577" s="96">
        <f t="shared" si="112"/>
        <v>14.089732413793099</v>
      </c>
      <c r="J577" s="98">
        <f t="shared" si="117"/>
        <v>1843.3882322874974</v>
      </c>
      <c r="K577" s="96">
        <f t="shared" si="113"/>
        <v>25.515624793103441</v>
      </c>
      <c r="L577" s="98">
        <f t="shared" si="114"/>
        <v>287.16222597059266</v>
      </c>
      <c r="M577" s="91">
        <f t="shared" ref="M577:M640" si="120">H577/AVERAGE(K457:K576)</f>
        <v>6.5823632316210805</v>
      </c>
      <c r="N577" s="87"/>
      <c r="O577" s="99">
        <f t="shared" ref="O577:O640" si="121">J577/AVERAGE(L457:L576)</f>
        <v>8.6117930242140535</v>
      </c>
      <c r="P577" s="99"/>
      <c r="Q577" s="107">
        <f t="shared" ref="Q577:Q640" si="122">1/M577-(G577/100-(((E577/E457)^(1/10))-1))</f>
        <v>0.15937049095408246</v>
      </c>
      <c r="R577" s="97">
        <f t="shared" si="115"/>
        <v>1.0042539549662983</v>
      </c>
      <c r="S577" s="97">
        <f t="shared" si="118"/>
        <v>5.7340935330454679</v>
      </c>
      <c r="T577" s="100">
        <f t="shared" si="109"/>
        <v>0.15132497355288943</v>
      </c>
      <c r="U577" s="100">
        <f t="shared" si="110"/>
        <v>3.4365222142025864E-2</v>
      </c>
      <c r="V577" s="100">
        <f t="shared" si="111"/>
        <v>0.11695975141086357</v>
      </c>
      <c r="Y577" s="81"/>
      <c r="Z577" s="81"/>
    </row>
    <row r="578" spans="1:26" ht="13">
      <c r="A578" s="74">
        <v>1918.06</v>
      </c>
      <c r="B578" s="95">
        <v>7.45</v>
      </c>
      <c r="C578" s="96">
        <v>0.63</v>
      </c>
      <c r="D578" s="95">
        <v>1.135</v>
      </c>
      <c r="E578" s="95">
        <v>14.7</v>
      </c>
      <c r="F578" s="96">
        <f t="shared" si="119"/>
        <v>1918.4583333332903</v>
      </c>
      <c r="G578" s="97">
        <f>G573*7/12+G585*5/12</f>
        <v>4.5408333333333335</v>
      </c>
      <c r="H578" s="96">
        <f t="shared" si="116"/>
        <v>161.78181802721085</v>
      </c>
      <c r="I578" s="96">
        <f t="shared" si="112"/>
        <v>13.680878571428568</v>
      </c>
      <c r="J578" s="98">
        <f t="shared" si="117"/>
        <v>1833.5828860789788</v>
      </c>
      <c r="K578" s="96">
        <f t="shared" si="113"/>
        <v>24.647297108843532</v>
      </c>
      <c r="L578" s="98">
        <f t="shared" si="114"/>
        <v>279.34450680532098</v>
      </c>
      <c r="M578" s="91">
        <f t="shared" si="120"/>
        <v>6.4962913186410551</v>
      </c>
      <c r="N578" s="87"/>
      <c r="O578" s="99">
        <f t="shared" si="121"/>
        <v>8.5204377107995235</v>
      </c>
      <c r="P578" s="99"/>
      <c r="Q578" s="107">
        <f t="shared" si="122"/>
        <v>0.16288504851967153</v>
      </c>
      <c r="R578" s="97">
        <f t="shared" si="115"/>
        <v>1.004249219007751</v>
      </c>
      <c r="S578" s="97">
        <f t="shared" si="118"/>
        <v>5.6801393589292513</v>
      </c>
      <c r="T578" s="100">
        <f t="shared" ref="T578:T641" si="123">(($J698/$J578)^(1/10)-1)</f>
        <v>0.14724108245885237</v>
      </c>
      <c r="U578" s="100">
        <f t="shared" ref="U578:U641" si="124">(($S698/$S578)^(1/10)-1)</f>
        <v>3.6047055497378633E-2</v>
      </c>
      <c r="V578" s="100">
        <f t="shared" ref="V578:V641" si="125">T578-U578</f>
        <v>0.11119402696147374</v>
      </c>
      <c r="Y578" s="81"/>
      <c r="Z578" s="81"/>
    </row>
    <row r="579" spans="1:26" ht="13">
      <c r="A579" s="74">
        <v>1918.07</v>
      </c>
      <c r="B579" s="95">
        <v>7.51</v>
      </c>
      <c r="C579" s="96">
        <v>0.62</v>
      </c>
      <c r="D579" s="95">
        <v>1.111</v>
      </c>
      <c r="E579" s="95">
        <v>15.1</v>
      </c>
      <c r="F579" s="96">
        <f t="shared" si="119"/>
        <v>1918.5416666666235</v>
      </c>
      <c r="G579" s="97">
        <f>G573*6/12+G585*6/12</f>
        <v>4.5350000000000001</v>
      </c>
      <c r="H579" s="96">
        <f t="shared" si="116"/>
        <v>158.76463278145692</v>
      </c>
      <c r="I579" s="96">
        <f t="shared" si="112"/>
        <v>13.107066887417215</v>
      </c>
      <c r="J579" s="98">
        <f t="shared" si="117"/>
        <v>1811.7663547396598</v>
      </c>
      <c r="K579" s="96">
        <f t="shared" si="113"/>
        <v>23.487018245033106</v>
      </c>
      <c r="L579" s="98">
        <f t="shared" si="114"/>
        <v>268.02562185296432</v>
      </c>
      <c r="M579" s="91">
        <f t="shared" si="120"/>
        <v>6.3713240938489886</v>
      </c>
      <c r="N579" s="87"/>
      <c r="O579" s="99">
        <f t="shared" si="121"/>
        <v>8.3767541875861742</v>
      </c>
      <c r="P579" s="99"/>
      <c r="Q579" s="107">
        <f t="shared" si="122"/>
        <v>0.16764209330860855</v>
      </c>
      <c r="R579" s="97">
        <f t="shared" si="115"/>
        <v>1.004244483096238</v>
      </c>
      <c r="S579" s="97">
        <f t="shared" si="118"/>
        <v>5.5531688788993607</v>
      </c>
      <c r="T579" s="100">
        <f t="shared" si="123"/>
        <v>0.14986543186353485</v>
      </c>
      <c r="U579" s="100">
        <f t="shared" si="124"/>
        <v>3.849390218616433E-2</v>
      </c>
      <c r="V579" s="100">
        <f t="shared" si="125"/>
        <v>0.11137152967737052</v>
      </c>
      <c r="Y579" s="81"/>
      <c r="Z579" s="81"/>
    </row>
    <row r="580" spans="1:26" ht="13">
      <c r="A580" s="74">
        <v>1918.08</v>
      </c>
      <c r="B580" s="95">
        <v>7.58</v>
      </c>
      <c r="C580" s="96">
        <v>0.61</v>
      </c>
      <c r="D580" s="95">
        <v>1.087</v>
      </c>
      <c r="E580" s="95">
        <v>15.4</v>
      </c>
      <c r="F580" s="96">
        <f t="shared" si="119"/>
        <v>1918.6249999999568</v>
      </c>
      <c r="G580" s="97">
        <f>G573*5/12+G585*7/12</f>
        <v>4.5291666666666668</v>
      </c>
      <c r="H580" s="96">
        <f t="shared" si="116"/>
        <v>157.12281753246751</v>
      </c>
      <c r="I580" s="96">
        <f t="shared" si="112"/>
        <v>12.644448376623373</v>
      </c>
      <c r="J580" s="98">
        <f t="shared" si="117"/>
        <v>1805.0550356112562</v>
      </c>
      <c r="K580" s="96">
        <f t="shared" si="113"/>
        <v>22.531992435064929</v>
      </c>
      <c r="L580" s="98">
        <f t="shared" si="114"/>
        <v>258.85155985612602</v>
      </c>
      <c r="M580" s="91">
        <f t="shared" si="120"/>
        <v>6.3030737609145939</v>
      </c>
      <c r="N580" s="87"/>
      <c r="O580" s="99">
        <f t="shared" si="121"/>
        <v>8.3067830935780975</v>
      </c>
      <c r="P580" s="99"/>
      <c r="Q580" s="107">
        <f t="shared" si="122"/>
        <v>0.17147949792457626</v>
      </c>
      <c r="R580" s="97">
        <f t="shared" si="115"/>
        <v>1.0042397472317799</v>
      </c>
      <c r="S580" s="97">
        <f t="shared" si="118"/>
        <v>5.4681014335116691</v>
      </c>
      <c r="T580" s="100">
        <f t="shared" si="123"/>
        <v>0.15436100616055959</v>
      </c>
      <c r="U580" s="100">
        <f t="shared" si="124"/>
        <v>4.0202616247487777E-2</v>
      </c>
      <c r="V580" s="100">
        <f t="shared" si="125"/>
        <v>0.11415838991307181</v>
      </c>
      <c r="Y580" s="81"/>
      <c r="Z580" s="81"/>
    </row>
    <row r="581" spans="1:26" ht="13">
      <c r="A581" s="74">
        <v>1918.09</v>
      </c>
      <c r="B581" s="95">
        <v>7.54</v>
      </c>
      <c r="C581" s="96">
        <v>0.6</v>
      </c>
      <c r="D581" s="95">
        <v>1.0629999999999999</v>
      </c>
      <c r="E581" s="95">
        <v>15.7</v>
      </c>
      <c r="F581" s="96">
        <f t="shared" si="119"/>
        <v>1918.7083333332901</v>
      </c>
      <c r="G581" s="97">
        <f>G573*4/12+G585*8/12</f>
        <v>4.5233333333333334</v>
      </c>
      <c r="H581" s="96">
        <f t="shared" si="116"/>
        <v>153.30717006369423</v>
      </c>
      <c r="I581" s="96">
        <f t="shared" si="112"/>
        <v>12.199509554140123</v>
      </c>
      <c r="J581" s="98">
        <f t="shared" si="117"/>
        <v>1772.8993739177629</v>
      </c>
      <c r="K581" s="96">
        <f t="shared" si="113"/>
        <v>21.613464426751587</v>
      </c>
      <c r="L581" s="98">
        <f t="shared" si="114"/>
        <v>249.94589316639016</v>
      </c>
      <c r="M581" s="91">
        <f t="shared" si="120"/>
        <v>6.1491705624316806</v>
      </c>
      <c r="N581" s="87"/>
      <c r="O581" s="99">
        <f t="shared" si="121"/>
        <v>8.1234555716579759</v>
      </c>
      <c r="P581" s="99"/>
      <c r="Q581" s="107">
        <f t="shared" si="122"/>
        <v>0.17755205758811704</v>
      </c>
      <c r="R581" s="97">
        <f t="shared" si="115"/>
        <v>1.004235011414397</v>
      </c>
      <c r="S581" s="97">
        <f t="shared" si="118"/>
        <v>5.3863557924830179</v>
      </c>
      <c r="T581" s="100">
        <f t="shared" si="123"/>
        <v>0.16334466746396381</v>
      </c>
      <c r="U581" s="100">
        <f t="shared" si="124"/>
        <v>4.0666450798550802E-2</v>
      </c>
      <c r="V581" s="100">
        <f t="shared" si="125"/>
        <v>0.12267821666541301</v>
      </c>
      <c r="Y581" s="81"/>
      <c r="Z581" s="81"/>
    </row>
    <row r="582" spans="1:26" ht="13">
      <c r="A582" s="74">
        <v>1918.1</v>
      </c>
      <c r="B582" s="95">
        <v>7.86</v>
      </c>
      <c r="C582" s="96">
        <v>0.59</v>
      </c>
      <c r="D582" s="95">
        <v>1.038</v>
      </c>
      <c r="E582" s="95">
        <v>16</v>
      </c>
      <c r="F582" s="96">
        <f t="shared" si="119"/>
        <v>1918.7916666666233</v>
      </c>
      <c r="G582" s="97">
        <f>G573*3/12+G585*9/12</f>
        <v>4.5175000000000001</v>
      </c>
      <c r="H582" s="96">
        <f t="shared" si="116"/>
        <v>156.81707062499996</v>
      </c>
      <c r="I582" s="96">
        <f t="shared" si="112"/>
        <v>11.771255937499996</v>
      </c>
      <c r="J582" s="98">
        <f t="shared" si="117"/>
        <v>1824.8330496953729</v>
      </c>
      <c r="K582" s="96">
        <f t="shared" si="113"/>
        <v>20.709429937499994</v>
      </c>
      <c r="L582" s="98">
        <f t="shared" si="114"/>
        <v>240.98940274603018</v>
      </c>
      <c r="M582" s="91">
        <f t="shared" si="120"/>
        <v>6.2905153211913216</v>
      </c>
      <c r="N582" s="87"/>
      <c r="O582" s="99">
        <f t="shared" si="121"/>
        <v>8.3278481223266851</v>
      </c>
      <c r="P582" s="99"/>
      <c r="Q582" s="107">
        <f t="shared" si="122"/>
        <v>0.17481795180631346</v>
      </c>
      <c r="R582" s="97">
        <f t="shared" si="115"/>
        <v>1.0042302756441095</v>
      </c>
      <c r="S582" s="97">
        <f t="shared" si="118"/>
        <v>5.3077451881696955</v>
      </c>
      <c r="T582" s="100">
        <f t="shared" si="123"/>
        <v>0.16337444076672858</v>
      </c>
      <c r="U582" s="100">
        <f t="shared" si="124"/>
        <v>4.2910825267364228E-2</v>
      </c>
      <c r="V582" s="100">
        <f t="shared" si="125"/>
        <v>0.12046361549936435</v>
      </c>
      <c r="Y582" s="81"/>
      <c r="Z582" s="81"/>
    </row>
    <row r="583" spans="1:26" ht="13">
      <c r="A583" s="74">
        <v>1918.11</v>
      </c>
      <c r="B583" s="95">
        <v>8.06</v>
      </c>
      <c r="C583" s="96">
        <v>0.57999999999999996</v>
      </c>
      <c r="D583" s="95">
        <v>1.014</v>
      </c>
      <c r="E583" s="95">
        <v>16.3</v>
      </c>
      <c r="F583" s="96">
        <f t="shared" si="119"/>
        <v>1918.8749999999566</v>
      </c>
      <c r="G583" s="97">
        <f>G573*2/12+G585*10/12</f>
        <v>4.5116666666666667</v>
      </c>
      <c r="H583" s="96">
        <f t="shared" si="116"/>
        <v>157.84768282208586</v>
      </c>
      <c r="I583" s="96">
        <f t="shared" si="112"/>
        <v>11.358766257668707</v>
      </c>
      <c r="J583" s="98">
        <f t="shared" si="117"/>
        <v>1847.8408522909588</v>
      </c>
      <c r="K583" s="96">
        <f t="shared" si="113"/>
        <v>19.858256871165636</v>
      </c>
      <c r="L583" s="98">
        <f t="shared" si="114"/>
        <v>232.47030077208831</v>
      </c>
      <c r="M583" s="91">
        <f t="shared" si="120"/>
        <v>6.3333274953541556</v>
      </c>
      <c r="N583" s="87"/>
      <c r="O583" s="99">
        <f t="shared" si="121"/>
        <v>8.40116026148225</v>
      </c>
      <c r="P583" s="99"/>
      <c r="Q583" s="107">
        <f t="shared" si="122"/>
        <v>0.1746379741172473</v>
      </c>
      <c r="R583" s="97">
        <f t="shared" si="115"/>
        <v>1.0042255399209381</v>
      </c>
      <c r="S583" s="97">
        <f t="shared" si="118"/>
        <v>5.2320966020754343</v>
      </c>
      <c r="T583" s="100">
        <f t="shared" si="123"/>
        <v>0.16989821952414341</v>
      </c>
      <c r="U583" s="100">
        <f t="shared" si="124"/>
        <v>4.452025187686659E-2</v>
      </c>
      <c r="V583" s="100">
        <f t="shared" si="125"/>
        <v>0.12537796764727682</v>
      </c>
      <c r="Y583" s="81"/>
      <c r="Z583" s="81"/>
    </row>
    <row r="584" spans="1:26" ht="13">
      <c r="A584" s="74">
        <v>1918.12</v>
      </c>
      <c r="B584" s="95">
        <v>7.9</v>
      </c>
      <c r="C584" s="96">
        <v>0.56999999999999995</v>
      </c>
      <c r="D584" s="95">
        <v>0.99</v>
      </c>
      <c r="E584" s="95">
        <v>16.5</v>
      </c>
      <c r="F584" s="96">
        <f t="shared" si="119"/>
        <v>1918.9583333332898</v>
      </c>
      <c r="G584" s="97">
        <f>G573*1/12+G585*11/12</f>
        <v>4.5058333333333334</v>
      </c>
      <c r="H584" s="96">
        <f t="shared" si="116"/>
        <v>152.83890606060604</v>
      </c>
      <c r="I584" s="96">
        <f t="shared" si="112"/>
        <v>11.027617272727269</v>
      </c>
      <c r="J584" s="98">
        <f t="shared" si="117"/>
        <v>1799.9635862049256</v>
      </c>
      <c r="K584" s="96">
        <f t="shared" si="113"/>
        <v>19.153229999999994</v>
      </c>
      <c r="L584" s="98">
        <f t="shared" si="114"/>
        <v>225.56505700542735</v>
      </c>
      <c r="M584" s="91">
        <f t="shared" si="120"/>
        <v>6.1345804112834319</v>
      </c>
      <c r="N584" s="87"/>
      <c r="O584" s="99">
        <f t="shared" si="121"/>
        <v>8.1546927110037348</v>
      </c>
      <c r="P584" s="99"/>
      <c r="Q584" s="107">
        <f t="shared" si="122"/>
        <v>0.17998283511502522</v>
      </c>
      <c r="R584" s="97">
        <f t="shared" si="115"/>
        <v>1.0042208042449028</v>
      </c>
      <c r="S584" s="97">
        <f t="shared" si="118"/>
        <v>5.1905177013784636</v>
      </c>
      <c r="T584" s="100">
        <f t="shared" si="123"/>
        <v>0.17447357005386266</v>
      </c>
      <c r="U584" s="100">
        <f t="shared" si="124"/>
        <v>4.6077266159973762E-2</v>
      </c>
      <c r="V584" s="100">
        <f t="shared" si="125"/>
        <v>0.1283963038938889</v>
      </c>
      <c r="Y584" s="81"/>
      <c r="Z584" s="81"/>
    </row>
    <row r="585" spans="1:26" ht="13">
      <c r="A585" s="74">
        <v>1919.01</v>
      </c>
      <c r="B585" s="95">
        <v>7.85</v>
      </c>
      <c r="C585" s="96">
        <v>0.56669999999999998</v>
      </c>
      <c r="D585" s="95">
        <v>0.98499999999999999</v>
      </c>
      <c r="E585" s="95">
        <v>16.5</v>
      </c>
      <c r="F585" s="96">
        <f t="shared" si="119"/>
        <v>1919.0416666666231</v>
      </c>
      <c r="G585" s="97">
        <v>4.5</v>
      </c>
      <c r="H585" s="96">
        <f t="shared" si="116"/>
        <v>151.87157121212115</v>
      </c>
      <c r="I585" s="96">
        <f t="shared" ref="I585:I648" si="126">C585*$E$1859/E585</f>
        <v>10.963773172727269</v>
      </c>
      <c r="J585" s="98">
        <f t="shared" si="117"/>
        <v>1799.3313205148343</v>
      </c>
      <c r="K585" s="96">
        <f t="shared" ref="K585:K648" si="127">D585*$E$1859/E585</f>
        <v>19.056496515151508</v>
      </c>
      <c r="L585" s="98">
        <f t="shared" ref="L585:L648" si="128">K585*(J585/H585)</f>
        <v>225.77596824294415</v>
      </c>
      <c r="M585" s="91">
        <f t="shared" si="120"/>
        <v>6.0984676399501039</v>
      </c>
      <c r="N585" s="87"/>
      <c r="O585" s="99">
        <f t="shared" si="121"/>
        <v>8.1245805645506213</v>
      </c>
      <c r="P585" s="99"/>
      <c r="Q585" s="107">
        <f t="shared" si="122"/>
        <v>0.1821311332968038</v>
      </c>
      <c r="R585" s="97">
        <f t="shared" ref="R585:R648" si="129">((G585/G586+G585/1200+((1+G586/1200)^(-119))*(1-G585/G586)))</f>
        <v>1.0006271734238761</v>
      </c>
      <c r="S585" s="97">
        <f t="shared" si="118"/>
        <v>5.212425860525685</v>
      </c>
      <c r="T585" s="100">
        <f t="shared" si="123"/>
        <v>0.18325551576602428</v>
      </c>
      <c r="U585" s="100">
        <f t="shared" si="124"/>
        <v>4.57524711083237E-2</v>
      </c>
      <c r="V585" s="100">
        <f t="shared" si="125"/>
        <v>0.13750304465770058</v>
      </c>
      <c r="Y585" s="81"/>
      <c r="Z585" s="81"/>
    </row>
    <row r="586" spans="1:26" ht="13">
      <c r="A586" s="74">
        <v>1919.02</v>
      </c>
      <c r="B586" s="95">
        <v>7.88</v>
      </c>
      <c r="C586" s="96">
        <v>0.56330000000000002</v>
      </c>
      <c r="D586" s="95">
        <v>0.98</v>
      </c>
      <c r="E586" s="95">
        <v>16.2</v>
      </c>
      <c r="F586" s="96">
        <f t="shared" si="119"/>
        <v>1919.1249999999563</v>
      </c>
      <c r="G586" s="97">
        <f>G585*11/12+G597*1/12</f>
        <v>4.5391666666666666</v>
      </c>
      <c r="H586" s="96">
        <f t="shared" ref="H586:H649" si="130">B586*$E$1859/E586</f>
        <v>155.27515679012339</v>
      </c>
      <c r="I586" s="96">
        <f t="shared" si="126"/>
        <v>11.099809114197528</v>
      </c>
      <c r="J586" s="98">
        <f t="shared" ref="J586:J649" si="131">J585*((H586+(I586/12))/H585)</f>
        <v>1850.6149868365337</v>
      </c>
      <c r="K586" s="96">
        <f t="shared" si="127"/>
        <v>19.310869753086415</v>
      </c>
      <c r="L586" s="98">
        <f t="shared" si="128"/>
        <v>230.15262526647248</v>
      </c>
      <c r="M586" s="91">
        <f t="shared" si="120"/>
        <v>6.239692771364977</v>
      </c>
      <c r="N586" s="87"/>
      <c r="O586" s="99">
        <f t="shared" si="121"/>
        <v>8.3299751954304497</v>
      </c>
      <c r="P586" s="99"/>
      <c r="Q586" s="107">
        <f t="shared" si="122"/>
        <v>0.17495652068251061</v>
      </c>
      <c r="R586" s="97">
        <f t="shared" si="129"/>
        <v>1.0006654468310299</v>
      </c>
      <c r="S586" s="97">
        <f t="shared" ref="S586:S649" si="132">S585*R585*E585/E586</f>
        <v>5.3122818991196903</v>
      </c>
      <c r="T586" s="100">
        <f t="shared" si="123"/>
        <v>0.18089251715294341</v>
      </c>
      <c r="U586" s="100">
        <f t="shared" si="124"/>
        <v>4.4306671110342144E-2</v>
      </c>
      <c r="V586" s="100">
        <f t="shared" si="125"/>
        <v>0.13658584604260127</v>
      </c>
      <c r="Y586" s="81"/>
      <c r="Z586" s="81"/>
    </row>
    <row r="587" spans="1:26" ht="13">
      <c r="A587" s="74">
        <v>1919.03</v>
      </c>
      <c r="B587" s="95">
        <v>8.1199999999999992</v>
      </c>
      <c r="C587" s="96">
        <v>0.56000000000000005</v>
      </c>
      <c r="D587" s="95">
        <v>0.97499999999999998</v>
      </c>
      <c r="E587" s="95">
        <v>16.399999999999999</v>
      </c>
      <c r="F587" s="96">
        <f t="shared" ref="F587:F650" si="133">F586+1/12</f>
        <v>1919.2083333332896</v>
      </c>
      <c r="G587" s="97">
        <f>G585*10/12+G597*2/12</f>
        <v>4.5783333333333331</v>
      </c>
      <c r="H587" s="96">
        <f t="shared" si="130"/>
        <v>158.05307682926824</v>
      </c>
      <c r="I587" s="96">
        <f t="shared" si="126"/>
        <v>10.90021219512195</v>
      </c>
      <c r="J587" s="98">
        <f t="shared" si="131"/>
        <v>1894.549049449621</v>
      </c>
      <c r="K587" s="96">
        <f t="shared" si="127"/>
        <v>18.978048018292675</v>
      </c>
      <c r="L587" s="98">
        <f t="shared" si="128"/>
        <v>227.48587724302715</v>
      </c>
      <c r="M587" s="91">
        <f t="shared" si="120"/>
        <v>6.356074004869142</v>
      </c>
      <c r="N587" s="87"/>
      <c r="O587" s="99">
        <f t="shared" si="121"/>
        <v>8.5005462473323927</v>
      </c>
      <c r="P587" s="99"/>
      <c r="Q587" s="107">
        <f t="shared" si="122"/>
        <v>0.17293190745470655</v>
      </c>
      <c r="R587" s="97">
        <f t="shared" si="129"/>
        <v>1.0007037060469857</v>
      </c>
      <c r="S587" s="97">
        <f t="shared" si="132"/>
        <v>5.2509899044179837</v>
      </c>
      <c r="T587" s="100">
        <f t="shared" si="123"/>
        <v>0.18121561867449509</v>
      </c>
      <c r="U587" s="100">
        <f t="shared" si="124"/>
        <v>4.6668663899576357E-2</v>
      </c>
      <c r="V587" s="100">
        <f t="shared" si="125"/>
        <v>0.13454695477491874</v>
      </c>
      <c r="Y587" s="81"/>
      <c r="Z587" s="81"/>
    </row>
    <row r="588" spans="1:26" ht="13">
      <c r="A588" s="74">
        <v>1919.04</v>
      </c>
      <c r="B588" s="95">
        <v>8.39</v>
      </c>
      <c r="C588" s="96">
        <v>0.55669999999999997</v>
      </c>
      <c r="D588" s="95">
        <v>0.97</v>
      </c>
      <c r="E588" s="95">
        <v>16.7</v>
      </c>
      <c r="F588" s="96">
        <f t="shared" si="133"/>
        <v>1919.2916666666229</v>
      </c>
      <c r="G588" s="97">
        <f>G585*9/12+G597*3/12</f>
        <v>4.6174999999999997</v>
      </c>
      <c r="H588" s="96">
        <f t="shared" si="130"/>
        <v>160.37484999999998</v>
      </c>
      <c r="I588" s="96">
        <f t="shared" si="126"/>
        <v>10.641320499999996</v>
      </c>
      <c r="J588" s="98">
        <f t="shared" si="131"/>
        <v>1933.0092632299629</v>
      </c>
      <c r="K588" s="96">
        <f t="shared" si="127"/>
        <v>18.541549999999994</v>
      </c>
      <c r="L588" s="98">
        <f t="shared" si="128"/>
        <v>223.48259658320185</v>
      </c>
      <c r="M588" s="91">
        <f t="shared" si="120"/>
        <v>6.4561395558192745</v>
      </c>
      <c r="N588" s="87"/>
      <c r="O588" s="99">
        <f t="shared" si="121"/>
        <v>8.6477422275317561</v>
      </c>
      <c r="P588" s="99"/>
      <c r="Q588" s="107">
        <f t="shared" si="122"/>
        <v>0.16981497465453702</v>
      </c>
      <c r="R588" s="97">
        <f t="shared" si="129"/>
        <v>1.0007419511129143</v>
      </c>
      <c r="S588" s="97">
        <f t="shared" si="132"/>
        <v>5.1602895178065076</v>
      </c>
      <c r="T588" s="100">
        <f t="shared" si="123"/>
        <v>0.17918756948696402</v>
      </c>
      <c r="U588" s="100">
        <f t="shared" si="124"/>
        <v>4.9648274311074214E-2</v>
      </c>
      <c r="V588" s="100">
        <f t="shared" si="125"/>
        <v>0.1295392951758898</v>
      </c>
      <c r="Y588" s="81"/>
      <c r="Z588" s="81"/>
    </row>
    <row r="589" spans="1:26" ht="13">
      <c r="A589" s="74">
        <v>1919.05</v>
      </c>
      <c r="B589" s="95">
        <v>8.9700000000000006</v>
      </c>
      <c r="C589" s="96">
        <v>0.55330000000000001</v>
      </c>
      <c r="D589" s="95">
        <v>0.96499999999999997</v>
      </c>
      <c r="E589" s="95">
        <v>16.899999999999999</v>
      </c>
      <c r="F589" s="96">
        <f t="shared" si="133"/>
        <v>1919.3749999999561</v>
      </c>
      <c r="G589" s="97">
        <f>G585*8/12+G597*4/12</f>
        <v>4.6566666666666663</v>
      </c>
      <c r="H589" s="96">
        <f t="shared" si="130"/>
        <v>169.4324192307692</v>
      </c>
      <c r="I589" s="96">
        <f t="shared" si="126"/>
        <v>10.451165837278104</v>
      </c>
      <c r="J589" s="98">
        <f t="shared" si="131"/>
        <v>2052.6781634555355</v>
      </c>
      <c r="K589" s="96">
        <f t="shared" si="127"/>
        <v>18.227679437869817</v>
      </c>
      <c r="L589" s="98">
        <f t="shared" si="128"/>
        <v>220.82881022682179</v>
      </c>
      <c r="M589" s="91">
        <f t="shared" si="120"/>
        <v>6.8290022614820298</v>
      </c>
      <c r="N589" s="87"/>
      <c r="O589" s="99">
        <f t="shared" si="121"/>
        <v>9.1580224805396515</v>
      </c>
      <c r="P589" s="99"/>
      <c r="Q589" s="107">
        <f t="shared" si="122"/>
        <v>0.16114095836448958</v>
      </c>
      <c r="R589" s="97">
        <f t="shared" si="129"/>
        <v>1.0007801820698572</v>
      </c>
      <c r="S589" s="97">
        <f t="shared" si="132"/>
        <v>5.1030043755009062</v>
      </c>
      <c r="T589" s="100">
        <f t="shared" si="123"/>
        <v>0.17352592506401199</v>
      </c>
      <c r="U589" s="100">
        <f t="shared" si="124"/>
        <v>5.0735029935927489E-2</v>
      </c>
      <c r="V589" s="100">
        <f t="shared" si="125"/>
        <v>0.1227908951280845</v>
      </c>
      <c r="Y589" s="81"/>
      <c r="Z589" s="81"/>
    </row>
    <row r="590" spans="1:26" ht="13">
      <c r="A590" s="74">
        <v>1919.06</v>
      </c>
      <c r="B590" s="95">
        <v>9.2100000000000009</v>
      </c>
      <c r="C590" s="96">
        <v>0.55000000000000004</v>
      </c>
      <c r="D590" s="95">
        <v>0.96</v>
      </c>
      <c r="E590" s="95">
        <v>16.899999999999999</v>
      </c>
      <c r="F590" s="96">
        <f t="shared" si="133"/>
        <v>1919.4583333332894</v>
      </c>
      <c r="G590" s="97">
        <f>G585*7/12+G597*5/12</f>
        <v>4.6958333333333329</v>
      </c>
      <c r="H590" s="96">
        <f t="shared" si="130"/>
        <v>173.96572810650883</v>
      </c>
      <c r="I590" s="96">
        <f t="shared" si="126"/>
        <v>10.388832840236685</v>
      </c>
      <c r="J590" s="98">
        <f t="shared" si="131"/>
        <v>2118.0877333241019</v>
      </c>
      <c r="K590" s="96">
        <f t="shared" si="127"/>
        <v>18.133235502958577</v>
      </c>
      <c r="L590" s="98">
        <f t="shared" si="128"/>
        <v>220.77787448329403</v>
      </c>
      <c r="M590" s="91">
        <f t="shared" si="120"/>
        <v>7.0216152147841306</v>
      </c>
      <c r="N590" s="87"/>
      <c r="O590" s="99">
        <f t="shared" si="121"/>
        <v>9.4259041506496644</v>
      </c>
      <c r="P590" s="99"/>
      <c r="Q590" s="107">
        <f t="shared" si="122"/>
        <v>0.15565526932897697</v>
      </c>
      <c r="R590" s="97">
        <f t="shared" si="129"/>
        <v>1.0008183989587263</v>
      </c>
      <c r="S590" s="97">
        <f t="shared" si="132"/>
        <v>5.1069856480170746</v>
      </c>
      <c r="T590" s="100">
        <f t="shared" si="123"/>
        <v>0.17171752509691518</v>
      </c>
      <c r="U590" s="100">
        <f t="shared" si="124"/>
        <v>5.0569117240239825E-2</v>
      </c>
      <c r="V590" s="100">
        <f t="shared" si="125"/>
        <v>0.12114840785667536</v>
      </c>
      <c r="Y590" s="81"/>
      <c r="Z590" s="81"/>
    </row>
    <row r="591" spans="1:26" ht="13">
      <c r="A591" s="74">
        <v>1919.07</v>
      </c>
      <c r="B591" s="95">
        <v>9.51</v>
      </c>
      <c r="C591" s="96">
        <v>0.54669999999999996</v>
      </c>
      <c r="D591" s="95">
        <v>0.95499999999999996</v>
      </c>
      <c r="E591" s="95">
        <v>17.399999999999999</v>
      </c>
      <c r="F591" s="96">
        <f t="shared" si="133"/>
        <v>1919.5416666666226</v>
      </c>
      <c r="G591" s="97">
        <f>G585*6/12+G597*6/12</f>
        <v>4.7349999999999994</v>
      </c>
      <c r="H591" s="96">
        <f t="shared" si="130"/>
        <v>174.47051465517237</v>
      </c>
      <c r="I591" s="96">
        <f t="shared" si="126"/>
        <v>10.029761341954019</v>
      </c>
      <c r="J591" s="98">
        <f t="shared" si="131"/>
        <v>2134.4099620361822</v>
      </c>
      <c r="K591" s="96">
        <f t="shared" si="127"/>
        <v>17.52043548850574</v>
      </c>
      <c r="L591" s="98">
        <f t="shared" si="128"/>
        <v>214.33875013086788</v>
      </c>
      <c r="M591" s="91">
        <f t="shared" si="120"/>
        <v>7.0528371654463102</v>
      </c>
      <c r="N591" s="87"/>
      <c r="O591" s="99">
        <f t="shared" si="121"/>
        <v>9.4754185080965705</v>
      </c>
      <c r="P591" s="99"/>
      <c r="Q591" s="107">
        <f t="shared" si="122"/>
        <v>0.15772882117381559</v>
      </c>
      <c r="R591" s="97">
        <f t="shared" si="129"/>
        <v>1.0008566018203051</v>
      </c>
      <c r="S591" s="97">
        <f t="shared" si="132"/>
        <v>4.9642926365423303</v>
      </c>
      <c r="T591" s="100">
        <f t="shared" si="123"/>
        <v>0.17979925831988153</v>
      </c>
      <c r="U591" s="100">
        <f t="shared" si="124"/>
        <v>5.2857385544895275E-2</v>
      </c>
      <c r="V591" s="100">
        <f t="shared" si="125"/>
        <v>0.12694187277498625</v>
      </c>
      <c r="Y591" s="81"/>
      <c r="Z591" s="81"/>
    </row>
    <row r="592" spans="1:26" ht="13">
      <c r="A592" s="74">
        <v>1919.08</v>
      </c>
      <c r="B592" s="95">
        <v>8.8699999999999992</v>
      </c>
      <c r="C592" s="96">
        <v>0.54330000000000001</v>
      </c>
      <c r="D592" s="95">
        <v>0.95</v>
      </c>
      <c r="E592" s="95">
        <v>17.7</v>
      </c>
      <c r="F592" s="96">
        <f t="shared" si="133"/>
        <v>1919.6249999999559</v>
      </c>
      <c r="G592" s="97">
        <f>G585*5/12+G597*7/12</f>
        <v>4.774166666666666</v>
      </c>
      <c r="H592" s="96">
        <f t="shared" si="130"/>
        <v>159.97095112994344</v>
      </c>
      <c r="I592" s="96">
        <f t="shared" si="126"/>
        <v>9.7984461949152521</v>
      </c>
      <c r="J592" s="98">
        <f t="shared" si="131"/>
        <v>1967.0167048226542</v>
      </c>
      <c r="K592" s="96">
        <f t="shared" si="127"/>
        <v>17.13330367231638</v>
      </c>
      <c r="L592" s="98">
        <f t="shared" si="128"/>
        <v>210.67258958078034</v>
      </c>
      <c r="M592" s="91">
        <f t="shared" si="120"/>
        <v>6.4791311017052751</v>
      </c>
      <c r="N592" s="87"/>
      <c r="O592" s="99">
        <f t="shared" si="121"/>
        <v>8.7144609504817172</v>
      </c>
      <c r="P592" s="99"/>
      <c r="Q592" s="107">
        <f t="shared" si="122"/>
        <v>0.17064096355555294</v>
      </c>
      <c r="R592" s="97">
        <f t="shared" si="129"/>
        <v>1.0008947906952499</v>
      </c>
      <c r="S592" s="97">
        <f t="shared" si="132"/>
        <v>4.8843324305385849</v>
      </c>
      <c r="T592" s="100">
        <f t="shared" si="123"/>
        <v>0.1963807741116379</v>
      </c>
      <c r="U592" s="100">
        <f t="shared" si="124"/>
        <v>5.5098822920063073E-2</v>
      </c>
      <c r="V592" s="100">
        <f t="shared" si="125"/>
        <v>0.14128195119157483</v>
      </c>
      <c r="Y592" s="81"/>
      <c r="Z592" s="81"/>
    </row>
    <row r="593" spans="1:26" ht="13">
      <c r="A593" s="74">
        <v>1919.09</v>
      </c>
      <c r="B593" s="95">
        <v>9.01</v>
      </c>
      <c r="C593" s="96">
        <v>0.54</v>
      </c>
      <c r="D593" s="95">
        <v>0.94499999999999995</v>
      </c>
      <c r="E593" s="95">
        <v>17.8</v>
      </c>
      <c r="F593" s="96">
        <f t="shared" si="133"/>
        <v>1919.7083333332891</v>
      </c>
      <c r="G593" s="97">
        <f>G585*4/12+G597*8/12</f>
        <v>4.8133333333333326</v>
      </c>
      <c r="H593" s="96">
        <f t="shared" si="130"/>
        <v>161.58296095505611</v>
      </c>
      <c r="I593" s="96">
        <f t="shared" si="126"/>
        <v>9.684217415730334</v>
      </c>
      <c r="J593" s="98">
        <f t="shared" si="131"/>
        <v>1996.7612824467883</v>
      </c>
      <c r="K593" s="96">
        <f t="shared" si="127"/>
        <v>16.947380477528082</v>
      </c>
      <c r="L593" s="98">
        <f t="shared" si="128"/>
        <v>209.427237726106</v>
      </c>
      <c r="M593" s="91">
        <f t="shared" si="120"/>
        <v>6.5584816720612604</v>
      </c>
      <c r="N593" s="87"/>
      <c r="O593" s="99">
        <f t="shared" si="121"/>
        <v>8.8301835458236315</v>
      </c>
      <c r="P593" s="99"/>
      <c r="Q593" s="107">
        <f t="shared" si="122"/>
        <v>0.16792341432674907</v>
      </c>
      <c r="R593" s="97">
        <f t="shared" si="129"/>
        <v>1.0009329656240877</v>
      </c>
      <c r="S593" s="97">
        <f t="shared" si="132"/>
        <v>4.8612382627962853</v>
      </c>
      <c r="T593" s="100">
        <f t="shared" si="123"/>
        <v>0.19956546211141069</v>
      </c>
      <c r="U593" s="100">
        <f t="shared" si="124"/>
        <v>5.6127929331281523E-2</v>
      </c>
      <c r="V593" s="100">
        <f t="shared" si="125"/>
        <v>0.14343753278012916</v>
      </c>
      <c r="Y593" s="81"/>
      <c r="Z593" s="81"/>
    </row>
    <row r="594" spans="1:26" ht="13">
      <c r="A594" s="74">
        <v>1919.1</v>
      </c>
      <c r="B594" s="95">
        <v>9.4700000000000006</v>
      </c>
      <c r="C594" s="96">
        <v>0.53669999999999995</v>
      </c>
      <c r="D594" s="95">
        <v>0.94</v>
      </c>
      <c r="E594" s="95">
        <v>18.100000000000001</v>
      </c>
      <c r="F594" s="96">
        <f t="shared" si="133"/>
        <v>1919.7916666666224</v>
      </c>
      <c r="G594" s="97">
        <f>G585*3/12+G597*9/12</f>
        <v>4.8524999999999991</v>
      </c>
      <c r="H594" s="96">
        <f t="shared" si="130"/>
        <v>167.01757651933696</v>
      </c>
      <c r="I594" s="96">
        <f t="shared" si="126"/>
        <v>9.4655051022099403</v>
      </c>
      <c r="J594" s="98">
        <f t="shared" si="131"/>
        <v>2073.6670364891538</v>
      </c>
      <c r="K594" s="96">
        <f t="shared" si="127"/>
        <v>16.578302209944745</v>
      </c>
      <c r="L594" s="98">
        <f t="shared" si="128"/>
        <v>205.83389802532255</v>
      </c>
      <c r="M594" s="91">
        <f t="shared" si="120"/>
        <v>6.7947041999493027</v>
      </c>
      <c r="N594" s="87"/>
      <c r="O594" s="99">
        <f t="shared" si="121"/>
        <v>9.1548959122599491</v>
      </c>
      <c r="P594" s="99"/>
      <c r="Q594" s="107">
        <f t="shared" si="122"/>
        <v>0.16192257750459024</v>
      </c>
      <c r="R594" s="97">
        <f t="shared" si="129"/>
        <v>1.0009711266472197</v>
      </c>
      <c r="S594" s="97">
        <f t="shared" si="132"/>
        <v>4.7851254492569248</v>
      </c>
      <c r="T594" s="100">
        <f t="shared" si="123"/>
        <v>0.18209174235471903</v>
      </c>
      <c r="U594" s="100">
        <f t="shared" si="124"/>
        <v>5.8323959274907189E-2</v>
      </c>
      <c r="V594" s="100">
        <f t="shared" si="125"/>
        <v>0.12376778307981184</v>
      </c>
      <c r="Y594" s="81"/>
      <c r="Z594" s="81"/>
    </row>
    <row r="595" spans="1:26" ht="13">
      <c r="A595" s="74">
        <v>1919.11</v>
      </c>
      <c r="B595" s="95">
        <v>9.19</v>
      </c>
      <c r="C595" s="96">
        <v>0.5333</v>
      </c>
      <c r="D595" s="95">
        <v>0.93500000000000005</v>
      </c>
      <c r="E595" s="95">
        <v>18.5</v>
      </c>
      <c r="F595" s="96">
        <f t="shared" si="133"/>
        <v>1919.8749999999557</v>
      </c>
      <c r="G595" s="97">
        <f>G585*2/12+G597*10/12</f>
        <v>4.8916666666666666</v>
      </c>
      <c r="H595" s="96">
        <f t="shared" si="130"/>
        <v>158.57494027027022</v>
      </c>
      <c r="I595" s="96">
        <f t="shared" si="126"/>
        <v>9.2021779810810784</v>
      </c>
      <c r="J595" s="98">
        <f t="shared" si="131"/>
        <v>1978.3655175680253</v>
      </c>
      <c r="K595" s="96">
        <f t="shared" si="127"/>
        <v>16.133576621621618</v>
      </c>
      <c r="L595" s="98">
        <f t="shared" si="128"/>
        <v>201.28093133037041</v>
      </c>
      <c r="M595" s="91">
        <f t="shared" si="120"/>
        <v>6.4670225741331322</v>
      </c>
      <c r="N595" s="87"/>
      <c r="O595" s="99">
        <f t="shared" si="121"/>
        <v>8.7209241391435022</v>
      </c>
      <c r="P595" s="99"/>
      <c r="Q595" s="107">
        <f t="shared" si="122"/>
        <v>0.17028557703903741</v>
      </c>
      <c r="R595" s="97">
        <f t="shared" si="129"/>
        <v>1.0010092738049188</v>
      </c>
      <c r="S595" s="97">
        <f t="shared" si="132"/>
        <v>4.6862097653430741</v>
      </c>
      <c r="T595" s="100">
        <f t="shared" si="123"/>
        <v>0.15214509279830768</v>
      </c>
      <c r="U595" s="100">
        <f t="shared" si="124"/>
        <v>6.106433055266991E-2</v>
      </c>
      <c r="V595" s="100">
        <f t="shared" si="125"/>
        <v>9.108076224563777E-2</v>
      </c>
      <c r="Y595" s="81"/>
      <c r="Z595" s="81"/>
    </row>
    <row r="596" spans="1:26" ht="13">
      <c r="A596" s="74">
        <v>1919.12</v>
      </c>
      <c r="B596" s="95">
        <v>8.92</v>
      </c>
      <c r="C596" s="96">
        <v>0.53</v>
      </c>
      <c r="D596" s="95">
        <v>0.93</v>
      </c>
      <c r="E596" s="95">
        <v>18.899999999999999</v>
      </c>
      <c r="F596" s="96">
        <f t="shared" si="133"/>
        <v>1919.9583333332889</v>
      </c>
      <c r="G596" s="97">
        <f>G585*1/12+G597*11/12</f>
        <v>4.9308333333333332</v>
      </c>
      <c r="H596" s="96">
        <f t="shared" si="130"/>
        <v>150.65856402116398</v>
      </c>
      <c r="I596" s="96">
        <f t="shared" si="126"/>
        <v>8.9516859788359771</v>
      </c>
      <c r="J596" s="98">
        <f t="shared" si="131"/>
        <v>1888.9082750443131</v>
      </c>
      <c r="K596" s="96">
        <f t="shared" si="127"/>
        <v>15.707675396825396</v>
      </c>
      <c r="L596" s="98">
        <f t="shared" si="128"/>
        <v>196.93774616493403</v>
      </c>
      <c r="M596" s="91">
        <f t="shared" si="120"/>
        <v>6.1607170337991777</v>
      </c>
      <c r="N596" s="87"/>
      <c r="O596" s="99">
        <f t="shared" si="121"/>
        <v>8.316097713382975</v>
      </c>
      <c r="P596" s="99"/>
      <c r="Q596" s="107">
        <f t="shared" si="122"/>
        <v>0.17884105892950647</v>
      </c>
      <c r="R596" s="97">
        <f t="shared" si="129"/>
        <v>1.0010474071373323</v>
      </c>
      <c r="S596" s="97">
        <f t="shared" si="132"/>
        <v>4.5916602926410803</v>
      </c>
      <c r="T596" s="100">
        <f t="shared" si="123"/>
        <v>0.16313220849180454</v>
      </c>
      <c r="U596" s="100">
        <f t="shared" si="124"/>
        <v>6.4372853539080399E-2</v>
      </c>
      <c r="V596" s="100">
        <f t="shared" si="125"/>
        <v>9.8759354952724143E-2</v>
      </c>
      <c r="Y596" s="81"/>
      <c r="Z596" s="81"/>
    </row>
    <row r="597" spans="1:26" ht="13">
      <c r="A597" s="74">
        <v>1920.01</v>
      </c>
      <c r="B597" s="95">
        <v>8.83</v>
      </c>
      <c r="C597" s="96">
        <v>0.52829999999999999</v>
      </c>
      <c r="D597" s="95">
        <v>0.91920000000000002</v>
      </c>
      <c r="E597" s="95">
        <v>19.3</v>
      </c>
      <c r="F597" s="96">
        <f t="shared" si="133"/>
        <v>1920.0416666666222</v>
      </c>
      <c r="G597" s="97">
        <v>4.97</v>
      </c>
      <c r="H597" s="96">
        <f t="shared" si="130"/>
        <v>146.0475137305699</v>
      </c>
      <c r="I597" s="96">
        <f t="shared" si="126"/>
        <v>8.7380409404145052</v>
      </c>
      <c r="J597" s="98">
        <f t="shared" si="131"/>
        <v>1840.2259806687368</v>
      </c>
      <c r="K597" s="96">
        <f t="shared" si="127"/>
        <v>15.203496559585487</v>
      </c>
      <c r="L597" s="98">
        <f t="shared" si="128"/>
        <v>191.56689936927552</v>
      </c>
      <c r="M597" s="91">
        <f t="shared" si="120"/>
        <v>5.9896677711394393</v>
      </c>
      <c r="N597" s="87"/>
      <c r="O597" s="99">
        <f t="shared" si="121"/>
        <v>8.0935613101848425</v>
      </c>
      <c r="P597" s="99"/>
      <c r="Q597" s="107">
        <f t="shared" si="122"/>
        <v>0.18634209615215627</v>
      </c>
      <c r="R597" s="97">
        <f t="shared" si="129"/>
        <v>1.0033603338970001</v>
      </c>
      <c r="S597" s="97">
        <f t="shared" si="132"/>
        <v>4.5012060111208179</v>
      </c>
      <c r="T597" s="100">
        <f t="shared" si="123"/>
        <v>0.16896747118832156</v>
      </c>
      <c r="U597" s="100">
        <f t="shared" si="124"/>
        <v>6.764139689307469E-2</v>
      </c>
      <c r="V597" s="100">
        <f t="shared" si="125"/>
        <v>0.10132607429524687</v>
      </c>
      <c r="Y597" s="81"/>
      <c r="Z597" s="81"/>
    </row>
    <row r="598" spans="1:26" ht="13">
      <c r="A598" s="74">
        <v>1920.02</v>
      </c>
      <c r="B598" s="95">
        <v>8.1</v>
      </c>
      <c r="C598" s="96">
        <v>0.52669999999999995</v>
      </c>
      <c r="D598" s="95">
        <v>0.9083</v>
      </c>
      <c r="E598" s="95">
        <v>19.5</v>
      </c>
      <c r="F598" s="96">
        <f t="shared" si="133"/>
        <v>1920.1249999999554</v>
      </c>
      <c r="G598" s="97">
        <f>G597*11/12+G609*1/12</f>
        <v>4.9799999999999995</v>
      </c>
      <c r="H598" s="96">
        <f t="shared" si="130"/>
        <v>132.59928461538456</v>
      </c>
      <c r="I598" s="96">
        <f t="shared" si="126"/>
        <v>8.6222275564102517</v>
      </c>
      <c r="J598" s="98">
        <f t="shared" si="131"/>
        <v>1679.8292525766255</v>
      </c>
      <c r="K598" s="96">
        <f t="shared" si="127"/>
        <v>14.869127187179483</v>
      </c>
      <c r="L598" s="98">
        <f t="shared" si="128"/>
        <v>188.36900124880853</v>
      </c>
      <c r="M598" s="91">
        <f t="shared" si="120"/>
        <v>5.4553476499077727</v>
      </c>
      <c r="N598" s="87"/>
      <c r="O598" s="99">
        <f t="shared" si="121"/>
        <v>7.38254588083851</v>
      </c>
      <c r="P598" s="99"/>
      <c r="Q598" s="107">
        <f t="shared" si="122"/>
        <v>0.20369703325046373</v>
      </c>
      <c r="R598" s="97">
        <f t="shared" si="129"/>
        <v>1.003369024607683</v>
      </c>
      <c r="S598" s="97">
        <f t="shared" si="132"/>
        <v>4.4700102168598557</v>
      </c>
      <c r="T598" s="100">
        <f t="shared" si="123"/>
        <v>0.18797880726469285</v>
      </c>
      <c r="U598" s="100">
        <f t="shared" si="124"/>
        <v>6.926614317005142E-2</v>
      </c>
      <c r="V598" s="100">
        <f t="shared" si="125"/>
        <v>0.11871266409464143</v>
      </c>
      <c r="Y598" s="81"/>
      <c r="Z598" s="81"/>
    </row>
    <row r="599" spans="1:26" ht="13">
      <c r="A599" s="74">
        <v>1920.03</v>
      </c>
      <c r="B599" s="95">
        <v>8.67</v>
      </c>
      <c r="C599" s="96">
        <v>0.52500000000000002</v>
      </c>
      <c r="D599" s="95">
        <v>0.89749999999999996</v>
      </c>
      <c r="E599" s="95">
        <v>19.7</v>
      </c>
      <c r="F599" s="96">
        <f t="shared" si="133"/>
        <v>1920.2083333332887</v>
      </c>
      <c r="G599" s="97">
        <f>G597*10/12+G609*2/12</f>
        <v>4.99</v>
      </c>
      <c r="H599" s="96">
        <f t="shared" si="130"/>
        <v>140.48942817258879</v>
      </c>
      <c r="I599" s="96">
        <f t="shared" si="126"/>
        <v>8.5071453045685264</v>
      </c>
      <c r="J599" s="98">
        <f t="shared" si="131"/>
        <v>1788.7662901420797</v>
      </c>
      <c r="K599" s="96">
        <f t="shared" si="127"/>
        <v>14.543167449238572</v>
      </c>
      <c r="L599" s="98">
        <f t="shared" si="128"/>
        <v>185.16929012716452</v>
      </c>
      <c r="M599" s="91">
        <f t="shared" si="120"/>
        <v>5.7988227275571589</v>
      </c>
      <c r="N599" s="87"/>
      <c r="O599" s="99">
        <f t="shared" si="121"/>
        <v>7.856327311469351</v>
      </c>
      <c r="P599" s="99"/>
      <c r="Q599" s="107">
        <f t="shared" si="122"/>
        <v>0.19179383998495128</v>
      </c>
      <c r="R599" s="97">
        <f t="shared" si="129"/>
        <v>1.0033777150892671</v>
      </c>
      <c r="S599" s="97">
        <f t="shared" si="132"/>
        <v>4.4395360878123098</v>
      </c>
      <c r="T599" s="100">
        <f t="shared" si="123"/>
        <v>0.18601584961496531</v>
      </c>
      <c r="U599" s="100">
        <f t="shared" si="124"/>
        <v>7.0885252648408059E-2</v>
      </c>
      <c r="V599" s="100">
        <f t="shared" si="125"/>
        <v>0.11513059696655725</v>
      </c>
      <c r="Y599" s="81"/>
      <c r="Z599" s="81"/>
    </row>
    <row r="600" spans="1:26" ht="13">
      <c r="A600" s="74">
        <v>1920.04</v>
      </c>
      <c r="B600" s="95">
        <v>8.6</v>
      </c>
      <c r="C600" s="96">
        <v>0.52329999999999999</v>
      </c>
      <c r="D600" s="95">
        <v>0.88670000000000004</v>
      </c>
      <c r="E600" s="95">
        <v>20.3</v>
      </c>
      <c r="F600" s="96">
        <f t="shared" si="133"/>
        <v>1920.2916666666219</v>
      </c>
      <c r="G600" s="97">
        <f>G597*9/12+G609*3/12</f>
        <v>5</v>
      </c>
      <c r="H600" s="96">
        <f t="shared" si="130"/>
        <v>135.23627093596053</v>
      </c>
      <c r="I600" s="96">
        <f t="shared" si="126"/>
        <v>8.2289698349753664</v>
      </c>
      <c r="J600" s="98">
        <f t="shared" si="131"/>
        <v>1730.6122446667873</v>
      </c>
      <c r="K600" s="96">
        <f t="shared" si="127"/>
        <v>13.943488539408863</v>
      </c>
      <c r="L600" s="98">
        <f t="shared" si="128"/>
        <v>178.43417178442331</v>
      </c>
      <c r="M600" s="91">
        <f t="shared" si="120"/>
        <v>5.599858725506186</v>
      </c>
      <c r="N600" s="87"/>
      <c r="O600" s="99">
        <f t="shared" si="121"/>
        <v>7.5961153675815503</v>
      </c>
      <c r="P600" s="99"/>
      <c r="Q600" s="107">
        <f t="shared" si="122"/>
        <v>0.20002702354681728</v>
      </c>
      <c r="R600" s="97">
        <f t="shared" si="129"/>
        <v>1.0033864053419226</v>
      </c>
      <c r="S600" s="97">
        <f t="shared" si="132"/>
        <v>4.3228705440470714</v>
      </c>
      <c r="T600" s="100">
        <f t="shared" si="123"/>
        <v>0.19696434381990335</v>
      </c>
      <c r="U600" s="100">
        <f t="shared" si="124"/>
        <v>7.3364465691549974E-2</v>
      </c>
      <c r="V600" s="100">
        <f t="shared" si="125"/>
        <v>0.12359987812835338</v>
      </c>
      <c r="Y600" s="81"/>
      <c r="Z600" s="81"/>
    </row>
    <row r="601" spans="1:26" ht="13">
      <c r="A601" s="74">
        <v>1920.05</v>
      </c>
      <c r="B601" s="95">
        <v>8.06</v>
      </c>
      <c r="C601" s="96">
        <v>0.52170000000000005</v>
      </c>
      <c r="D601" s="95">
        <v>0.87580000000000002</v>
      </c>
      <c r="E601" s="95">
        <v>20.6</v>
      </c>
      <c r="F601" s="96">
        <f t="shared" si="133"/>
        <v>1920.3749999999552</v>
      </c>
      <c r="G601" s="97">
        <f>G597*8/12+G609*4/12</f>
        <v>5.01</v>
      </c>
      <c r="H601" s="96">
        <f t="shared" si="130"/>
        <v>124.89889466019414</v>
      </c>
      <c r="I601" s="96">
        <f t="shared" si="126"/>
        <v>8.0843366432038817</v>
      </c>
      <c r="J601" s="98">
        <f t="shared" si="131"/>
        <v>1606.9465630211635</v>
      </c>
      <c r="K601" s="96">
        <f t="shared" si="127"/>
        <v>13.571520092233005</v>
      </c>
      <c r="L601" s="98">
        <f t="shared" si="128"/>
        <v>174.61089328708869</v>
      </c>
      <c r="M601" s="91">
        <f t="shared" si="120"/>
        <v>5.1889504620474982</v>
      </c>
      <c r="N601" s="87"/>
      <c r="O601" s="99">
        <f t="shared" si="121"/>
        <v>7.0502187719604787</v>
      </c>
      <c r="P601" s="99"/>
      <c r="Q601" s="107">
        <f t="shared" si="122"/>
        <v>0.21766737891949156</v>
      </c>
      <c r="R601" s="97">
        <f t="shared" si="129"/>
        <v>1.0033950953658182</v>
      </c>
      <c r="S601" s="97">
        <f t="shared" si="132"/>
        <v>4.2743419213486602</v>
      </c>
      <c r="T601" s="100">
        <f t="shared" si="123"/>
        <v>0.19958456398027846</v>
      </c>
      <c r="U601" s="100">
        <f t="shared" si="124"/>
        <v>7.5468877672946189E-2</v>
      </c>
      <c r="V601" s="100">
        <f t="shared" si="125"/>
        <v>0.12411568630733227</v>
      </c>
      <c r="Y601" s="81"/>
      <c r="Z601" s="81"/>
    </row>
    <row r="602" spans="1:26" ht="13">
      <c r="A602" s="74">
        <v>1920.06</v>
      </c>
      <c r="B602" s="95">
        <v>7.92</v>
      </c>
      <c r="C602" s="96">
        <v>0.52</v>
      </c>
      <c r="D602" s="95">
        <v>0.86499999999999999</v>
      </c>
      <c r="E602" s="95">
        <v>20.9</v>
      </c>
      <c r="F602" s="96">
        <f t="shared" si="133"/>
        <v>1920.4583333332885</v>
      </c>
      <c r="G602" s="97">
        <f>G597*7/12+G609*5/12</f>
        <v>5.0199999999999996</v>
      </c>
      <c r="H602" s="96">
        <f t="shared" si="130"/>
        <v>120.9677684210526</v>
      </c>
      <c r="I602" s="96">
        <f t="shared" si="126"/>
        <v>7.9423282296650699</v>
      </c>
      <c r="J602" s="98">
        <f t="shared" si="131"/>
        <v>1564.8842608780581</v>
      </c>
      <c r="K602" s="96">
        <f t="shared" si="127"/>
        <v>13.211757535885164</v>
      </c>
      <c r="L602" s="98">
        <f t="shared" si="128"/>
        <v>170.9122330378182</v>
      </c>
      <c r="M602" s="91">
        <f t="shared" si="120"/>
        <v>5.0436396804516201</v>
      </c>
      <c r="N602" s="87"/>
      <c r="O602" s="99">
        <f t="shared" si="121"/>
        <v>6.8644453350168151</v>
      </c>
      <c r="P602" s="99"/>
      <c r="Q602" s="107">
        <f t="shared" si="122"/>
        <v>0.22570609227300797</v>
      </c>
      <c r="R602" s="97">
        <f t="shared" si="129"/>
        <v>1.0034037851611233</v>
      </c>
      <c r="S602" s="97">
        <f t="shared" si="132"/>
        <v>4.2272912262121407</v>
      </c>
      <c r="T602" s="100">
        <f t="shared" si="123"/>
        <v>0.19117619572981881</v>
      </c>
      <c r="U602" s="100">
        <f t="shared" si="124"/>
        <v>7.7557779973142393E-2</v>
      </c>
      <c r="V602" s="100">
        <f t="shared" si="125"/>
        <v>0.11361841575667642</v>
      </c>
      <c r="Y602" s="81"/>
      <c r="Z602" s="81"/>
    </row>
    <row r="603" spans="1:26" ht="13">
      <c r="A603" s="74">
        <v>1920.07</v>
      </c>
      <c r="B603" s="95">
        <v>7.91</v>
      </c>
      <c r="C603" s="96">
        <v>0.51829999999999998</v>
      </c>
      <c r="D603" s="95">
        <v>0.85419999999999996</v>
      </c>
      <c r="E603" s="95">
        <v>20.8</v>
      </c>
      <c r="F603" s="96">
        <f t="shared" si="133"/>
        <v>1920.5416666666217</v>
      </c>
      <c r="G603" s="97">
        <f>G597*6/12+G609*6/12</f>
        <v>5.0299999999999994</v>
      </c>
      <c r="H603" s="96">
        <f t="shared" si="130"/>
        <v>121.39587283653843</v>
      </c>
      <c r="I603" s="96">
        <f t="shared" si="126"/>
        <v>7.9544223629807664</v>
      </c>
      <c r="J603" s="98">
        <f t="shared" si="131"/>
        <v>1578.9974946270752</v>
      </c>
      <c r="K603" s="96">
        <f t="shared" si="127"/>
        <v>13.109526495192304</v>
      </c>
      <c r="L603" s="98">
        <f t="shared" si="128"/>
        <v>170.51575978640298</v>
      </c>
      <c r="M603" s="91">
        <f t="shared" si="120"/>
        <v>5.0805929195407966</v>
      </c>
      <c r="N603" s="87"/>
      <c r="O603" s="99">
        <f t="shared" si="121"/>
        <v>6.9264957589329477</v>
      </c>
      <c r="P603" s="99"/>
      <c r="Q603" s="107">
        <f t="shared" si="122"/>
        <v>0.22364726750461536</v>
      </c>
      <c r="R603" s="97">
        <f t="shared" si="129"/>
        <v>1.0034124747280067</v>
      </c>
      <c r="S603" s="97">
        <f t="shared" si="132"/>
        <v>4.2620727097508198</v>
      </c>
      <c r="T603" s="100">
        <f t="shared" si="123"/>
        <v>0.18941984411646229</v>
      </c>
      <c r="U603" s="100">
        <f t="shared" si="124"/>
        <v>7.8224607807439561E-2</v>
      </c>
      <c r="V603" s="100">
        <f t="shared" si="125"/>
        <v>0.11119523630902273</v>
      </c>
      <c r="Y603" s="81"/>
      <c r="Z603" s="81"/>
    </row>
    <row r="604" spans="1:26" ht="13">
      <c r="A604" s="74">
        <v>1920.08</v>
      </c>
      <c r="B604" s="95">
        <v>7.6</v>
      </c>
      <c r="C604" s="96">
        <v>0.51670000000000005</v>
      </c>
      <c r="D604" s="95">
        <v>0.84330000000000005</v>
      </c>
      <c r="E604" s="95">
        <v>20.3</v>
      </c>
      <c r="F604" s="96">
        <f t="shared" si="133"/>
        <v>1920.624999999955</v>
      </c>
      <c r="G604" s="97">
        <f>G597*5/12+G609*7/12</f>
        <v>5.0399999999999991</v>
      </c>
      <c r="H604" s="96">
        <f t="shared" si="130"/>
        <v>119.51112315270932</v>
      </c>
      <c r="I604" s="96">
        <f t="shared" si="126"/>
        <v>8.1251838596059098</v>
      </c>
      <c r="J604" s="98">
        <f t="shared" si="131"/>
        <v>1563.2895639997755</v>
      </c>
      <c r="K604" s="96">
        <f t="shared" si="127"/>
        <v>13.26101712561576</v>
      </c>
      <c r="L604" s="98">
        <f t="shared" si="128"/>
        <v>173.46343280539617</v>
      </c>
      <c r="M604" s="91">
        <f t="shared" si="120"/>
        <v>5.0207010779228591</v>
      </c>
      <c r="N604" s="87"/>
      <c r="O604" s="99">
        <f t="shared" si="121"/>
        <v>6.8578754838189147</v>
      </c>
      <c r="P604" s="99"/>
      <c r="Q604" s="107">
        <f t="shared" si="122"/>
        <v>0.22431643473371796</v>
      </c>
      <c r="R604" s="97">
        <f t="shared" si="129"/>
        <v>1.0034211640666379</v>
      </c>
      <c r="S604" s="97">
        <f t="shared" si="132"/>
        <v>4.3819523174071344</v>
      </c>
      <c r="T604" s="100">
        <f t="shared" si="123"/>
        <v>0.19025797397288491</v>
      </c>
      <c r="U604" s="100">
        <f t="shared" si="124"/>
        <v>7.6146876508933925E-2</v>
      </c>
      <c r="V604" s="100">
        <f t="shared" si="125"/>
        <v>0.11411109746395098</v>
      </c>
      <c r="Y604" s="81"/>
      <c r="Z604" s="81"/>
    </row>
    <row r="605" spans="1:26" ht="13">
      <c r="A605" s="74">
        <v>1920.09</v>
      </c>
      <c r="B605" s="95">
        <v>7.87</v>
      </c>
      <c r="C605" s="96">
        <v>0.51500000000000001</v>
      </c>
      <c r="D605" s="95">
        <v>0.83250000000000002</v>
      </c>
      <c r="E605" s="95">
        <v>20</v>
      </c>
      <c r="F605" s="96">
        <f t="shared" si="133"/>
        <v>1920.7083333332882</v>
      </c>
      <c r="G605" s="97">
        <f>G597*4/12+G609*8/12</f>
        <v>5.05</v>
      </c>
      <c r="H605" s="96">
        <f t="shared" si="130"/>
        <v>125.61326674999995</v>
      </c>
      <c r="I605" s="96">
        <f t="shared" si="126"/>
        <v>8.219927874999998</v>
      </c>
      <c r="J605" s="98">
        <f t="shared" si="131"/>
        <v>1652.0700982219591</v>
      </c>
      <c r="K605" s="96">
        <f t="shared" si="127"/>
        <v>13.287553312499998</v>
      </c>
      <c r="L605" s="98">
        <f t="shared" si="128"/>
        <v>174.75836807748175</v>
      </c>
      <c r="M605" s="91">
        <f t="shared" si="120"/>
        <v>5.2971627701080592</v>
      </c>
      <c r="N605" s="87"/>
      <c r="O605" s="99">
        <f t="shared" si="121"/>
        <v>7.2473452714932476</v>
      </c>
      <c r="P605" s="99"/>
      <c r="Q605" s="107">
        <f t="shared" si="122"/>
        <v>0.21326971272005235</v>
      </c>
      <c r="R605" s="97">
        <f t="shared" si="129"/>
        <v>1.0034298531771852</v>
      </c>
      <c r="S605" s="97">
        <f t="shared" si="132"/>
        <v>4.462897850645426</v>
      </c>
      <c r="T605" s="100">
        <f t="shared" si="123"/>
        <v>0.18339246211333871</v>
      </c>
      <c r="U605" s="100">
        <f t="shared" si="124"/>
        <v>7.3788958079249234E-2</v>
      </c>
      <c r="V605" s="100">
        <f t="shared" si="125"/>
        <v>0.10960350403408947</v>
      </c>
      <c r="Y605" s="81"/>
      <c r="Z605" s="81"/>
    </row>
    <row r="606" spans="1:26" ht="13">
      <c r="A606" s="74">
        <v>1920.1</v>
      </c>
      <c r="B606" s="95">
        <v>7.88</v>
      </c>
      <c r="C606" s="96">
        <v>0.51329999999999998</v>
      </c>
      <c r="D606" s="95">
        <v>0.82169999999999999</v>
      </c>
      <c r="E606" s="95">
        <v>19.899999999999999</v>
      </c>
      <c r="F606" s="96">
        <f t="shared" si="133"/>
        <v>1920.7916666666215</v>
      </c>
      <c r="G606" s="97">
        <f>G597*3/12+G609*9/12</f>
        <v>5.0600000000000005</v>
      </c>
      <c r="H606" s="96">
        <f t="shared" si="130"/>
        <v>126.40490150753764</v>
      </c>
      <c r="I606" s="96">
        <f t="shared" si="126"/>
        <v>8.2339639522613055</v>
      </c>
      <c r="J606" s="98">
        <f t="shared" si="131"/>
        <v>1671.5061549731483</v>
      </c>
      <c r="K606" s="96">
        <f t="shared" si="127"/>
        <v>13.181079640703514</v>
      </c>
      <c r="L606" s="98">
        <f t="shared" si="128"/>
        <v>174.29906187074062</v>
      </c>
      <c r="M606" s="91">
        <f t="shared" si="120"/>
        <v>5.351177393424158</v>
      </c>
      <c r="N606" s="87"/>
      <c r="O606" s="99">
        <f t="shared" si="121"/>
        <v>7.3327658910836213</v>
      </c>
      <c r="P606" s="99"/>
      <c r="Q606" s="107">
        <f t="shared" si="122"/>
        <v>0.21393756305947337</v>
      </c>
      <c r="R606" s="97">
        <f t="shared" si="129"/>
        <v>1.0034385420598178</v>
      </c>
      <c r="S606" s="97">
        <f t="shared" si="132"/>
        <v>4.50070847740494</v>
      </c>
      <c r="T606" s="100">
        <f t="shared" si="123"/>
        <v>0.16586868535422239</v>
      </c>
      <c r="U606" s="100">
        <f t="shared" si="124"/>
        <v>7.3791189902679077E-2</v>
      </c>
      <c r="V606" s="100">
        <f t="shared" si="125"/>
        <v>9.2077495451543312E-2</v>
      </c>
      <c r="Y606" s="81"/>
      <c r="Z606" s="81"/>
    </row>
    <row r="607" spans="1:26" ht="13">
      <c r="A607" s="74">
        <v>1920.11</v>
      </c>
      <c r="B607" s="95">
        <v>7.48</v>
      </c>
      <c r="C607" s="96">
        <v>0.51170000000000004</v>
      </c>
      <c r="D607" s="95">
        <v>0.81079999999999997</v>
      </c>
      <c r="E607" s="95">
        <v>19.8</v>
      </c>
      <c r="F607" s="96">
        <f t="shared" si="133"/>
        <v>1920.8749999999548</v>
      </c>
      <c r="G607" s="97">
        <f>G597*2/12+G609*10/12</f>
        <v>5.0699999999999994</v>
      </c>
      <c r="H607" s="96">
        <f t="shared" si="130"/>
        <v>120.59441111111107</v>
      </c>
      <c r="I607" s="96">
        <f t="shared" si="126"/>
        <v>8.2497540328282799</v>
      </c>
      <c r="J607" s="98">
        <f t="shared" si="131"/>
        <v>1603.7623876138725</v>
      </c>
      <c r="K607" s="96">
        <f t="shared" si="127"/>
        <v>13.071918252525249</v>
      </c>
      <c r="L607" s="98">
        <f t="shared" si="128"/>
        <v>173.84098180178179</v>
      </c>
      <c r="M607" s="91">
        <f t="shared" si="120"/>
        <v>5.1264079309479254</v>
      </c>
      <c r="N607" s="87"/>
      <c r="O607" s="99">
        <f t="shared" si="121"/>
        <v>7.0372510508450254</v>
      </c>
      <c r="P607" s="99"/>
      <c r="Q607" s="107">
        <f t="shared" si="122"/>
        <v>0.22368938063015109</v>
      </c>
      <c r="R607" s="97">
        <f t="shared" si="129"/>
        <v>1.0034472307147033</v>
      </c>
      <c r="S607" s="97">
        <f t="shared" si="132"/>
        <v>4.5389933646863208</v>
      </c>
      <c r="T607" s="100">
        <f t="shared" si="123"/>
        <v>0.16319479470239728</v>
      </c>
      <c r="U607" s="100">
        <f t="shared" si="124"/>
        <v>7.3794103911501319E-2</v>
      </c>
      <c r="V607" s="100">
        <f t="shared" si="125"/>
        <v>8.9400690790895965E-2</v>
      </c>
      <c r="Y607" s="81"/>
      <c r="Z607" s="81"/>
    </row>
    <row r="608" spans="1:26" ht="13">
      <c r="A608" s="74">
        <v>1920.12</v>
      </c>
      <c r="B608" s="95">
        <v>6.81</v>
      </c>
      <c r="C608" s="96">
        <v>0.51</v>
      </c>
      <c r="D608" s="95">
        <v>0.8</v>
      </c>
      <c r="E608" s="95">
        <v>19.399999999999999</v>
      </c>
      <c r="F608" s="96">
        <f t="shared" si="133"/>
        <v>1920.958333333288</v>
      </c>
      <c r="G608" s="97">
        <f>G597*1/12+G609*11/12</f>
        <v>5.0799999999999992</v>
      </c>
      <c r="H608" s="96">
        <f t="shared" si="130"/>
        <v>112.05626829896904</v>
      </c>
      <c r="I608" s="96">
        <f t="shared" si="126"/>
        <v>8.3918791237113375</v>
      </c>
      <c r="J608" s="98">
        <f t="shared" si="131"/>
        <v>1499.5154010023737</v>
      </c>
      <c r="K608" s="96">
        <f t="shared" si="127"/>
        <v>13.163731958762884</v>
      </c>
      <c r="L608" s="98">
        <f t="shared" si="128"/>
        <v>176.15452581525682</v>
      </c>
      <c r="M608" s="91">
        <f t="shared" si="120"/>
        <v>4.7842410450832498</v>
      </c>
      <c r="N608" s="87"/>
      <c r="O608" s="99">
        <f t="shared" si="121"/>
        <v>6.5824249808668904</v>
      </c>
      <c r="P608" s="99"/>
      <c r="Q608" s="107">
        <f t="shared" si="122"/>
        <v>0.23534006085393727</v>
      </c>
      <c r="R608" s="97">
        <f t="shared" si="129"/>
        <v>1.0034559191420109</v>
      </c>
      <c r="S608" s="97">
        <f t="shared" si="132"/>
        <v>4.648550431759416</v>
      </c>
      <c r="T608" s="100">
        <f t="shared" si="123"/>
        <v>0.16573358508088321</v>
      </c>
      <c r="U608" s="100">
        <f t="shared" si="124"/>
        <v>7.3475658499204677E-2</v>
      </c>
      <c r="V608" s="100">
        <f t="shared" si="125"/>
        <v>9.2257926581678529E-2</v>
      </c>
      <c r="Y608" s="81"/>
      <c r="Z608" s="81"/>
    </row>
    <row r="609" spans="1:26" ht="13">
      <c r="A609" s="74">
        <v>1921.01</v>
      </c>
      <c r="B609" s="95">
        <v>7.11</v>
      </c>
      <c r="C609" s="96">
        <v>0.50580000000000003</v>
      </c>
      <c r="D609" s="95">
        <v>0.75749999999999995</v>
      </c>
      <c r="E609" s="95">
        <v>19</v>
      </c>
      <c r="F609" s="96">
        <f t="shared" si="133"/>
        <v>1921.0416666666213</v>
      </c>
      <c r="G609" s="97">
        <v>5.09</v>
      </c>
      <c r="H609" s="96">
        <f t="shared" si="130"/>
        <v>119.45567131578943</v>
      </c>
      <c r="I609" s="96">
        <f t="shared" si="126"/>
        <v>8.4979857315789449</v>
      </c>
      <c r="J609" s="98">
        <f t="shared" si="131"/>
        <v>1608.0093211253964</v>
      </c>
      <c r="K609" s="96">
        <f t="shared" si="127"/>
        <v>12.726817302631574</v>
      </c>
      <c r="L609" s="98">
        <f t="shared" si="128"/>
        <v>171.31744876968884</v>
      </c>
      <c r="M609" s="91">
        <f t="shared" si="120"/>
        <v>5.1221841468873732</v>
      </c>
      <c r="N609" s="87"/>
      <c r="O609" s="99">
        <f t="shared" si="121"/>
        <v>7.0609227162370853</v>
      </c>
      <c r="P609" s="99"/>
      <c r="Q609" s="107">
        <f t="shared" si="122"/>
        <v>0.2192079629022203</v>
      </c>
      <c r="R609" s="97">
        <f t="shared" si="129"/>
        <v>1.0093750608638843</v>
      </c>
      <c r="S609" s="97">
        <f t="shared" si="132"/>
        <v>4.7628178766250127</v>
      </c>
      <c r="T609" s="100">
        <f t="shared" si="123"/>
        <v>0.16311673642059343</v>
      </c>
      <c r="U609" s="100">
        <f t="shared" si="124"/>
        <v>7.2471538690655368E-2</v>
      </c>
      <c r="V609" s="100">
        <f t="shared" si="125"/>
        <v>9.0645197729938065E-2</v>
      </c>
      <c r="Y609" s="81"/>
      <c r="Z609" s="81"/>
    </row>
    <row r="610" spans="1:26" ht="13">
      <c r="A610" s="74">
        <v>1921.02</v>
      </c>
      <c r="B610" s="95">
        <v>7.06</v>
      </c>
      <c r="C610" s="96">
        <v>0.50170000000000003</v>
      </c>
      <c r="D610" s="95">
        <v>0.71499999999999997</v>
      </c>
      <c r="E610" s="95">
        <v>18.399999999999999</v>
      </c>
      <c r="F610" s="96">
        <f t="shared" si="133"/>
        <v>1921.1249999999545</v>
      </c>
      <c r="G610" s="97">
        <f>G609*11/12+G621*1/12</f>
        <v>5.024166666666666</v>
      </c>
      <c r="H610" s="96">
        <f t="shared" si="130"/>
        <v>122.48351793478257</v>
      </c>
      <c r="I610" s="96">
        <f t="shared" si="126"/>
        <v>8.7039633070652158</v>
      </c>
      <c r="J610" s="98">
        <f t="shared" si="131"/>
        <v>1658.5313546449759</v>
      </c>
      <c r="K610" s="96">
        <f t="shared" si="127"/>
        <v>12.404492255434779</v>
      </c>
      <c r="L610" s="98">
        <f t="shared" si="128"/>
        <v>167.96741056248695</v>
      </c>
      <c r="M610" s="91">
        <f t="shared" si="120"/>
        <v>5.2748571912050464</v>
      </c>
      <c r="N610" s="87"/>
      <c r="O610" s="99">
        <f t="shared" si="121"/>
        <v>7.2857884017168901</v>
      </c>
      <c r="P610" s="99"/>
      <c r="Q610" s="107">
        <f t="shared" si="122"/>
        <v>0.21414317843259151</v>
      </c>
      <c r="R610" s="97">
        <f t="shared" si="129"/>
        <v>1.0093356823927233</v>
      </c>
      <c r="S610" s="97">
        <f t="shared" si="132"/>
        <v>4.9642348966270324</v>
      </c>
      <c r="T610" s="100">
        <f t="shared" si="123"/>
        <v>0.17010499357006537</v>
      </c>
      <c r="U610" s="100">
        <f t="shared" si="124"/>
        <v>6.9433905952720476E-2</v>
      </c>
      <c r="V610" s="100">
        <f t="shared" si="125"/>
        <v>0.10067108761734489</v>
      </c>
      <c r="Y610" s="81"/>
      <c r="Z610" s="81"/>
    </row>
    <row r="611" spans="1:26" ht="13">
      <c r="A611" s="74">
        <v>1921.03</v>
      </c>
      <c r="B611" s="95">
        <v>6.88</v>
      </c>
      <c r="C611" s="96">
        <v>0.4975</v>
      </c>
      <c r="D611" s="95">
        <v>0.67249999999999999</v>
      </c>
      <c r="E611" s="95">
        <v>18.3</v>
      </c>
      <c r="F611" s="96">
        <f t="shared" si="133"/>
        <v>1921.2083333332878</v>
      </c>
      <c r="G611" s="97">
        <f>G609*10/12+G621*2/12</f>
        <v>4.958333333333333</v>
      </c>
      <c r="H611" s="96">
        <f t="shared" si="130"/>
        <v>120.01295300546442</v>
      </c>
      <c r="I611" s="96">
        <f t="shared" si="126"/>
        <v>8.6782622267759528</v>
      </c>
      <c r="J611" s="98">
        <f t="shared" si="131"/>
        <v>1634.8703869171229</v>
      </c>
      <c r="K611" s="96">
        <f t="shared" si="127"/>
        <v>11.73091728142076</v>
      </c>
      <c r="L611" s="98">
        <f t="shared" si="128"/>
        <v>159.80382779095424</v>
      </c>
      <c r="M611" s="91">
        <f t="shared" si="120"/>
        <v>5.1923481586841769</v>
      </c>
      <c r="N611" s="87"/>
      <c r="O611" s="99">
        <f t="shared" si="121"/>
        <v>7.1866431496339924</v>
      </c>
      <c r="P611" s="99"/>
      <c r="Q611" s="107">
        <f t="shared" si="122"/>
        <v>0.21609205781717528</v>
      </c>
      <c r="R611" s="97">
        <f t="shared" si="129"/>
        <v>1.0092963694422421</v>
      </c>
      <c r="S611" s="97">
        <f t="shared" si="132"/>
        <v>5.037959632337957</v>
      </c>
      <c r="T611" s="100">
        <f t="shared" si="123"/>
        <v>0.17529084842368103</v>
      </c>
      <c r="U611" s="100">
        <f t="shared" si="124"/>
        <v>6.8586400266291481E-2</v>
      </c>
      <c r="V611" s="100">
        <f t="shared" si="125"/>
        <v>0.10670444815738955</v>
      </c>
      <c r="Y611" s="81"/>
      <c r="Z611" s="81"/>
    </row>
    <row r="612" spans="1:26" ht="13">
      <c r="A612" s="74">
        <v>1921.04</v>
      </c>
      <c r="B612" s="95">
        <v>6.91</v>
      </c>
      <c r="C612" s="96">
        <v>0.49330000000000002</v>
      </c>
      <c r="D612" s="95">
        <v>0.63</v>
      </c>
      <c r="E612" s="95">
        <v>18.100000000000001</v>
      </c>
      <c r="F612" s="96">
        <f t="shared" si="133"/>
        <v>1921.291666666621</v>
      </c>
      <c r="G612" s="97">
        <f>G609*9/12+G621*3/12</f>
        <v>4.8925000000000001</v>
      </c>
      <c r="H612" s="96">
        <f t="shared" si="130"/>
        <v>121.86815773480659</v>
      </c>
      <c r="I612" s="96">
        <f t="shared" si="126"/>
        <v>8.7000813618784498</v>
      </c>
      <c r="J612" s="98">
        <f t="shared" si="131"/>
        <v>1670.019187802558</v>
      </c>
      <c r="K612" s="96">
        <f t="shared" si="127"/>
        <v>11.110989779005521</v>
      </c>
      <c r="L612" s="98">
        <f t="shared" si="128"/>
        <v>152.25934707895971</v>
      </c>
      <c r="M612" s="91">
        <f t="shared" si="120"/>
        <v>5.2970859227396749</v>
      </c>
      <c r="N612" s="87"/>
      <c r="O612" s="99">
        <f t="shared" si="121"/>
        <v>7.3471112451693443</v>
      </c>
      <c r="P612" s="99"/>
      <c r="Q612" s="107">
        <f t="shared" si="122"/>
        <v>0.2152085818094438</v>
      </c>
      <c r="R612" s="97">
        <f t="shared" si="129"/>
        <v>1.0092571223325355</v>
      </c>
      <c r="S612" s="97">
        <f t="shared" si="132"/>
        <v>5.1409799394237288</v>
      </c>
      <c r="T612" s="100">
        <f t="shared" si="123"/>
        <v>0.1624222384357481</v>
      </c>
      <c r="U612" s="100">
        <f t="shared" si="124"/>
        <v>6.7159652991352958E-2</v>
      </c>
      <c r="V612" s="100">
        <f t="shared" si="125"/>
        <v>9.5262585444395143E-2</v>
      </c>
      <c r="Y612" s="81"/>
      <c r="Z612" s="81"/>
    </row>
    <row r="613" spans="1:26" ht="13">
      <c r="A613" s="74">
        <v>1921.05</v>
      </c>
      <c r="B613" s="95">
        <v>7.12</v>
      </c>
      <c r="C613" s="96">
        <v>0.48920000000000002</v>
      </c>
      <c r="D613" s="95">
        <v>0.58750000000000002</v>
      </c>
      <c r="E613" s="95">
        <v>17.7</v>
      </c>
      <c r="F613" s="96">
        <f t="shared" si="133"/>
        <v>1921.3749999999543</v>
      </c>
      <c r="G613" s="97">
        <f>G609*8/12+G621*4/12</f>
        <v>4.8266666666666662</v>
      </c>
      <c r="H613" s="96">
        <f t="shared" si="130"/>
        <v>128.40960225988698</v>
      </c>
      <c r="I613" s="96">
        <f t="shared" si="126"/>
        <v>8.8227496384180775</v>
      </c>
      <c r="J613" s="98">
        <f t="shared" si="131"/>
        <v>1769.7350189445935</v>
      </c>
      <c r="K613" s="96">
        <f t="shared" si="127"/>
        <v>10.595595692090393</v>
      </c>
      <c r="L613" s="98">
        <f t="shared" si="128"/>
        <v>146.02799489184673</v>
      </c>
      <c r="M613" s="91">
        <f t="shared" si="120"/>
        <v>5.6094692253307752</v>
      </c>
      <c r="N613" s="87"/>
      <c r="O613" s="99">
        <f t="shared" si="121"/>
        <v>7.7953012232006467</v>
      </c>
      <c r="P613" s="99"/>
      <c r="Q613" s="107">
        <f t="shared" si="122"/>
        <v>0.20295342319783582</v>
      </c>
      <c r="R613" s="97">
        <f t="shared" si="129"/>
        <v>1.0092179413853946</v>
      </c>
      <c r="S613" s="97">
        <f t="shared" si="132"/>
        <v>5.3058264528441113</v>
      </c>
      <c r="T613" s="100">
        <f t="shared" si="123"/>
        <v>0.14612928022673488</v>
      </c>
      <c r="U613" s="100">
        <f t="shared" si="124"/>
        <v>6.5230175097410248E-2</v>
      </c>
      <c r="V613" s="100">
        <f t="shared" si="125"/>
        <v>8.0899105129324633E-2</v>
      </c>
      <c r="Y613" s="81"/>
      <c r="Z613" s="81"/>
    </row>
    <row r="614" spans="1:26" ht="13">
      <c r="A614" s="74">
        <v>1921.06</v>
      </c>
      <c r="B614" s="95">
        <v>6.55</v>
      </c>
      <c r="C614" s="96">
        <v>0.48499999999999999</v>
      </c>
      <c r="D614" s="95">
        <v>0.54500000000000004</v>
      </c>
      <c r="E614" s="95">
        <v>17.600000000000001</v>
      </c>
      <c r="F614" s="96">
        <f t="shared" si="133"/>
        <v>1921.4583333332876</v>
      </c>
      <c r="G614" s="97">
        <f>G609*7/12+G621*5/12</f>
        <v>4.7608333333333333</v>
      </c>
      <c r="H614" s="96">
        <f t="shared" si="130"/>
        <v>118.8008110795454</v>
      </c>
      <c r="I614" s="96">
        <f t="shared" si="126"/>
        <v>8.7967012784090866</v>
      </c>
      <c r="J614" s="98">
        <f t="shared" si="131"/>
        <v>1647.4100932912959</v>
      </c>
      <c r="K614" s="96">
        <f t="shared" si="127"/>
        <v>9.8849529829545428</v>
      </c>
      <c r="L614" s="98">
        <f t="shared" si="128"/>
        <v>137.07458028148955</v>
      </c>
      <c r="M614" s="91">
        <f t="shared" si="120"/>
        <v>5.2161109609893206</v>
      </c>
      <c r="N614" s="87"/>
      <c r="O614" s="99">
        <f t="shared" si="121"/>
        <v>7.2663741034908513</v>
      </c>
      <c r="P614" s="99"/>
      <c r="Q614" s="107">
        <f t="shared" si="122"/>
        <v>0.21644775043781012</v>
      </c>
      <c r="R614" s="97">
        <f t="shared" si="129"/>
        <v>1.0091788269243167</v>
      </c>
      <c r="S614" s="97">
        <f t="shared" si="132"/>
        <v>5.3851598821902735</v>
      </c>
      <c r="T614" s="100">
        <f t="shared" si="123"/>
        <v>0.15274418739271245</v>
      </c>
      <c r="U614" s="100">
        <f t="shared" si="124"/>
        <v>6.5104610088245751E-2</v>
      </c>
      <c r="V614" s="100">
        <f t="shared" si="125"/>
        <v>8.7639577304466698E-2</v>
      </c>
      <c r="Y614" s="81"/>
      <c r="Z614" s="81"/>
    </row>
    <row r="615" spans="1:26" ht="13">
      <c r="A615" s="74">
        <v>1921.07</v>
      </c>
      <c r="B615" s="95">
        <v>6.53</v>
      </c>
      <c r="C615" s="96">
        <v>0.48080000000000001</v>
      </c>
      <c r="D615" s="95">
        <v>0.50249999999999995</v>
      </c>
      <c r="E615" s="95">
        <v>17.7</v>
      </c>
      <c r="F615" s="96">
        <f t="shared" si="133"/>
        <v>1921.5416666666208</v>
      </c>
      <c r="G615" s="97">
        <f>G609*6/12+G621*6/12</f>
        <v>4.6950000000000003</v>
      </c>
      <c r="H615" s="96">
        <f t="shared" si="130"/>
        <v>117.76891892655365</v>
      </c>
      <c r="I615" s="96">
        <f t="shared" si="126"/>
        <v>8.6712551638418063</v>
      </c>
      <c r="J615" s="98">
        <f t="shared" si="131"/>
        <v>1643.1212047150152</v>
      </c>
      <c r="K615" s="96">
        <f t="shared" si="127"/>
        <v>9.0626158898305054</v>
      </c>
      <c r="L615" s="98">
        <f t="shared" si="128"/>
        <v>126.44232854047397</v>
      </c>
      <c r="M615" s="91">
        <f t="shared" si="120"/>
        <v>5.1977793619054715</v>
      </c>
      <c r="N615" s="87"/>
      <c r="O615" s="99">
        <f t="shared" si="121"/>
        <v>7.2590804721952802</v>
      </c>
      <c r="P615" s="99"/>
      <c r="Q615" s="107">
        <f t="shared" si="122"/>
        <v>0.21723137134873216</v>
      </c>
      <c r="R615" s="97">
        <f t="shared" si="129"/>
        <v>1.0091397792745151</v>
      </c>
      <c r="S615" s="97">
        <f t="shared" si="132"/>
        <v>5.4038854381735959</v>
      </c>
      <c r="T615" s="100">
        <f t="shared" si="123"/>
        <v>0.15740803163018846</v>
      </c>
      <c r="U615" s="100">
        <f t="shared" si="124"/>
        <v>6.4791523394092998E-2</v>
      </c>
      <c r="V615" s="100">
        <f t="shared" si="125"/>
        <v>9.2616508236095463E-2</v>
      </c>
      <c r="Y615" s="81"/>
      <c r="Z615" s="81"/>
    </row>
    <row r="616" spans="1:26" ht="13">
      <c r="A616" s="74">
        <v>1921.08</v>
      </c>
      <c r="B616" s="95">
        <v>6.45</v>
      </c>
      <c r="C616" s="96">
        <v>0.47670000000000001</v>
      </c>
      <c r="D616" s="95">
        <v>0.46</v>
      </c>
      <c r="E616" s="95">
        <v>17.7</v>
      </c>
      <c r="F616" s="96">
        <f t="shared" si="133"/>
        <v>1921.6249999999541</v>
      </c>
      <c r="G616" s="97">
        <f>G609*5/12+G621*7/12</f>
        <v>4.6291666666666664</v>
      </c>
      <c r="H616" s="96">
        <f t="shared" si="130"/>
        <v>116.32611440677964</v>
      </c>
      <c r="I616" s="96">
        <f t="shared" si="126"/>
        <v>8.5973114322033872</v>
      </c>
      <c r="J616" s="98">
        <f t="shared" si="131"/>
        <v>1632.986946442443</v>
      </c>
      <c r="K616" s="96">
        <f t="shared" si="127"/>
        <v>8.2961259887005632</v>
      </c>
      <c r="L616" s="98">
        <f t="shared" si="128"/>
        <v>116.46108455248431</v>
      </c>
      <c r="M616" s="91">
        <f t="shared" si="120"/>
        <v>5.161294823215731</v>
      </c>
      <c r="N616" s="87"/>
      <c r="O616" s="99">
        <f t="shared" si="121"/>
        <v>7.2275602020151402</v>
      </c>
      <c r="P616" s="99"/>
      <c r="Q616" s="107">
        <f t="shared" si="122"/>
        <v>0.21585157871859112</v>
      </c>
      <c r="R616" s="97">
        <f t="shared" si="129"/>
        <v>1.0091007987629279</v>
      </c>
      <c r="S616" s="97">
        <f t="shared" si="132"/>
        <v>5.4532757583032687</v>
      </c>
      <c r="T616" s="100">
        <f t="shared" si="123"/>
        <v>0.15520438301000405</v>
      </c>
      <c r="U616" s="100">
        <f t="shared" si="124"/>
        <v>6.3882556258163525E-2</v>
      </c>
      <c r="V616" s="100">
        <f t="shared" si="125"/>
        <v>9.1321826751840529E-2</v>
      </c>
      <c r="Y616" s="81"/>
      <c r="Z616" s="81"/>
    </row>
    <row r="617" spans="1:26" ht="13">
      <c r="A617" s="74">
        <v>1921.09</v>
      </c>
      <c r="B617" s="95">
        <v>6.61</v>
      </c>
      <c r="C617" s="96">
        <v>0.47249999999999998</v>
      </c>
      <c r="D617" s="95">
        <v>0.41749999999999998</v>
      </c>
      <c r="E617" s="95">
        <v>17.5</v>
      </c>
      <c r="F617" s="96">
        <f t="shared" si="133"/>
        <v>1921.7083333332873</v>
      </c>
      <c r="G617" s="97">
        <f>G609*4/12+G621*8/12</f>
        <v>4.5633333333333335</v>
      </c>
      <c r="H617" s="96">
        <f t="shared" si="130"/>
        <v>120.57414314285711</v>
      </c>
      <c r="I617" s="96">
        <f t="shared" si="126"/>
        <v>8.6189534999999964</v>
      </c>
      <c r="J617" s="98">
        <f t="shared" si="131"/>
        <v>1702.7035536027704</v>
      </c>
      <c r="K617" s="96">
        <f t="shared" si="127"/>
        <v>7.6156890714285685</v>
      </c>
      <c r="L617" s="98">
        <f t="shared" si="128"/>
        <v>107.5459506246833</v>
      </c>
      <c r="M617" s="91">
        <f t="shared" si="120"/>
        <v>5.377524425458259</v>
      </c>
      <c r="N617" s="87"/>
      <c r="O617" s="99">
        <f t="shared" si="121"/>
        <v>7.5505875789303669</v>
      </c>
      <c r="P617" s="99"/>
      <c r="Q617" s="107">
        <f t="shared" si="122"/>
        <v>0.20640123633622981</v>
      </c>
      <c r="R617" s="97">
        <f t="shared" si="129"/>
        <v>1.0090618857182294</v>
      </c>
      <c r="S617" s="97">
        <f t="shared" si="132"/>
        <v>5.5657952655620919</v>
      </c>
      <c r="T617" s="100">
        <f t="shared" si="123"/>
        <v>0.13342049673951029</v>
      </c>
      <c r="U617" s="100">
        <f t="shared" si="124"/>
        <v>6.2479788382081125E-2</v>
      </c>
      <c r="V617" s="100">
        <f t="shared" si="125"/>
        <v>7.0940708357429161E-2</v>
      </c>
      <c r="Y617" s="81"/>
      <c r="Z617" s="81"/>
    </row>
    <row r="618" spans="1:26" ht="13">
      <c r="A618" s="74">
        <v>1921.1</v>
      </c>
      <c r="B618" s="95">
        <v>6.7</v>
      </c>
      <c r="C618" s="96">
        <v>0.46829999999999999</v>
      </c>
      <c r="D618" s="95">
        <v>0.375</v>
      </c>
      <c r="E618" s="95">
        <v>17.5</v>
      </c>
      <c r="F618" s="96">
        <f t="shared" si="133"/>
        <v>1921.7916666666206</v>
      </c>
      <c r="G618" s="97">
        <f>G609*3/12+G621*9/12</f>
        <v>4.4974999999999996</v>
      </c>
      <c r="H618" s="96">
        <f t="shared" si="130"/>
        <v>122.21584857142854</v>
      </c>
      <c r="I618" s="96">
        <f t="shared" si="126"/>
        <v>8.5423405799999976</v>
      </c>
      <c r="J618" s="98">
        <f t="shared" si="131"/>
        <v>1735.9397602598954</v>
      </c>
      <c r="K618" s="96">
        <f t="shared" si="127"/>
        <v>6.8404392857142833</v>
      </c>
      <c r="L618" s="98">
        <f t="shared" si="128"/>
        <v>97.160807477232936</v>
      </c>
      <c r="M618" s="91">
        <f t="shared" si="120"/>
        <v>5.4792576780533473</v>
      </c>
      <c r="N618" s="87"/>
      <c r="O618" s="99">
        <f t="shared" si="121"/>
        <v>7.7141620987324968</v>
      </c>
      <c r="P618" s="99"/>
      <c r="Q618" s="107">
        <f t="shared" si="122"/>
        <v>0.20360686991963539</v>
      </c>
      <c r="R618" s="97">
        <f t="shared" si="129"/>
        <v>1.0090230404708369</v>
      </c>
      <c r="S618" s="97">
        <f t="shared" si="132"/>
        <v>5.6162318661896782</v>
      </c>
      <c r="T618" s="100">
        <f t="shared" si="123"/>
        <v>0.11664170789688111</v>
      </c>
      <c r="U618" s="100">
        <f t="shared" si="124"/>
        <v>6.2296997971143186E-2</v>
      </c>
      <c r="V618" s="100">
        <f t="shared" si="125"/>
        <v>5.4344709925737922E-2</v>
      </c>
      <c r="Y618" s="81"/>
      <c r="Z618" s="81"/>
    </row>
    <row r="619" spans="1:26" ht="13">
      <c r="A619" s="74">
        <v>1921.11</v>
      </c>
      <c r="B619" s="95">
        <v>7.06</v>
      </c>
      <c r="C619" s="96">
        <v>0.4642</v>
      </c>
      <c r="D619" s="95">
        <v>0.33250000000000002</v>
      </c>
      <c r="E619" s="95">
        <v>17.399999999999999</v>
      </c>
      <c r="F619" s="96">
        <f t="shared" si="133"/>
        <v>1921.8749999999538</v>
      </c>
      <c r="G619" s="97">
        <f>G609*2/12+G621*10/12</f>
        <v>4.4316666666666666</v>
      </c>
      <c r="H619" s="96">
        <f t="shared" si="130"/>
        <v>129.52280057471262</v>
      </c>
      <c r="I619" s="96">
        <f t="shared" si="126"/>
        <v>8.51621586781609</v>
      </c>
      <c r="J619" s="98">
        <f t="shared" si="131"/>
        <v>1849.8071390202665</v>
      </c>
      <c r="K619" s="96">
        <f t="shared" si="127"/>
        <v>6.1000469109195388</v>
      </c>
      <c r="L619" s="98">
        <f t="shared" si="128"/>
        <v>87.119103926945968</v>
      </c>
      <c r="M619" s="91">
        <f t="shared" si="120"/>
        <v>5.8381969932008921</v>
      </c>
      <c r="N619" s="87"/>
      <c r="O619" s="99">
        <f t="shared" si="121"/>
        <v>8.2399460787630989</v>
      </c>
      <c r="P619" s="99"/>
      <c r="Q619" s="107">
        <f t="shared" si="122"/>
        <v>0.19353770826111436</v>
      </c>
      <c r="R619" s="97">
        <f t="shared" si="129"/>
        <v>1.0089842633529238</v>
      </c>
      <c r="S619" s="97">
        <f t="shared" si="132"/>
        <v>5.6994757866786472</v>
      </c>
      <c r="T619" s="100">
        <f t="shared" si="123"/>
        <v>0.11332002889117798</v>
      </c>
      <c r="U619" s="100">
        <f t="shared" si="124"/>
        <v>6.2237375274959872E-2</v>
      </c>
      <c r="V619" s="100">
        <f t="shared" si="125"/>
        <v>5.108265361621811E-2</v>
      </c>
      <c r="Y619" s="81"/>
      <c r="Z619" s="81"/>
    </row>
    <row r="620" spans="1:26" ht="13">
      <c r="A620" s="74">
        <v>1921.12</v>
      </c>
      <c r="B620" s="95">
        <v>7.31</v>
      </c>
      <c r="C620" s="96">
        <v>0.46</v>
      </c>
      <c r="D620" s="95">
        <v>0.28999999999999998</v>
      </c>
      <c r="E620" s="95">
        <v>17.3</v>
      </c>
      <c r="F620" s="96">
        <f t="shared" si="133"/>
        <v>1921.9583333332871</v>
      </c>
      <c r="G620" s="97">
        <f>G609*1/12+G621*11/12</f>
        <v>4.3658333333333328</v>
      </c>
      <c r="H620" s="96">
        <f t="shared" si="130"/>
        <v>134.88450028901727</v>
      </c>
      <c r="I620" s="96">
        <f t="shared" si="126"/>
        <v>8.4879439306358364</v>
      </c>
      <c r="J620" s="98">
        <f t="shared" si="131"/>
        <v>1936.4832452002672</v>
      </c>
      <c r="K620" s="96">
        <f t="shared" si="127"/>
        <v>5.3510950867052003</v>
      </c>
      <c r="L620" s="98">
        <f t="shared" si="128"/>
        <v>76.823548715195287</v>
      </c>
      <c r="M620" s="91">
        <f t="shared" si="120"/>
        <v>6.1141588494172723</v>
      </c>
      <c r="N620" s="87"/>
      <c r="O620" s="99">
        <f t="shared" si="121"/>
        <v>8.6498527940779386</v>
      </c>
      <c r="P620" s="99"/>
      <c r="Q620" s="107">
        <f t="shared" si="122"/>
        <v>0.18696752320380897</v>
      </c>
      <c r="R620" s="97">
        <f t="shared" si="129"/>
        <v>1.0089455546984269</v>
      </c>
      <c r="S620" s="97">
        <f t="shared" si="132"/>
        <v>5.7839223109412812</v>
      </c>
      <c r="T620" s="100">
        <f t="shared" si="123"/>
        <v>8.7052791666406115E-2</v>
      </c>
      <c r="U620" s="100">
        <f t="shared" si="124"/>
        <v>6.1471044956979082E-2</v>
      </c>
      <c r="V620" s="100">
        <f t="shared" si="125"/>
        <v>2.5581746709427033E-2</v>
      </c>
      <c r="Y620" s="81"/>
      <c r="Z620" s="81"/>
    </row>
    <row r="621" spans="1:26" ht="13">
      <c r="A621" s="74">
        <v>1922.01</v>
      </c>
      <c r="B621" s="95">
        <v>7.3</v>
      </c>
      <c r="C621" s="96">
        <v>0.4642</v>
      </c>
      <c r="D621" s="95">
        <v>0.32329999999999998</v>
      </c>
      <c r="E621" s="95">
        <v>16.899999999999999</v>
      </c>
      <c r="F621" s="96">
        <f t="shared" si="133"/>
        <v>1922.0416666666204</v>
      </c>
      <c r="G621" s="97">
        <v>4.3</v>
      </c>
      <c r="H621" s="96">
        <f t="shared" si="130"/>
        <v>137.88814497041417</v>
      </c>
      <c r="I621" s="96">
        <f t="shared" si="126"/>
        <v>8.7681749171597616</v>
      </c>
      <c r="J621" s="98">
        <f t="shared" si="131"/>
        <v>1990.0954806269021</v>
      </c>
      <c r="K621" s="96">
        <f t="shared" si="127"/>
        <v>6.1067448313609445</v>
      </c>
      <c r="L621" s="98">
        <f t="shared" si="128"/>
        <v>88.136694368037993</v>
      </c>
      <c r="M621" s="91">
        <f t="shared" si="120"/>
        <v>6.2870872903471282</v>
      </c>
      <c r="N621" s="87"/>
      <c r="O621" s="99">
        <f t="shared" si="121"/>
        <v>8.9170964731832232</v>
      </c>
      <c r="P621" s="99"/>
      <c r="Q621" s="107">
        <f t="shared" si="122"/>
        <v>0.17951956182160134</v>
      </c>
      <c r="R621" s="97">
        <f t="shared" si="129"/>
        <v>1.0031803360364855</v>
      </c>
      <c r="S621" s="97">
        <f t="shared" si="132"/>
        <v>5.9737848985309467</v>
      </c>
      <c r="T621" s="100">
        <f t="shared" si="123"/>
        <v>8.5386471884166149E-2</v>
      </c>
      <c r="U621" s="100">
        <f t="shared" si="124"/>
        <v>6.0320506332032897E-2</v>
      </c>
      <c r="V621" s="100">
        <f t="shared" si="125"/>
        <v>2.5065965552133251E-2</v>
      </c>
      <c r="Y621" s="81"/>
      <c r="Z621" s="81"/>
    </row>
    <row r="622" spans="1:26" ht="13">
      <c r="A622" s="74">
        <v>1922.02</v>
      </c>
      <c r="B622" s="95">
        <v>7.46</v>
      </c>
      <c r="C622" s="96">
        <v>0.46829999999999999</v>
      </c>
      <c r="D622" s="95">
        <v>0.35670000000000002</v>
      </c>
      <c r="E622" s="95">
        <v>16.899999999999999</v>
      </c>
      <c r="F622" s="96">
        <f t="shared" si="133"/>
        <v>1922.1249999999536</v>
      </c>
      <c r="G622" s="97">
        <f>G621*11/12+G633*1/12</f>
        <v>4.3049999999999997</v>
      </c>
      <c r="H622" s="96">
        <f t="shared" si="130"/>
        <v>140.91035088757394</v>
      </c>
      <c r="I622" s="96">
        <f t="shared" si="126"/>
        <v>8.8456189437869792</v>
      </c>
      <c r="J622" s="98">
        <f t="shared" si="131"/>
        <v>2044.3528440559119</v>
      </c>
      <c r="K622" s="96">
        <f t="shared" si="127"/>
        <v>6.7376303165680467</v>
      </c>
      <c r="L622" s="98">
        <f t="shared" si="128"/>
        <v>97.75075864272705</v>
      </c>
      <c r="M622" s="91">
        <f t="shared" si="120"/>
        <v>6.4613058726969843</v>
      </c>
      <c r="N622" s="87"/>
      <c r="O622" s="99">
        <f t="shared" si="121"/>
        <v>9.1855378690400631</v>
      </c>
      <c r="P622" s="99"/>
      <c r="Q622" s="107">
        <f t="shared" si="122"/>
        <v>0.17408010681528896</v>
      </c>
      <c r="R622" s="97">
        <f t="shared" si="129"/>
        <v>1.0031845960283758</v>
      </c>
      <c r="S622" s="97">
        <f t="shared" si="132"/>
        <v>5.9927835419179578</v>
      </c>
      <c r="T622" s="100">
        <f t="shared" si="123"/>
        <v>8.3916754121699633E-2</v>
      </c>
      <c r="U622" s="100">
        <f t="shared" si="124"/>
        <v>6.2073880429736938E-2</v>
      </c>
      <c r="V622" s="100">
        <f t="shared" si="125"/>
        <v>2.1842873691962694E-2</v>
      </c>
      <c r="Y622" s="81"/>
      <c r="Z622" s="81"/>
    </row>
    <row r="623" spans="1:26" ht="13">
      <c r="A623" s="74">
        <v>1922.03</v>
      </c>
      <c r="B623" s="95">
        <v>7.74</v>
      </c>
      <c r="C623" s="96">
        <v>0.47249999999999998</v>
      </c>
      <c r="D623" s="95">
        <v>0.39</v>
      </c>
      <c r="E623" s="95">
        <v>16.7</v>
      </c>
      <c r="F623" s="96">
        <f t="shared" si="133"/>
        <v>1922.2083333332869</v>
      </c>
      <c r="G623" s="97">
        <f>G621*10/12+G633*2/12</f>
        <v>4.3100000000000005</v>
      </c>
      <c r="H623" s="96">
        <f t="shared" si="130"/>
        <v>147.95009999999996</v>
      </c>
      <c r="I623" s="96">
        <f t="shared" si="126"/>
        <v>9.0318374999999964</v>
      </c>
      <c r="J623" s="98">
        <f t="shared" si="131"/>
        <v>2157.4064244051633</v>
      </c>
      <c r="K623" s="96">
        <f t="shared" si="127"/>
        <v>7.4548499999999986</v>
      </c>
      <c r="L623" s="98">
        <f t="shared" si="128"/>
        <v>108.7065252607253</v>
      </c>
      <c r="M623" s="91">
        <f t="shared" si="120"/>
        <v>6.8213872490360421</v>
      </c>
      <c r="N623" s="87"/>
      <c r="O623" s="99">
        <f t="shared" si="121"/>
        <v>9.71740914582813</v>
      </c>
      <c r="P623" s="99"/>
      <c r="Q623" s="107">
        <f t="shared" si="122"/>
        <v>0.16243257308781894</v>
      </c>
      <c r="R623" s="97">
        <f t="shared" si="129"/>
        <v>1.0031888559901481</v>
      </c>
      <c r="S623" s="97">
        <f t="shared" si="132"/>
        <v>6.0838665573818842</v>
      </c>
      <c r="T623" s="100">
        <f t="shared" si="123"/>
        <v>8.0061470782865074E-2</v>
      </c>
      <c r="U623" s="100">
        <f t="shared" si="124"/>
        <v>6.1821595873386315E-2</v>
      </c>
      <c r="V623" s="100">
        <f t="shared" si="125"/>
        <v>1.8239874909478759E-2</v>
      </c>
      <c r="Y623" s="81"/>
      <c r="Z623" s="81"/>
    </row>
    <row r="624" spans="1:26" ht="13">
      <c r="A624" s="74">
        <v>1922.04</v>
      </c>
      <c r="B624" s="95">
        <v>8.2100000000000009</v>
      </c>
      <c r="C624" s="96">
        <v>0.47670000000000001</v>
      </c>
      <c r="D624" s="95">
        <v>0.42330000000000001</v>
      </c>
      <c r="E624" s="95">
        <v>16.7</v>
      </c>
      <c r="F624" s="96">
        <f t="shared" si="133"/>
        <v>1922.2916666666201</v>
      </c>
      <c r="G624" s="97">
        <f>G621*9/12+G633*3/12</f>
        <v>4.3149999999999995</v>
      </c>
      <c r="H624" s="96">
        <f t="shared" si="130"/>
        <v>156.93414999999996</v>
      </c>
      <c r="I624" s="96">
        <f t="shared" si="126"/>
        <v>9.1121204999999978</v>
      </c>
      <c r="J624" s="98">
        <f t="shared" si="131"/>
        <v>2299.4844592475301</v>
      </c>
      <c r="K624" s="96">
        <f t="shared" si="127"/>
        <v>8.0913794999999986</v>
      </c>
      <c r="L624" s="98">
        <f t="shared" si="128"/>
        <v>118.55929008519848</v>
      </c>
      <c r="M624" s="91">
        <f t="shared" si="120"/>
        <v>7.2732533902098622</v>
      </c>
      <c r="N624" s="87"/>
      <c r="O624" s="99">
        <f t="shared" si="121"/>
        <v>10.378612240077569</v>
      </c>
      <c r="P624" s="99"/>
      <c r="Q624" s="107">
        <f t="shared" si="122"/>
        <v>0.15011860019363651</v>
      </c>
      <c r="R624" s="97">
        <f t="shared" si="129"/>
        <v>1.0031931159218126</v>
      </c>
      <c r="S624" s="97">
        <f t="shared" si="132"/>
        <v>6.1032671316966525</v>
      </c>
      <c r="T624" s="100">
        <f t="shared" si="123"/>
        <v>4.5916567580980949E-2</v>
      </c>
      <c r="U624" s="100">
        <f t="shared" si="124"/>
        <v>6.2836560148972875E-2</v>
      </c>
      <c r="V624" s="100">
        <f t="shared" si="125"/>
        <v>-1.6919992567991926E-2</v>
      </c>
      <c r="Y624" s="81"/>
      <c r="Z624" s="81"/>
    </row>
    <row r="625" spans="1:26" ht="13">
      <c r="A625" s="74">
        <v>1922.05</v>
      </c>
      <c r="B625" s="95">
        <v>8.5299999999999994</v>
      </c>
      <c r="C625" s="96">
        <v>0.48080000000000001</v>
      </c>
      <c r="D625" s="95">
        <v>0.45669999999999999</v>
      </c>
      <c r="E625" s="95">
        <v>16.7</v>
      </c>
      <c r="F625" s="96">
        <f t="shared" si="133"/>
        <v>1922.3749999999534</v>
      </c>
      <c r="G625" s="97">
        <f>G621*8/12+G633*4/12</f>
        <v>4.32</v>
      </c>
      <c r="H625" s="96">
        <f t="shared" si="130"/>
        <v>163.05094999999994</v>
      </c>
      <c r="I625" s="96">
        <f t="shared" si="126"/>
        <v>9.190491999999999</v>
      </c>
      <c r="J625" s="98">
        <f t="shared" si="131"/>
        <v>2400.3331443014963</v>
      </c>
      <c r="K625" s="96">
        <f t="shared" si="127"/>
        <v>8.7298204999999971</v>
      </c>
      <c r="L625" s="98">
        <f t="shared" si="128"/>
        <v>128.514905861957</v>
      </c>
      <c r="M625" s="91">
        <f t="shared" si="120"/>
        <v>7.5934672589193806</v>
      </c>
      <c r="N625" s="87"/>
      <c r="O625" s="99">
        <f t="shared" si="121"/>
        <v>10.851308007115509</v>
      </c>
      <c r="P625" s="99"/>
      <c r="Q625" s="107">
        <f t="shared" si="122"/>
        <v>0.14427069252660302</v>
      </c>
      <c r="R625" s="97">
        <f t="shared" si="129"/>
        <v>1.0031973758233814</v>
      </c>
      <c r="S625" s="97">
        <f t="shared" si="132"/>
        <v>6.1227555711499484</v>
      </c>
      <c r="T625" s="100">
        <f t="shared" si="123"/>
        <v>3.0457950462606576E-2</v>
      </c>
      <c r="U625" s="100">
        <f t="shared" si="124"/>
        <v>6.4629222340574666E-2</v>
      </c>
      <c r="V625" s="100">
        <f t="shared" si="125"/>
        <v>-3.417127187796809E-2</v>
      </c>
      <c r="Y625" s="81"/>
      <c r="Z625" s="81"/>
    </row>
    <row r="626" spans="1:26" ht="13">
      <c r="A626" s="74">
        <v>1922.06</v>
      </c>
      <c r="B626" s="95">
        <v>8.4499999999999993</v>
      </c>
      <c r="C626" s="96">
        <v>0.48499999999999999</v>
      </c>
      <c r="D626" s="95">
        <v>0.49</v>
      </c>
      <c r="E626" s="95">
        <v>16.7</v>
      </c>
      <c r="F626" s="96">
        <f t="shared" si="133"/>
        <v>1922.4583333332866</v>
      </c>
      <c r="G626" s="97">
        <f>G621*7/12+G633*5/12</f>
        <v>4.3250000000000002</v>
      </c>
      <c r="H626" s="96">
        <f t="shared" si="130"/>
        <v>161.52174999999994</v>
      </c>
      <c r="I626" s="96">
        <f t="shared" si="126"/>
        <v>9.2707749999999969</v>
      </c>
      <c r="J626" s="98">
        <f t="shared" si="131"/>
        <v>2389.1944353962285</v>
      </c>
      <c r="K626" s="96">
        <f t="shared" si="127"/>
        <v>9.3663499999999971</v>
      </c>
      <c r="L626" s="98">
        <f t="shared" si="128"/>
        <v>138.54500276262155</v>
      </c>
      <c r="M626" s="91">
        <f t="shared" si="120"/>
        <v>7.5579873517551279</v>
      </c>
      <c r="N626" s="87"/>
      <c r="O626" s="99">
        <f t="shared" si="121"/>
        <v>10.815617689535221</v>
      </c>
      <c r="P626" s="99"/>
      <c r="Q626" s="107">
        <f t="shared" si="122"/>
        <v>0.14587981797708546</v>
      </c>
      <c r="R626" s="97">
        <f t="shared" si="129"/>
        <v>1.0032016356948654</v>
      </c>
      <c r="S626" s="97">
        <f t="shared" si="132"/>
        <v>6.1423323217856174</v>
      </c>
      <c r="T626" s="100">
        <f t="shared" si="123"/>
        <v>1.8087288159285952E-2</v>
      </c>
      <c r="U626" s="100">
        <f t="shared" si="124"/>
        <v>6.5658098466928827E-2</v>
      </c>
      <c r="V626" s="100">
        <f t="shared" si="125"/>
        <v>-4.7570810307642875E-2</v>
      </c>
      <c r="Y626" s="81"/>
      <c r="Z626" s="81"/>
    </row>
    <row r="627" spans="1:26" ht="13">
      <c r="A627" s="74">
        <v>1922.07</v>
      </c>
      <c r="B627" s="95">
        <v>8.51</v>
      </c>
      <c r="C627" s="96">
        <v>0.48920000000000002</v>
      </c>
      <c r="D627" s="95">
        <v>0.52329999999999999</v>
      </c>
      <c r="E627" s="95">
        <v>16.8</v>
      </c>
      <c r="F627" s="96">
        <f t="shared" si="133"/>
        <v>1922.5416666666199</v>
      </c>
      <c r="G627" s="97">
        <f>G621*6/12+G633*6/12</f>
        <v>4.33</v>
      </c>
      <c r="H627" s="96">
        <f t="shared" si="130"/>
        <v>161.70038422619044</v>
      </c>
      <c r="I627" s="96">
        <f t="shared" si="126"/>
        <v>9.2953969404761878</v>
      </c>
      <c r="J627" s="98">
        <f t="shared" si="131"/>
        <v>2403.2947105579392</v>
      </c>
      <c r="K627" s="96">
        <f t="shared" si="127"/>
        <v>9.9433385505952359</v>
      </c>
      <c r="L627" s="98">
        <f t="shared" si="128"/>
        <v>147.78426815922089</v>
      </c>
      <c r="M627" s="91">
        <f t="shared" si="120"/>
        <v>7.6020950457740337</v>
      </c>
      <c r="N627" s="87"/>
      <c r="O627" s="99">
        <f t="shared" si="121"/>
        <v>10.892058792535382</v>
      </c>
      <c r="P627" s="99"/>
      <c r="Q627" s="107">
        <f t="shared" si="122"/>
        <v>0.14569327464091716</v>
      </c>
      <c r="R627" s="97">
        <f t="shared" si="129"/>
        <v>1.0032058955362759</v>
      </c>
      <c r="S627" s="97">
        <f t="shared" si="132"/>
        <v>6.1253192736717903</v>
      </c>
      <c r="T627" s="100">
        <f t="shared" si="123"/>
        <v>2.356749577898376E-2</v>
      </c>
      <c r="U627" s="100">
        <f t="shared" si="124"/>
        <v>6.6540567520546379E-2</v>
      </c>
      <c r="V627" s="100">
        <f t="shared" si="125"/>
        <v>-4.2973071741562618E-2</v>
      </c>
      <c r="Y627" s="81"/>
      <c r="Z627" s="81"/>
    </row>
    <row r="628" spans="1:26" ht="13">
      <c r="A628" s="74">
        <v>1922.08</v>
      </c>
      <c r="B628" s="95">
        <v>8.83</v>
      </c>
      <c r="C628" s="96">
        <v>0.49330000000000002</v>
      </c>
      <c r="D628" s="95">
        <v>0.55669999999999997</v>
      </c>
      <c r="E628" s="95">
        <v>16.600000000000001</v>
      </c>
      <c r="F628" s="96">
        <f t="shared" si="133"/>
        <v>1922.6249999999532</v>
      </c>
      <c r="G628" s="97">
        <f>G621*5/12+G633*7/12</f>
        <v>4.335</v>
      </c>
      <c r="H628" s="96">
        <f t="shared" si="130"/>
        <v>169.80222981927704</v>
      </c>
      <c r="I628" s="96">
        <f t="shared" si="126"/>
        <v>9.4862332921686718</v>
      </c>
      <c r="J628" s="98">
        <f t="shared" si="131"/>
        <v>2535.4587369643959</v>
      </c>
      <c r="K628" s="96">
        <f t="shared" si="127"/>
        <v>10.70542484036144</v>
      </c>
      <c r="L628" s="98">
        <f t="shared" si="128"/>
        <v>159.85162841088098</v>
      </c>
      <c r="M628" s="91">
        <f t="shared" si="120"/>
        <v>8.0200306898957781</v>
      </c>
      <c r="N628" s="87"/>
      <c r="O628" s="99">
        <f t="shared" si="121"/>
        <v>11.501719558533331</v>
      </c>
      <c r="P628" s="99"/>
      <c r="Q628" s="107">
        <f t="shared" si="122"/>
        <v>0.13648243579404418</v>
      </c>
      <c r="R628" s="97">
        <f t="shared" si="129"/>
        <v>1.0032101553476238</v>
      </c>
      <c r="S628" s="97">
        <f t="shared" si="132"/>
        <v>6.2189920267556591</v>
      </c>
      <c r="T628" s="100">
        <f t="shared" si="123"/>
        <v>6.1936125765673644E-2</v>
      </c>
      <c r="U628" s="100">
        <f t="shared" si="124"/>
        <v>6.6293715830372912E-2</v>
      </c>
      <c r="V628" s="100">
        <f t="shared" si="125"/>
        <v>-4.3575900646992682E-3</v>
      </c>
      <c r="Y628" s="81"/>
      <c r="Z628" s="81"/>
    </row>
    <row r="629" spans="1:26" ht="13">
      <c r="A629" s="74">
        <v>1922.09</v>
      </c>
      <c r="B629" s="95">
        <v>9.06</v>
      </c>
      <c r="C629" s="96">
        <v>0.4975</v>
      </c>
      <c r="D629" s="95">
        <v>0.59</v>
      </c>
      <c r="E629" s="95">
        <v>16.600000000000001</v>
      </c>
      <c r="F629" s="96">
        <f t="shared" si="133"/>
        <v>1922.7083333332864</v>
      </c>
      <c r="G629" s="97">
        <f>G621*4/12+G633*8/12</f>
        <v>4.34</v>
      </c>
      <c r="H629" s="96">
        <f t="shared" si="130"/>
        <v>174.22516445783128</v>
      </c>
      <c r="I629" s="96">
        <f t="shared" si="126"/>
        <v>9.5669999246987913</v>
      </c>
      <c r="J629" s="98">
        <f t="shared" si="131"/>
        <v>2613.40566821828</v>
      </c>
      <c r="K629" s="96">
        <f t="shared" si="127"/>
        <v>11.345788855421683</v>
      </c>
      <c r="L629" s="98">
        <f t="shared" si="128"/>
        <v>170.188669343133</v>
      </c>
      <c r="M629" s="91">
        <f t="shared" si="120"/>
        <v>8.2650830022843049</v>
      </c>
      <c r="N629" s="87"/>
      <c r="O629" s="99">
        <f t="shared" si="121"/>
        <v>11.861543308882688</v>
      </c>
      <c r="P629" s="99"/>
      <c r="Q629" s="107">
        <f t="shared" si="122"/>
        <v>0.13170642498863799</v>
      </c>
      <c r="R629" s="97">
        <f t="shared" si="129"/>
        <v>1.0032144151289202</v>
      </c>
      <c r="S629" s="97">
        <f t="shared" si="132"/>
        <v>6.2389559572671782</v>
      </c>
      <c r="T629" s="100">
        <f t="shared" si="123"/>
        <v>6.9986153695603903E-2</v>
      </c>
      <c r="U629" s="100">
        <f t="shared" si="124"/>
        <v>6.7327478405122099E-2</v>
      </c>
      <c r="V629" s="100">
        <f t="shared" si="125"/>
        <v>2.6586752904818045E-3</v>
      </c>
      <c r="Y629" s="81"/>
      <c r="Z629" s="81"/>
    </row>
    <row r="630" spans="1:26" ht="13">
      <c r="A630" s="74">
        <v>1922.1</v>
      </c>
      <c r="B630" s="95">
        <v>9.26</v>
      </c>
      <c r="C630" s="96">
        <v>0.50170000000000003</v>
      </c>
      <c r="D630" s="95">
        <v>0.62329999999999997</v>
      </c>
      <c r="E630" s="95">
        <v>16.7</v>
      </c>
      <c r="F630" s="96">
        <f t="shared" si="133"/>
        <v>1922.7916666666197</v>
      </c>
      <c r="G630" s="97">
        <f>G621*3/12+G633*9/12</f>
        <v>4.3449999999999998</v>
      </c>
      <c r="H630" s="96">
        <f t="shared" si="130"/>
        <v>177.00489999999994</v>
      </c>
      <c r="I630" s="96">
        <f t="shared" si="126"/>
        <v>9.589995499999997</v>
      </c>
      <c r="J630" s="98">
        <f t="shared" si="131"/>
        <v>2667.0897750328604</v>
      </c>
      <c r="K630" s="96">
        <f t="shared" si="127"/>
        <v>11.914379499999997</v>
      </c>
      <c r="L630" s="98">
        <f t="shared" si="128"/>
        <v>179.52452017040844</v>
      </c>
      <c r="M630" s="91">
        <f t="shared" si="120"/>
        <v>8.4321519987618974</v>
      </c>
      <c r="N630" s="87"/>
      <c r="O630" s="99">
        <f t="shared" si="121"/>
        <v>12.107471819097544</v>
      </c>
      <c r="P630" s="99"/>
      <c r="Q630" s="107">
        <f t="shared" si="122"/>
        <v>0.12989248661951505</v>
      </c>
      <c r="R630" s="97">
        <f t="shared" si="129"/>
        <v>1.0032186748801766</v>
      </c>
      <c r="S630" s="97">
        <f t="shared" si="132"/>
        <v>6.2215314465849758</v>
      </c>
      <c r="T630" s="100">
        <f t="shared" si="123"/>
        <v>5.3539262109139285E-2</v>
      </c>
      <c r="U630" s="100">
        <f t="shared" si="124"/>
        <v>6.9007264494567178E-2</v>
      </c>
      <c r="V630" s="100">
        <f t="shared" si="125"/>
        <v>-1.5468002385427893E-2</v>
      </c>
      <c r="Y630" s="81"/>
      <c r="Z630" s="81"/>
    </row>
    <row r="631" spans="1:26" ht="13">
      <c r="A631" s="74">
        <v>1922.11</v>
      </c>
      <c r="B631" s="95">
        <v>8.8000000000000007</v>
      </c>
      <c r="C631" s="96">
        <v>0.50580000000000003</v>
      </c>
      <c r="D631" s="95">
        <v>0.65669999999999995</v>
      </c>
      <c r="E631" s="95">
        <v>16.8</v>
      </c>
      <c r="F631" s="96">
        <f t="shared" si="133"/>
        <v>1922.8749999999529</v>
      </c>
      <c r="G631" s="97">
        <f>G621*2/12+G633*10/12</f>
        <v>4.3499999999999996</v>
      </c>
      <c r="H631" s="96">
        <f t="shared" si="130"/>
        <v>167.21073809523804</v>
      </c>
      <c r="I631" s="96">
        <f t="shared" si="126"/>
        <v>9.6108171964285685</v>
      </c>
      <c r="J631" s="98">
        <f t="shared" si="131"/>
        <v>2531.5803453597377</v>
      </c>
      <c r="K631" s="96">
        <f t="shared" si="127"/>
        <v>12.478101330357138</v>
      </c>
      <c r="L631" s="98">
        <f t="shared" si="128"/>
        <v>188.91918327247041</v>
      </c>
      <c r="M631" s="91">
        <f t="shared" si="120"/>
        <v>7.9982537722698375</v>
      </c>
      <c r="N631" s="87"/>
      <c r="O631" s="99">
        <f t="shared" si="121"/>
        <v>11.491767155410157</v>
      </c>
      <c r="P631" s="99"/>
      <c r="Q631" s="107">
        <f t="shared" si="122"/>
        <v>0.13690598043210195</v>
      </c>
      <c r="R631" s="97">
        <f t="shared" si="129"/>
        <v>1.0032229346014039</v>
      </c>
      <c r="S631" s="97">
        <f t="shared" si="132"/>
        <v>6.2044044113447061</v>
      </c>
      <c r="T631" s="100">
        <f t="shared" si="123"/>
        <v>5.9457509838696021E-2</v>
      </c>
      <c r="U631" s="100">
        <f t="shared" si="124"/>
        <v>7.068911847756465E-2</v>
      </c>
      <c r="V631" s="100">
        <f t="shared" si="125"/>
        <v>-1.1231608638868629E-2</v>
      </c>
      <c r="Y631" s="81"/>
      <c r="Z631" s="81"/>
    </row>
    <row r="632" spans="1:26" ht="13">
      <c r="A632" s="74">
        <v>1922.12</v>
      </c>
      <c r="B632" s="95">
        <v>8.7799999999999994</v>
      </c>
      <c r="C632" s="96">
        <v>0.51</v>
      </c>
      <c r="D632" s="95">
        <v>0.69</v>
      </c>
      <c r="E632" s="95">
        <v>16.899999999999999</v>
      </c>
      <c r="F632" s="96">
        <f t="shared" si="133"/>
        <v>1922.9583333332862</v>
      </c>
      <c r="G632" s="97">
        <f>G621*1/12+G633*11/12</f>
        <v>4.3549999999999995</v>
      </c>
      <c r="H632" s="96">
        <f t="shared" si="130"/>
        <v>165.84354970414196</v>
      </c>
      <c r="I632" s="96">
        <f t="shared" si="126"/>
        <v>9.6332813609467429</v>
      </c>
      <c r="J632" s="98">
        <f t="shared" si="131"/>
        <v>2523.035070121904</v>
      </c>
      <c r="K632" s="96">
        <f t="shared" si="127"/>
        <v>13.033263017751475</v>
      </c>
      <c r="L632" s="98">
        <f t="shared" si="128"/>
        <v>198.27952145604939</v>
      </c>
      <c r="M632" s="91">
        <f t="shared" si="120"/>
        <v>7.9646798649400017</v>
      </c>
      <c r="N632" s="87"/>
      <c r="O632" s="99">
        <f t="shared" si="121"/>
        <v>11.449713276395814</v>
      </c>
      <c r="P632" s="99"/>
      <c r="Q632" s="107">
        <f t="shared" si="122"/>
        <v>0.13904051336828618</v>
      </c>
      <c r="R632" s="97">
        <f t="shared" si="129"/>
        <v>1.0032271942926132</v>
      </c>
      <c r="S632" s="97">
        <f t="shared" si="132"/>
        <v>6.1875700270326996</v>
      </c>
      <c r="T632" s="100">
        <f t="shared" si="123"/>
        <v>5.7754057837540618E-2</v>
      </c>
      <c r="U632" s="100">
        <f t="shared" si="124"/>
        <v>7.2373180407452997E-2</v>
      </c>
      <c r="V632" s="100">
        <f t="shared" si="125"/>
        <v>-1.4619122569912379E-2</v>
      </c>
      <c r="Y632" s="81"/>
      <c r="Z632" s="81"/>
    </row>
    <row r="633" spans="1:26" ht="13">
      <c r="A633" s="74">
        <v>1923.01</v>
      </c>
      <c r="B633" s="95">
        <v>8.9</v>
      </c>
      <c r="C633" s="96">
        <v>0.51170000000000004</v>
      </c>
      <c r="D633" s="95">
        <v>0.71419999999999995</v>
      </c>
      <c r="E633" s="95">
        <v>16.8</v>
      </c>
      <c r="F633" s="96">
        <f t="shared" si="133"/>
        <v>1923.0416666666194</v>
      </c>
      <c r="G633" s="97">
        <v>4.3600000000000003</v>
      </c>
      <c r="H633" s="96">
        <f t="shared" si="130"/>
        <v>169.11086011904757</v>
      </c>
      <c r="I633" s="96">
        <f t="shared" si="126"/>
        <v>9.7229243958333296</v>
      </c>
      <c r="J633" s="98">
        <f t="shared" si="131"/>
        <v>2585.0683059619696</v>
      </c>
      <c r="K633" s="96">
        <f t="shared" si="127"/>
        <v>13.570671494047613</v>
      </c>
      <c r="L633" s="98">
        <f t="shared" si="128"/>
        <v>207.44447012562227</v>
      </c>
      <c r="M633" s="91">
        <f t="shared" si="120"/>
        <v>8.1542004830691539</v>
      </c>
      <c r="N633" s="87"/>
      <c r="O633" s="99">
        <f t="shared" si="121"/>
        <v>11.725953614115143</v>
      </c>
      <c r="P633" s="99"/>
      <c r="Q633" s="107">
        <f t="shared" si="122"/>
        <v>0.13441486988785215</v>
      </c>
      <c r="R633" s="97">
        <f t="shared" si="129"/>
        <v>1.0056455223186209</v>
      </c>
      <c r="S633" s="97">
        <f t="shared" si="132"/>
        <v>6.2444881517430657</v>
      </c>
      <c r="T633" s="100">
        <f t="shared" si="123"/>
        <v>6.1539389511198195E-2</v>
      </c>
      <c r="U633" s="100">
        <f t="shared" si="124"/>
        <v>7.3617985826168297E-2</v>
      </c>
      <c r="V633" s="100">
        <f t="shared" si="125"/>
        <v>-1.2078596314970103E-2</v>
      </c>
      <c r="Y633" s="81"/>
      <c r="Z633" s="81"/>
    </row>
    <row r="634" spans="1:26" ht="13">
      <c r="A634" s="74">
        <v>1923.02</v>
      </c>
      <c r="B634" s="95">
        <v>9.2799999999999994</v>
      </c>
      <c r="C634" s="96">
        <v>0.51329999999999998</v>
      </c>
      <c r="D634" s="95">
        <v>0.73829999999999996</v>
      </c>
      <c r="E634" s="95">
        <v>16.8</v>
      </c>
      <c r="F634" s="96">
        <f t="shared" si="133"/>
        <v>1923.1249999999527</v>
      </c>
      <c r="G634" s="97">
        <f>G633*11/12+G645*1/12</f>
        <v>4.335</v>
      </c>
      <c r="H634" s="96">
        <f t="shared" si="130"/>
        <v>176.33132380952372</v>
      </c>
      <c r="I634" s="96">
        <f t="shared" si="126"/>
        <v>9.7533263482142818</v>
      </c>
      <c r="J634" s="98">
        <f t="shared" si="131"/>
        <v>2707.8663119229886</v>
      </c>
      <c r="K634" s="96">
        <f t="shared" si="127"/>
        <v>14.02860090178571</v>
      </c>
      <c r="L634" s="98">
        <f t="shared" si="128"/>
        <v>215.43294160482145</v>
      </c>
      <c r="M634" s="91">
        <f t="shared" si="120"/>
        <v>8.5333605790659721</v>
      </c>
      <c r="N634" s="87"/>
      <c r="O634" s="99">
        <f t="shared" si="121"/>
        <v>12.272020083350824</v>
      </c>
      <c r="P634" s="99"/>
      <c r="Q634" s="107">
        <f t="shared" si="122"/>
        <v>0.12921581550482797</v>
      </c>
      <c r="R634" s="97">
        <f t="shared" si="129"/>
        <v>1.0056270198581208</v>
      </c>
      <c r="S634" s="97">
        <f t="shared" si="132"/>
        <v>6.2797415489720949</v>
      </c>
      <c r="T634" s="100">
        <f t="shared" si="123"/>
        <v>4.5695857243911009E-2</v>
      </c>
      <c r="U634" s="100">
        <f t="shared" si="124"/>
        <v>7.513108654325773E-2</v>
      </c>
      <c r="V634" s="100">
        <f t="shared" si="125"/>
        <v>-2.9435229299346721E-2</v>
      </c>
      <c r="Y634" s="81"/>
      <c r="Z634" s="81"/>
    </row>
    <row r="635" spans="1:26" ht="13">
      <c r="A635" s="74">
        <v>1923.03</v>
      </c>
      <c r="B635" s="95">
        <v>9.43</v>
      </c>
      <c r="C635" s="96">
        <v>0.51500000000000001</v>
      </c>
      <c r="D635" s="95">
        <v>0.76249999999999996</v>
      </c>
      <c r="E635" s="95">
        <v>16.8</v>
      </c>
      <c r="F635" s="96">
        <f t="shared" si="133"/>
        <v>1923.208333333286</v>
      </c>
      <c r="G635" s="97">
        <f>G633*10/12+G645*2/12</f>
        <v>4.3099999999999996</v>
      </c>
      <c r="H635" s="96">
        <f t="shared" si="130"/>
        <v>179.18150684523803</v>
      </c>
      <c r="I635" s="96">
        <f t="shared" si="126"/>
        <v>9.7856284226190446</v>
      </c>
      <c r="J635" s="98">
        <f t="shared" si="131"/>
        <v>2764.1586117802244</v>
      </c>
      <c r="K635" s="96">
        <f t="shared" si="127"/>
        <v>14.488430431547613</v>
      </c>
      <c r="L635" s="98">
        <f t="shared" si="128"/>
        <v>223.50699273408495</v>
      </c>
      <c r="M635" s="91">
        <f t="shared" si="120"/>
        <v>8.7007375009785388</v>
      </c>
      <c r="N635" s="87"/>
      <c r="O635" s="99">
        <f t="shared" si="121"/>
        <v>12.511853851855705</v>
      </c>
      <c r="P635" s="99"/>
      <c r="Q635" s="107">
        <f t="shared" si="122"/>
        <v>0.12721147552406903</v>
      </c>
      <c r="R635" s="97">
        <f t="shared" si="129"/>
        <v>1.0056085211624202</v>
      </c>
      <c r="S635" s="97">
        <f t="shared" si="132"/>
        <v>6.315077779372027</v>
      </c>
      <c r="T635" s="100">
        <f t="shared" si="123"/>
        <v>4.4712447628236118E-2</v>
      </c>
      <c r="U635" s="100">
        <f t="shared" si="124"/>
        <v>7.5816127455445637E-2</v>
      </c>
      <c r="V635" s="100">
        <f t="shared" si="125"/>
        <v>-3.1103679827209518E-2</v>
      </c>
      <c r="Y635" s="81"/>
      <c r="Z635" s="81"/>
    </row>
    <row r="636" spans="1:26" ht="13">
      <c r="A636" s="74">
        <v>1923.04</v>
      </c>
      <c r="B636" s="95">
        <v>9.1</v>
      </c>
      <c r="C636" s="96">
        <v>0.51670000000000005</v>
      </c>
      <c r="D636" s="95">
        <v>0.78669999999999995</v>
      </c>
      <c r="E636" s="95">
        <v>16.899999999999999</v>
      </c>
      <c r="F636" s="96">
        <f t="shared" si="133"/>
        <v>1923.2916666666192</v>
      </c>
      <c r="G636" s="97">
        <f>G633*9/12+G645*3/12</f>
        <v>4.2850000000000001</v>
      </c>
      <c r="H636" s="96">
        <f t="shared" si="130"/>
        <v>171.88796153846147</v>
      </c>
      <c r="I636" s="96">
        <f t="shared" si="126"/>
        <v>9.7598362337278104</v>
      </c>
      <c r="J636" s="98">
        <f t="shared" si="131"/>
        <v>2664.1908652704151</v>
      </c>
      <c r="K636" s="96">
        <f t="shared" si="127"/>
        <v>14.859808718934907</v>
      </c>
      <c r="L636" s="98">
        <f t="shared" si="128"/>
        <v>230.32076414376218</v>
      </c>
      <c r="M636" s="91">
        <f t="shared" si="120"/>
        <v>8.3728096684638142</v>
      </c>
      <c r="N636" s="87"/>
      <c r="O636" s="99">
        <f t="shared" si="121"/>
        <v>12.040671976551764</v>
      </c>
      <c r="P636" s="99"/>
      <c r="Q636" s="107">
        <f t="shared" si="122"/>
        <v>0.13258943586124278</v>
      </c>
      <c r="R636" s="97">
        <f t="shared" si="129"/>
        <v>1.0055900262385207</v>
      </c>
      <c r="S636" s="97">
        <f t="shared" si="132"/>
        <v>6.3129191271734566</v>
      </c>
      <c r="T636" s="100">
        <f t="shared" si="123"/>
        <v>5.9793009656515794E-2</v>
      </c>
      <c r="U636" s="100">
        <f t="shared" si="124"/>
        <v>7.629017997406895E-2</v>
      </c>
      <c r="V636" s="100">
        <f t="shared" si="125"/>
        <v>-1.6497170317553156E-2</v>
      </c>
      <c r="Y636" s="81"/>
      <c r="Z636" s="81"/>
    </row>
    <row r="637" spans="1:26" ht="13">
      <c r="A637" s="74">
        <v>1923.05</v>
      </c>
      <c r="B637" s="95">
        <v>8.67</v>
      </c>
      <c r="C637" s="96">
        <v>0.51829999999999998</v>
      </c>
      <c r="D637" s="95">
        <v>0.81079999999999997</v>
      </c>
      <c r="E637" s="95">
        <v>16.899999999999999</v>
      </c>
      <c r="F637" s="96">
        <f t="shared" si="133"/>
        <v>1923.3749999999525</v>
      </c>
      <c r="G637" s="97">
        <f>G633*8/12+G645*4/12</f>
        <v>4.26</v>
      </c>
      <c r="H637" s="96">
        <f t="shared" si="130"/>
        <v>163.76578313609465</v>
      </c>
      <c r="I637" s="96">
        <f t="shared" si="126"/>
        <v>9.7900582928994062</v>
      </c>
      <c r="J637" s="98">
        <f t="shared" si="131"/>
        <v>2550.9456753498512</v>
      </c>
      <c r="K637" s="96">
        <f t="shared" si="127"/>
        <v>15.315028485207097</v>
      </c>
      <c r="L637" s="98">
        <f t="shared" si="128"/>
        <v>238.55902578704257</v>
      </c>
      <c r="M637" s="91">
        <f t="shared" si="120"/>
        <v>8.0004978675982112</v>
      </c>
      <c r="N637" s="87"/>
      <c r="O637" s="99">
        <f t="shared" si="121"/>
        <v>11.507770660192879</v>
      </c>
      <c r="P637" s="99"/>
      <c r="Q637" s="107">
        <f t="shared" si="122"/>
        <v>0.13948108359684203</v>
      </c>
      <c r="R637" s="97">
        <f t="shared" si="129"/>
        <v>1.0055715350934378</v>
      </c>
      <c r="S637" s="97">
        <f t="shared" si="132"/>
        <v>6.3482085107360149</v>
      </c>
      <c r="T637" s="100">
        <f t="shared" si="123"/>
        <v>9.2122313295783131E-2</v>
      </c>
      <c r="U637" s="100">
        <f t="shared" si="124"/>
        <v>7.6126272209097623E-2</v>
      </c>
      <c r="V637" s="100">
        <f t="shared" si="125"/>
        <v>1.5996041086685509E-2</v>
      </c>
      <c r="Y637" s="81"/>
      <c r="Z637" s="81"/>
    </row>
    <row r="638" spans="1:26" ht="13">
      <c r="A638" s="74">
        <v>1923.06</v>
      </c>
      <c r="B638" s="95">
        <v>8.34</v>
      </c>
      <c r="C638" s="96">
        <v>0.52</v>
      </c>
      <c r="D638" s="95">
        <v>0.83499999999999996</v>
      </c>
      <c r="E638" s="95">
        <v>17</v>
      </c>
      <c r="F638" s="96">
        <f t="shared" si="133"/>
        <v>1923.4583333332857</v>
      </c>
      <c r="G638" s="97">
        <f>G633*7/12+G645*5/12</f>
        <v>4.2349999999999994</v>
      </c>
      <c r="H638" s="96">
        <f t="shared" si="130"/>
        <v>156.60582176470581</v>
      </c>
      <c r="I638" s="96">
        <f t="shared" si="126"/>
        <v>9.7643917647058789</v>
      </c>
      <c r="J638" s="98">
        <f t="shared" si="131"/>
        <v>2452.0912660793892</v>
      </c>
      <c r="K638" s="96">
        <f t="shared" si="127"/>
        <v>15.679359852941172</v>
      </c>
      <c r="L638" s="98">
        <f t="shared" si="128"/>
        <v>245.50314234727702</v>
      </c>
      <c r="M638" s="91">
        <f t="shared" si="120"/>
        <v>7.671825282673078</v>
      </c>
      <c r="N638" s="87"/>
      <c r="O638" s="99">
        <f t="shared" si="121"/>
        <v>11.038669785687139</v>
      </c>
      <c r="P638" s="99"/>
      <c r="Q638" s="107">
        <f t="shared" si="122"/>
        <v>0.14462548934004038</v>
      </c>
      <c r="R638" s="97">
        <f t="shared" si="129"/>
        <v>1.0055530477342007</v>
      </c>
      <c r="S638" s="97">
        <f t="shared" si="132"/>
        <v>6.3460273197208981</v>
      </c>
      <c r="T638" s="100">
        <f t="shared" si="123"/>
        <v>0.11346615187144016</v>
      </c>
      <c r="U638" s="100">
        <f t="shared" si="124"/>
        <v>7.5747303318780324E-2</v>
      </c>
      <c r="V638" s="100">
        <f t="shared" si="125"/>
        <v>3.7718848552659834E-2</v>
      </c>
      <c r="Y638" s="81"/>
      <c r="Z638" s="81"/>
    </row>
    <row r="639" spans="1:26" ht="13">
      <c r="A639" s="74">
        <v>1923.07</v>
      </c>
      <c r="B639" s="95">
        <v>8.06</v>
      </c>
      <c r="C639" s="96">
        <v>0.52170000000000005</v>
      </c>
      <c r="D639" s="95">
        <v>0.85919999999999996</v>
      </c>
      <c r="E639" s="95">
        <v>17.2</v>
      </c>
      <c r="F639" s="96">
        <f t="shared" si="133"/>
        <v>1923.541666666619</v>
      </c>
      <c r="G639" s="97">
        <f>G633*6/12+G645*6/12</f>
        <v>4.21</v>
      </c>
      <c r="H639" s="96">
        <f t="shared" si="130"/>
        <v>149.58821104651162</v>
      </c>
      <c r="I639" s="96">
        <f t="shared" si="126"/>
        <v>9.6824031889534883</v>
      </c>
      <c r="J639" s="98">
        <f t="shared" si="131"/>
        <v>2354.8451329448699</v>
      </c>
      <c r="K639" s="96">
        <f t="shared" si="127"/>
        <v>15.946177534883715</v>
      </c>
      <c r="L639" s="98">
        <f t="shared" si="128"/>
        <v>251.02765982955728</v>
      </c>
      <c r="M639" s="91">
        <f t="shared" si="120"/>
        <v>7.34598511949065</v>
      </c>
      <c r="N639" s="87"/>
      <c r="O639" s="99">
        <f t="shared" si="121"/>
        <v>10.574996358749747</v>
      </c>
      <c r="P639" s="99"/>
      <c r="Q639" s="107">
        <f t="shared" si="122"/>
        <v>0.15082031447916541</v>
      </c>
      <c r="R639" s="97">
        <f t="shared" si="129"/>
        <v>1.0055345641678535</v>
      </c>
      <c r="S639" s="97">
        <f t="shared" si="132"/>
        <v>6.3070663319736893</v>
      </c>
      <c r="T639" s="100">
        <f t="shared" si="123"/>
        <v>0.12360512033295934</v>
      </c>
      <c r="U639" s="100">
        <f t="shared" si="124"/>
        <v>7.3509420818807181E-2</v>
      </c>
      <c r="V639" s="100">
        <f t="shared" si="125"/>
        <v>5.0095699514152159E-2</v>
      </c>
      <c r="Y639" s="81"/>
      <c r="Z639" s="81"/>
    </row>
    <row r="640" spans="1:26" ht="13">
      <c r="A640" s="74">
        <v>1923.08</v>
      </c>
      <c r="B640" s="95">
        <v>8.1</v>
      </c>
      <c r="C640" s="96">
        <v>0.52329999999999999</v>
      </c>
      <c r="D640" s="95">
        <v>0.88329999999999997</v>
      </c>
      <c r="E640" s="95">
        <v>17.100000000000001</v>
      </c>
      <c r="F640" s="96">
        <f t="shared" si="133"/>
        <v>1923.6249999999523</v>
      </c>
      <c r="G640" s="97">
        <f>G633*5/12+G645*7/12</f>
        <v>4.1849999999999996</v>
      </c>
      <c r="H640" s="96">
        <f t="shared" si="130"/>
        <v>151.20971052631572</v>
      </c>
      <c r="I640" s="96">
        <f t="shared" si="126"/>
        <v>9.7688940146198799</v>
      </c>
      <c r="J640" s="98">
        <f t="shared" si="131"/>
        <v>2393.1863865437549</v>
      </c>
      <c r="K640" s="96">
        <f t="shared" si="127"/>
        <v>16.489325593567244</v>
      </c>
      <c r="L640" s="98">
        <f t="shared" si="128"/>
        <v>260.97549817704925</v>
      </c>
      <c r="M640" s="91">
        <f t="shared" si="120"/>
        <v>7.4417831742173677</v>
      </c>
      <c r="N640" s="87"/>
      <c r="O640" s="99">
        <f t="shared" si="121"/>
        <v>10.717769172275762</v>
      </c>
      <c r="P640" s="99"/>
      <c r="Q640" s="107">
        <f t="shared" si="122"/>
        <v>0.14870190194385632</v>
      </c>
      <c r="R640" s="97">
        <f t="shared" si="129"/>
        <v>1.0055160844014541</v>
      </c>
      <c r="S640" s="97">
        <f t="shared" si="132"/>
        <v>6.3790607578445133</v>
      </c>
      <c r="T640" s="100">
        <f t="shared" si="123"/>
        <v>0.11561987147598685</v>
      </c>
      <c r="U640" s="100">
        <f t="shared" si="124"/>
        <v>7.190681665087606E-2</v>
      </c>
      <c r="V640" s="100">
        <f t="shared" si="125"/>
        <v>4.3713054825110786E-2</v>
      </c>
      <c r="Y640" s="81"/>
      <c r="Z640" s="81"/>
    </row>
    <row r="641" spans="1:26" ht="13">
      <c r="A641" s="74">
        <v>1923.09</v>
      </c>
      <c r="B641" s="95">
        <v>8.15</v>
      </c>
      <c r="C641" s="96">
        <v>0.52500000000000002</v>
      </c>
      <c r="D641" s="95">
        <v>0.90749999999999997</v>
      </c>
      <c r="E641" s="95">
        <v>17.2</v>
      </c>
      <c r="F641" s="96">
        <f t="shared" si="133"/>
        <v>1923.7083333332855</v>
      </c>
      <c r="G641" s="97">
        <f>G633*4/12+G645*8/12</f>
        <v>4.16</v>
      </c>
      <c r="H641" s="96">
        <f t="shared" si="130"/>
        <v>151.258550872093</v>
      </c>
      <c r="I641" s="96">
        <f t="shared" si="126"/>
        <v>9.7436489825581365</v>
      </c>
      <c r="J641" s="98">
        <f t="shared" si="131"/>
        <v>2406.810388502035</v>
      </c>
      <c r="K641" s="96">
        <f t="shared" si="127"/>
        <v>16.842593241279062</v>
      </c>
      <c r="L641" s="98">
        <f t="shared" si="128"/>
        <v>267.9975984743063</v>
      </c>
      <c r="M641" s="91">
        <f t="shared" ref="M641:M704" si="134">H641/AVERAGE(K521:K640)</f>
        <v>7.4581838671897911</v>
      </c>
      <c r="N641" s="87"/>
      <c r="O641" s="99">
        <f t="shared" ref="O641:O704" si="135">J641/AVERAGE(L521:L640)</f>
        <v>10.745088848507422</v>
      </c>
      <c r="P641" s="99"/>
      <c r="Q641" s="107">
        <f t="shared" ref="Q641:Q704" si="136">1/M641-(G641/100-(((E641/E521)^(1/10))-1))</f>
        <v>0.14821085527765079</v>
      </c>
      <c r="R641" s="97">
        <f t="shared" si="129"/>
        <v>1.0054976084420746</v>
      </c>
      <c r="S641" s="97">
        <f t="shared" si="132"/>
        <v>6.3769560547159347</v>
      </c>
      <c r="T641" s="100">
        <f t="shared" si="123"/>
        <v>0.11444129250825608</v>
      </c>
      <c r="U641" s="100">
        <f t="shared" si="124"/>
        <v>7.2371361516544885E-2</v>
      </c>
      <c r="V641" s="100">
        <f t="shared" si="125"/>
        <v>4.2069930991711191E-2</v>
      </c>
      <c r="Y641" s="81"/>
      <c r="Z641" s="81"/>
    </row>
    <row r="642" spans="1:26" ht="13">
      <c r="A642" s="74">
        <v>1923.1</v>
      </c>
      <c r="B642" s="95">
        <v>8.0299999999999994</v>
      </c>
      <c r="C642" s="96">
        <v>0.52669999999999995</v>
      </c>
      <c r="D642" s="95">
        <v>0.93169999999999997</v>
      </c>
      <c r="E642" s="95">
        <v>17.3</v>
      </c>
      <c r="F642" s="96">
        <f t="shared" si="133"/>
        <v>1923.7916666666188</v>
      </c>
      <c r="G642" s="97">
        <f>G633*3/12+G645*9/12</f>
        <v>4.1349999999999998</v>
      </c>
      <c r="H642" s="96">
        <f t="shared" si="130"/>
        <v>148.16997774566468</v>
      </c>
      <c r="I642" s="96">
        <f t="shared" si="126"/>
        <v>9.7186958005780291</v>
      </c>
      <c r="J642" s="98">
        <f t="shared" si="131"/>
        <v>2370.5522396563101</v>
      </c>
      <c r="K642" s="96">
        <f t="shared" si="127"/>
        <v>17.191776869942192</v>
      </c>
      <c r="L642" s="98">
        <f t="shared" si="128"/>
        <v>275.04900643683493</v>
      </c>
      <c r="M642" s="91">
        <f t="shared" si="134"/>
        <v>7.3174003956214806</v>
      </c>
      <c r="N642" s="87"/>
      <c r="O642" s="99">
        <f t="shared" si="135"/>
        <v>10.546507102779914</v>
      </c>
      <c r="P642" s="99"/>
      <c r="Q642" s="107">
        <f t="shared" si="136"/>
        <v>0.1516527076029616</v>
      </c>
      <c r="R642" s="97">
        <f t="shared" si="129"/>
        <v>1.005479136296801</v>
      </c>
      <c r="S642" s="97">
        <f t="shared" si="132"/>
        <v>6.3749503970579058</v>
      </c>
      <c r="T642" s="100">
        <f t="shared" ref="T642:T705" si="137">(($J762/$J642)^(1/10)-1)</f>
        <v>0.10519370076487355</v>
      </c>
      <c r="U642" s="100">
        <f t="shared" ref="U642:U705" si="138">(($S762/$S642)^(1/10)-1)</f>
        <v>7.2833150280132264E-2</v>
      </c>
      <c r="V642" s="100">
        <f t="shared" ref="V642:V705" si="139">T642-U642</f>
        <v>3.2360550484741291E-2</v>
      </c>
      <c r="Y642" s="81"/>
      <c r="Z642" s="81"/>
    </row>
    <row r="643" spans="1:26" ht="13">
      <c r="A643" s="74">
        <v>1923.11</v>
      </c>
      <c r="B643" s="95">
        <v>8.27</v>
      </c>
      <c r="C643" s="96">
        <v>0.52829999999999999</v>
      </c>
      <c r="D643" s="95">
        <v>0.95579999999999998</v>
      </c>
      <c r="E643" s="95">
        <v>17.3</v>
      </c>
      <c r="F643" s="96">
        <f t="shared" si="133"/>
        <v>1923.874999999952</v>
      </c>
      <c r="G643" s="97">
        <f>G633*2/12+G645*10/12</f>
        <v>4.1099999999999994</v>
      </c>
      <c r="H643" s="96">
        <f t="shared" si="130"/>
        <v>152.59847023121381</v>
      </c>
      <c r="I643" s="96">
        <f t="shared" si="126"/>
        <v>9.7482190838150267</v>
      </c>
      <c r="J643" s="98">
        <f t="shared" si="131"/>
        <v>2454.3998236996954</v>
      </c>
      <c r="K643" s="96">
        <f t="shared" si="127"/>
        <v>17.636471323699418</v>
      </c>
      <c r="L643" s="98">
        <f t="shared" si="128"/>
        <v>283.66570151054043</v>
      </c>
      <c r="M643" s="91">
        <f t="shared" si="134"/>
        <v>7.5463279119162312</v>
      </c>
      <c r="N643" s="87"/>
      <c r="O643" s="99">
        <f t="shared" si="135"/>
        <v>10.878671811855515</v>
      </c>
      <c r="P643" s="99"/>
      <c r="Q643" s="107">
        <f t="shared" si="136"/>
        <v>0.14670636211495341</v>
      </c>
      <c r="R643" s="97">
        <f t="shared" si="129"/>
        <v>1.0054606679727343</v>
      </c>
      <c r="S643" s="97">
        <f t="shared" si="132"/>
        <v>6.4098796191687315</v>
      </c>
      <c r="T643" s="100">
        <f t="shared" si="137"/>
        <v>0.10440085308835845</v>
      </c>
      <c r="U643" s="100">
        <f t="shared" si="138"/>
        <v>7.2673785052318696E-2</v>
      </c>
      <c r="V643" s="100">
        <f t="shared" si="139"/>
        <v>3.1727068036039752E-2</v>
      </c>
      <c r="Y643" s="81"/>
      <c r="Z643" s="81"/>
    </row>
    <row r="644" spans="1:26" ht="13">
      <c r="A644" s="74">
        <v>1923.12</v>
      </c>
      <c r="B644" s="95">
        <v>8.5500000000000007</v>
      </c>
      <c r="C644" s="96">
        <v>0.53</v>
      </c>
      <c r="D644" s="95">
        <v>0.98</v>
      </c>
      <c r="E644" s="95">
        <v>17.3</v>
      </c>
      <c r="F644" s="96">
        <f t="shared" si="133"/>
        <v>1923.9583333332853</v>
      </c>
      <c r="G644" s="97">
        <f>G633*1/12+G645*11/12</f>
        <v>4.085</v>
      </c>
      <c r="H644" s="96">
        <f t="shared" si="130"/>
        <v>157.76504479768784</v>
      </c>
      <c r="I644" s="96">
        <f t="shared" si="126"/>
        <v>9.7795875722543322</v>
      </c>
      <c r="J644" s="98">
        <f t="shared" si="131"/>
        <v>2550.6071525408065</v>
      </c>
      <c r="K644" s="96">
        <f t="shared" si="127"/>
        <v>18.083010982658951</v>
      </c>
      <c r="L644" s="98">
        <f t="shared" si="128"/>
        <v>292.35029350760118</v>
      </c>
      <c r="M644" s="91">
        <f t="shared" si="134"/>
        <v>7.8097391449387432</v>
      </c>
      <c r="N644" s="87"/>
      <c r="O644" s="99">
        <f t="shared" si="135"/>
        <v>11.258350617018145</v>
      </c>
      <c r="P644" s="99"/>
      <c r="Q644" s="107">
        <f t="shared" si="136"/>
        <v>0.14353740233689566</v>
      </c>
      <c r="R644" s="97">
        <f t="shared" si="129"/>
        <v>1.0054422034769896</v>
      </c>
      <c r="S644" s="97">
        <f t="shared" si="132"/>
        <v>6.4448818435142083</v>
      </c>
      <c r="T644" s="100">
        <f t="shared" si="137"/>
        <v>0.10268626500295119</v>
      </c>
      <c r="U644" s="100">
        <f t="shared" si="138"/>
        <v>7.2515111782604169E-2</v>
      </c>
      <c r="V644" s="100">
        <f t="shared" si="139"/>
        <v>3.0171153220347025E-2</v>
      </c>
      <c r="Y644" s="81"/>
      <c r="Z644" s="81"/>
    </row>
    <row r="645" spans="1:26" ht="13">
      <c r="A645" s="74">
        <v>1924.01</v>
      </c>
      <c r="B645" s="95">
        <v>8.83</v>
      </c>
      <c r="C645" s="96">
        <v>0.53169999999999995</v>
      </c>
      <c r="D645" s="95">
        <v>0.9758</v>
      </c>
      <c r="E645" s="95">
        <v>17.3</v>
      </c>
      <c r="F645" s="96">
        <f t="shared" si="133"/>
        <v>1924.0416666666185</v>
      </c>
      <c r="G645" s="97">
        <v>4.0599999999999996</v>
      </c>
      <c r="H645" s="96">
        <f t="shared" si="130"/>
        <v>162.9316193641618</v>
      </c>
      <c r="I645" s="96">
        <f t="shared" si="126"/>
        <v>9.8109560606936377</v>
      </c>
      <c r="J645" s="98">
        <f t="shared" si="131"/>
        <v>2647.3537203336236</v>
      </c>
      <c r="K645" s="96">
        <f t="shared" si="127"/>
        <v>18.005512364161845</v>
      </c>
      <c r="L645" s="98">
        <f t="shared" si="128"/>
        <v>292.55807024932619</v>
      </c>
      <c r="M645" s="91">
        <f t="shared" si="134"/>
        <v>8.0722494460373806</v>
      </c>
      <c r="N645" s="87"/>
      <c r="O645" s="99">
        <f t="shared" si="135"/>
        <v>11.633992739691045</v>
      </c>
      <c r="P645" s="99"/>
      <c r="Q645" s="107">
        <f t="shared" si="136"/>
        <v>0.13962335892935629</v>
      </c>
      <c r="R645" s="97">
        <f t="shared" si="129"/>
        <v>1.0047430787771652</v>
      </c>
      <c r="S645" s="97">
        <f t="shared" si="132"/>
        <v>6.4799562018917687</v>
      </c>
      <c r="T645" s="100">
        <f t="shared" si="137"/>
        <v>0.10509792838807597</v>
      </c>
      <c r="U645" s="100">
        <f t="shared" si="138"/>
        <v>7.2357129894484284E-2</v>
      </c>
      <c r="V645" s="100">
        <f t="shared" si="139"/>
        <v>3.2740798493591683E-2</v>
      </c>
      <c r="Y645" s="81"/>
      <c r="Z645" s="81"/>
    </row>
    <row r="646" spans="1:26" ht="13">
      <c r="A646" s="74">
        <v>1924.02</v>
      </c>
      <c r="B646" s="95">
        <v>8.8699999999999992</v>
      </c>
      <c r="C646" s="96">
        <v>0.5333</v>
      </c>
      <c r="D646" s="95">
        <v>0.97170000000000001</v>
      </c>
      <c r="E646" s="95">
        <v>17.2</v>
      </c>
      <c r="F646" s="96">
        <f t="shared" si="133"/>
        <v>1924.1249999999518</v>
      </c>
      <c r="G646" s="97">
        <f>G645*11/12+G657*1/12</f>
        <v>4.043333333333333</v>
      </c>
      <c r="H646" s="96">
        <f t="shared" si="130"/>
        <v>164.62126947674415</v>
      </c>
      <c r="I646" s="96">
        <f t="shared" si="126"/>
        <v>9.8976914331395331</v>
      </c>
      <c r="J646" s="98">
        <f t="shared" si="131"/>
        <v>2688.2092587333373</v>
      </c>
      <c r="K646" s="96">
        <f t="shared" si="127"/>
        <v>18.034102316860462</v>
      </c>
      <c r="L646" s="98">
        <f t="shared" si="128"/>
        <v>294.49074821997567</v>
      </c>
      <c r="M646" s="91">
        <f t="shared" si="134"/>
        <v>8.1620662208503578</v>
      </c>
      <c r="N646" s="87"/>
      <c r="O646" s="99">
        <f t="shared" si="135"/>
        <v>11.760979709538788</v>
      </c>
      <c r="P646" s="99"/>
      <c r="Q646" s="107">
        <f t="shared" si="136"/>
        <v>0.13887619650281111</v>
      </c>
      <c r="R646" s="97">
        <f t="shared" si="129"/>
        <v>1.0047302452630666</v>
      </c>
      <c r="S646" s="97">
        <f t="shared" si="132"/>
        <v>6.5485440001219564</v>
      </c>
      <c r="T646" s="100">
        <f t="shared" si="137"/>
        <v>0.11083473751218009</v>
      </c>
      <c r="U646" s="100">
        <f t="shared" si="138"/>
        <v>7.0948723075598297E-2</v>
      </c>
      <c r="V646" s="100">
        <f t="shared" si="139"/>
        <v>3.9886014436581796E-2</v>
      </c>
      <c r="Y646" s="81"/>
      <c r="Z646" s="81"/>
    </row>
    <row r="647" spans="1:26" ht="13">
      <c r="A647" s="74">
        <v>1924.03</v>
      </c>
      <c r="B647" s="95">
        <v>8.6999999999999993</v>
      </c>
      <c r="C647" s="96">
        <v>0.53500000000000003</v>
      </c>
      <c r="D647" s="95">
        <v>0.96750000000000003</v>
      </c>
      <c r="E647" s="95">
        <v>17.100000000000001</v>
      </c>
      <c r="F647" s="96">
        <f t="shared" si="133"/>
        <v>1924.2083333332851</v>
      </c>
      <c r="G647" s="97">
        <f>G645*10/12+G657*2/12</f>
        <v>4.0266666666666664</v>
      </c>
      <c r="H647" s="96">
        <f t="shared" si="130"/>
        <v>162.41042982456131</v>
      </c>
      <c r="I647" s="96">
        <f t="shared" si="126"/>
        <v>9.9873080409356696</v>
      </c>
      <c r="J647" s="98">
        <f t="shared" si="131"/>
        <v>2665.697778459677</v>
      </c>
      <c r="K647" s="96">
        <f t="shared" si="127"/>
        <v>18.061159868421047</v>
      </c>
      <c r="L647" s="98">
        <f t="shared" si="128"/>
        <v>296.44397708732623</v>
      </c>
      <c r="M647" s="91">
        <f t="shared" si="134"/>
        <v>8.0580770441160929</v>
      </c>
      <c r="N647" s="87"/>
      <c r="O647" s="99">
        <f t="shared" si="135"/>
        <v>11.61001521983879</v>
      </c>
      <c r="P647" s="99"/>
      <c r="Q647" s="107">
        <f t="shared" si="136"/>
        <v>0.14000792613364046</v>
      </c>
      <c r="R647" s="97">
        <f t="shared" si="129"/>
        <v>1.004717412888221</v>
      </c>
      <c r="S647" s="97">
        <f t="shared" si="132"/>
        <v>6.617996945787513</v>
      </c>
      <c r="T647" s="100">
        <f t="shared" si="137"/>
        <v>0.10631629825857347</v>
      </c>
      <c r="U647" s="100">
        <f t="shared" si="138"/>
        <v>7.0345310103740788E-2</v>
      </c>
      <c r="V647" s="100">
        <f t="shared" si="139"/>
        <v>3.5970988154832684E-2</v>
      </c>
      <c r="Y647" s="81"/>
      <c r="Z647" s="81"/>
    </row>
    <row r="648" spans="1:26" ht="13">
      <c r="A648" s="74">
        <v>1924.04</v>
      </c>
      <c r="B648" s="95">
        <v>8.5</v>
      </c>
      <c r="C648" s="96">
        <v>0.53669999999999995</v>
      </c>
      <c r="D648" s="95">
        <v>0.96330000000000005</v>
      </c>
      <c r="E648" s="95">
        <v>17</v>
      </c>
      <c r="F648" s="96">
        <f t="shared" si="133"/>
        <v>1924.2916666666183</v>
      </c>
      <c r="G648" s="97">
        <f>G645*9/12+G657*3/12</f>
        <v>4.01</v>
      </c>
      <c r="H648" s="96">
        <f t="shared" si="130"/>
        <v>159.61024999999995</v>
      </c>
      <c r="I648" s="96">
        <f t="shared" si="126"/>
        <v>10.077978961764702</v>
      </c>
      <c r="J648" s="98">
        <f t="shared" si="131"/>
        <v>2633.5219141030134</v>
      </c>
      <c r="K648" s="96">
        <f t="shared" si="127"/>
        <v>18.088535744117642</v>
      </c>
      <c r="L648" s="98">
        <f t="shared" si="128"/>
        <v>298.45548939475685</v>
      </c>
      <c r="M648" s="91">
        <f t="shared" si="134"/>
        <v>7.9236203483279803</v>
      </c>
      <c r="N648" s="87"/>
      <c r="O648" s="99">
        <f t="shared" si="135"/>
        <v>11.416959092815121</v>
      </c>
      <c r="P648" s="99"/>
      <c r="Q648" s="107">
        <f t="shared" si="136"/>
        <v>0.1427333485836208</v>
      </c>
      <c r="R648" s="97">
        <f t="shared" si="129"/>
        <v>1.0047045816540427</v>
      </c>
      <c r="S648" s="97">
        <f t="shared" si="132"/>
        <v>6.6883298096965653</v>
      </c>
      <c r="T648" s="100">
        <f t="shared" si="137"/>
        <v>0.10987792776965333</v>
      </c>
      <c r="U648" s="100">
        <f t="shared" si="138"/>
        <v>6.9737831549172569E-2</v>
      </c>
      <c r="V648" s="100">
        <f t="shared" si="139"/>
        <v>4.0140096220480759E-2</v>
      </c>
      <c r="Y648" s="81"/>
      <c r="Z648" s="81"/>
    </row>
    <row r="649" spans="1:26" ht="13">
      <c r="A649" s="74">
        <v>1924.05</v>
      </c>
      <c r="B649" s="95">
        <v>8.4700000000000006</v>
      </c>
      <c r="C649" s="96">
        <v>0.5383</v>
      </c>
      <c r="D649" s="95">
        <v>0.95920000000000005</v>
      </c>
      <c r="E649" s="95">
        <v>17</v>
      </c>
      <c r="F649" s="96">
        <f t="shared" si="133"/>
        <v>1924.3749999999516</v>
      </c>
      <c r="G649" s="97">
        <f>G645*8/12+G657*4/12</f>
        <v>3.9933333333333332</v>
      </c>
      <c r="H649" s="96">
        <f t="shared" si="130"/>
        <v>159.04691970588232</v>
      </c>
      <c r="I649" s="96">
        <f t="shared" ref="I649:I712" si="140">C649*$E$1859/E649</f>
        <v>10.108023244117645</v>
      </c>
      <c r="J649" s="98">
        <f t="shared" si="131"/>
        <v>2638.1254136842349</v>
      </c>
      <c r="K649" s="96">
        <f t="shared" ref="K649:K712" si="141">D649*$E$1859/E649</f>
        <v>18.011547270588231</v>
      </c>
      <c r="L649" s="98">
        <f t="shared" ref="L649:L712" si="142">K649*(J649/H649)</f>
        <v>298.75913775748739</v>
      </c>
      <c r="M649" s="91">
        <f t="shared" si="134"/>
        <v>7.8996983306652933</v>
      </c>
      <c r="N649" s="87"/>
      <c r="O649" s="99">
        <f t="shared" si="135"/>
        <v>11.383531722775839</v>
      </c>
      <c r="P649" s="99"/>
      <c r="Q649" s="107">
        <f t="shared" si="136"/>
        <v>0.14221000739146011</v>
      </c>
      <c r="R649" s="97">
        <f t="shared" ref="R649:R712" si="143">((G649/G650+G649/1200+((1+G650/1200)^(-119))*(1-G649/G650)))</f>
        <v>1.0046917515619485</v>
      </c>
      <c r="S649" s="97">
        <f t="shared" si="132"/>
        <v>6.7197956034154513</v>
      </c>
      <c r="T649" s="100">
        <f t="shared" si="137"/>
        <v>9.8266073395384401E-2</v>
      </c>
      <c r="U649" s="100">
        <f t="shared" si="138"/>
        <v>6.9757192900352871E-2</v>
      </c>
      <c r="V649" s="100">
        <f t="shared" si="139"/>
        <v>2.850888049503153E-2</v>
      </c>
      <c r="Y649" s="81"/>
      <c r="Z649" s="81"/>
    </row>
    <row r="650" spans="1:26" ht="13">
      <c r="A650" s="74">
        <v>1924.06</v>
      </c>
      <c r="B650" s="95">
        <v>8.6300000000000008</v>
      </c>
      <c r="C650" s="96">
        <v>0.54</v>
      </c>
      <c r="D650" s="95">
        <v>0.95499999999999996</v>
      </c>
      <c r="E650" s="95">
        <v>17</v>
      </c>
      <c r="F650" s="96">
        <f t="shared" si="133"/>
        <v>1924.4583333332848</v>
      </c>
      <c r="G650" s="97">
        <f>G645*7/12+G657*5/12</f>
        <v>3.9766666666666666</v>
      </c>
      <c r="H650" s="96">
        <f t="shared" ref="H650:H713" si="144">B650*$E$1859/E650</f>
        <v>162.05134794117643</v>
      </c>
      <c r="I650" s="96">
        <f t="shared" si="140"/>
        <v>10.139945294117645</v>
      </c>
      <c r="J650" s="98">
        <f t="shared" ref="J650:J713" si="145">J649*((H650+(I650/12))/H649)</f>
        <v>2701.9761468371594</v>
      </c>
      <c r="K650" s="96">
        <f t="shared" si="141"/>
        <v>17.932681029411757</v>
      </c>
      <c r="L650" s="98">
        <f t="shared" si="142"/>
        <v>299.00199539159757</v>
      </c>
      <c r="M650" s="91">
        <f t="shared" si="134"/>
        <v>8.0516769463966504</v>
      </c>
      <c r="N650" s="87"/>
      <c r="O650" s="99">
        <f t="shared" si="135"/>
        <v>11.603299337130567</v>
      </c>
      <c r="P650" s="99"/>
      <c r="Q650" s="107">
        <f t="shared" si="136"/>
        <v>0.13998729179276159</v>
      </c>
      <c r="R650" s="97">
        <f t="shared" si="143"/>
        <v>1.0046789226133559</v>
      </c>
      <c r="S650" s="97">
        <f t="shared" ref="S650:S713" si="146">S649*R649*E649/E650</f>
        <v>6.7513232149337501</v>
      </c>
      <c r="T650" s="100">
        <f t="shared" si="137"/>
        <v>9.6672880962743957E-2</v>
      </c>
      <c r="U650" s="100">
        <f t="shared" si="138"/>
        <v>6.8974774421313834E-2</v>
      </c>
      <c r="V650" s="100">
        <f t="shared" si="139"/>
        <v>2.7698106541430123E-2</v>
      </c>
      <c r="Y650" s="81"/>
      <c r="Z650" s="81"/>
    </row>
    <row r="651" spans="1:26" ht="13">
      <c r="A651" s="74">
        <v>1924.07</v>
      </c>
      <c r="B651" s="95">
        <v>9.0299999999999994</v>
      </c>
      <c r="C651" s="96">
        <v>0.54169999999999996</v>
      </c>
      <c r="D651" s="95">
        <v>0.95079999999999998</v>
      </c>
      <c r="E651" s="95">
        <v>17.100000000000001</v>
      </c>
      <c r="F651" s="96">
        <f t="shared" ref="F651:F714" si="147">F650+1/12</f>
        <v>1924.5416666666181</v>
      </c>
      <c r="G651" s="97">
        <f>G645*6/12+G657*6/12</f>
        <v>3.96</v>
      </c>
      <c r="H651" s="96">
        <f t="shared" si="144"/>
        <v>168.57082543859642</v>
      </c>
      <c r="I651" s="96">
        <f t="shared" si="140"/>
        <v>10.112382739766076</v>
      </c>
      <c r="J651" s="98">
        <f t="shared" si="145"/>
        <v>2824.7299798237009</v>
      </c>
      <c r="K651" s="96">
        <f t="shared" si="141"/>
        <v>17.749406514619874</v>
      </c>
      <c r="L651" s="98">
        <f t="shared" si="142"/>
        <v>297.42561072163613</v>
      </c>
      <c r="M651" s="91">
        <f t="shared" si="134"/>
        <v>8.3777121399718357</v>
      </c>
      <c r="N651" s="87"/>
      <c r="O651" s="99">
        <f t="shared" si="135"/>
        <v>12.071823287457539</v>
      </c>
      <c r="P651" s="99"/>
      <c r="Q651" s="107">
        <f t="shared" si="136"/>
        <v>0.13487887811364763</v>
      </c>
      <c r="R651" s="97">
        <f t="shared" si="143"/>
        <v>1.0046660948096857</v>
      </c>
      <c r="S651" s="97">
        <f t="shared" si="146"/>
        <v>6.7432459809649723</v>
      </c>
      <c r="T651" s="100">
        <f t="shared" si="137"/>
        <v>8.6960988830153241E-2</v>
      </c>
      <c r="U651" s="100">
        <f t="shared" si="138"/>
        <v>6.9619791761140082E-2</v>
      </c>
      <c r="V651" s="100">
        <f t="shared" si="139"/>
        <v>1.7341197069013159E-2</v>
      </c>
      <c r="Y651" s="81"/>
      <c r="Z651" s="81"/>
    </row>
    <row r="652" spans="1:26" ht="13">
      <c r="A652" s="74">
        <v>1924.08</v>
      </c>
      <c r="B652" s="95">
        <v>9.34</v>
      </c>
      <c r="C652" s="96">
        <v>0.54330000000000001</v>
      </c>
      <c r="D652" s="95">
        <v>0.94669999999999999</v>
      </c>
      <c r="E652" s="95">
        <v>17</v>
      </c>
      <c r="F652" s="96">
        <f t="shared" si="147"/>
        <v>1924.6249999999513</v>
      </c>
      <c r="G652" s="97">
        <f>G645*5/12+G657*7/12</f>
        <v>3.9433333333333329</v>
      </c>
      <c r="H652" s="96">
        <f t="shared" si="144"/>
        <v>175.38349823529404</v>
      </c>
      <c r="I652" s="96">
        <f t="shared" si="140"/>
        <v>10.201911626470586</v>
      </c>
      <c r="J652" s="98">
        <f t="shared" si="145"/>
        <v>2953.1355417221489</v>
      </c>
      <c r="K652" s="96">
        <f t="shared" si="141"/>
        <v>17.776826314705875</v>
      </c>
      <c r="L652" s="98">
        <f t="shared" si="142"/>
        <v>299.32905967327179</v>
      </c>
      <c r="M652" s="91">
        <f t="shared" si="134"/>
        <v>8.7174183085483339</v>
      </c>
      <c r="N652" s="87"/>
      <c r="O652" s="99">
        <f t="shared" si="135"/>
        <v>12.559042780803487</v>
      </c>
      <c r="P652" s="99"/>
      <c r="Q652" s="107">
        <f t="shared" si="136"/>
        <v>0.12768930742272608</v>
      </c>
      <c r="R652" s="97">
        <f t="shared" si="143"/>
        <v>1.0046532681523594</v>
      </c>
      <c r="S652" s="97">
        <f t="shared" si="146"/>
        <v>6.8145618448962297</v>
      </c>
      <c r="T652" s="100">
        <f t="shared" si="137"/>
        <v>7.8275524532663177E-2</v>
      </c>
      <c r="U652" s="100">
        <f t="shared" si="138"/>
        <v>6.9009742832124354E-2</v>
      </c>
      <c r="V652" s="100">
        <f t="shared" si="139"/>
        <v>9.2657817005388221E-3</v>
      </c>
      <c r="Y652" s="81"/>
      <c r="Z652" s="81"/>
    </row>
    <row r="653" spans="1:26" ht="13">
      <c r="A653" s="74">
        <v>1924.09</v>
      </c>
      <c r="B653" s="95">
        <v>9.25</v>
      </c>
      <c r="C653" s="96">
        <v>0.54500000000000004</v>
      </c>
      <c r="D653" s="95">
        <v>0.9425</v>
      </c>
      <c r="E653" s="95">
        <v>17.100000000000001</v>
      </c>
      <c r="F653" s="96">
        <f t="shared" si="147"/>
        <v>1924.7083333332846</v>
      </c>
      <c r="G653" s="97">
        <f>G645*4/12+G657*8/12</f>
        <v>3.9266666666666667</v>
      </c>
      <c r="H653" s="96">
        <f t="shared" si="144"/>
        <v>172.67775584795314</v>
      </c>
      <c r="I653" s="96">
        <f t="shared" si="140"/>
        <v>10.173986695906429</v>
      </c>
      <c r="J653" s="98">
        <f t="shared" si="145"/>
        <v>2921.8517516851739</v>
      </c>
      <c r="K653" s="96">
        <f t="shared" si="141"/>
        <v>17.594463230994144</v>
      </c>
      <c r="L653" s="98">
        <f t="shared" si="142"/>
        <v>297.71300280684068</v>
      </c>
      <c r="M653" s="91">
        <f t="shared" si="134"/>
        <v>8.5816703752090522</v>
      </c>
      <c r="N653" s="87"/>
      <c r="O653" s="99">
        <f t="shared" si="135"/>
        <v>12.362730876100702</v>
      </c>
      <c r="P653" s="99"/>
      <c r="Q653" s="107">
        <f t="shared" si="136"/>
        <v>0.13028797514421842</v>
      </c>
      <c r="R653" s="97">
        <f t="shared" si="143"/>
        <v>1.0046404426428017</v>
      </c>
      <c r="S653" s="97">
        <f t="shared" si="146"/>
        <v>6.8062351511417116</v>
      </c>
      <c r="T653" s="100">
        <f t="shared" si="137"/>
        <v>7.5642651751946177E-2</v>
      </c>
      <c r="U653" s="100">
        <f t="shared" si="138"/>
        <v>6.8069763845179265E-2</v>
      </c>
      <c r="V653" s="100">
        <f t="shared" si="139"/>
        <v>7.5728879067669119E-3</v>
      </c>
      <c r="Y653" s="81"/>
      <c r="Z653" s="81"/>
    </row>
    <row r="654" spans="1:26" ht="13">
      <c r="A654" s="74">
        <v>1924.1</v>
      </c>
      <c r="B654" s="95">
        <v>9.1300000000000008</v>
      </c>
      <c r="C654" s="96">
        <v>0.54669999999999996</v>
      </c>
      <c r="D654" s="95">
        <v>0.93830000000000002</v>
      </c>
      <c r="E654" s="95">
        <v>17.2</v>
      </c>
      <c r="F654" s="96">
        <f t="shared" si="147"/>
        <v>1924.7916666666179</v>
      </c>
      <c r="G654" s="97">
        <f>G645*3/12+G657*9/12</f>
        <v>3.91</v>
      </c>
      <c r="H654" s="96">
        <f t="shared" si="144"/>
        <v>169.44669563953485</v>
      </c>
      <c r="I654" s="96">
        <f t="shared" si="140"/>
        <v>10.146386473837206</v>
      </c>
      <c r="J654" s="98">
        <f t="shared" si="145"/>
        <v>2881.4866268439064</v>
      </c>
      <c r="K654" s="96">
        <f t="shared" si="141"/>
        <v>17.41422064825581</v>
      </c>
      <c r="L654" s="98">
        <f t="shared" si="142"/>
        <v>296.13350514431954</v>
      </c>
      <c r="M654" s="91">
        <f t="shared" si="134"/>
        <v>8.4194910358724258</v>
      </c>
      <c r="N654" s="87"/>
      <c r="O654" s="99">
        <f t="shared" si="135"/>
        <v>12.1300825362617</v>
      </c>
      <c r="P654" s="99"/>
      <c r="Q654" s="107">
        <f t="shared" si="136"/>
        <v>0.13435201723474416</v>
      </c>
      <c r="R654" s="97">
        <f t="shared" si="143"/>
        <v>1.0046276182824381</v>
      </c>
      <c r="S654" s="97">
        <f t="shared" si="146"/>
        <v>6.7980643327939259</v>
      </c>
      <c r="T654" s="100">
        <f t="shared" si="137"/>
        <v>7.9231455131178796E-2</v>
      </c>
      <c r="U654" s="100">
        <f t="shared" si="138"/>
        <v>6.9497356889955952E-2</v>
      </c>
      <c r="V654" s="100">
        <f t="shared" si="139"/>
        <v>9.7340982412228438E-3</v>
      </c>
      <c r="Y654" s="81"/>
      <c r="Z654" s="81"/>
    </row>
    <row r="655" spans="1:26" ht="13">
      <c r="A655" s="74">
        <v>1924.11</v>
      </c>
      <c r="B655" s="95">
        <v>9.64</v>
      </c>
      <c r="C655" s="96">
        <v>0.54830000000000001</v>
      </c>
      <c r="D655" s="95">
        <v>0.93420000000000003</v>
      </c>
      <c r="E655" s="95">
        <v>17.2</v>
      </c>
      <c r="F655" s="96">
        <f t="shared" si="147"/>
        <v>1924.8749999999511</v>
      </c>
      <c r="G655" s="97">
        <f>G645*2/12+G657*10/12</f>
        <v>3.8933333333333335</v>
      </c>
      <c r="H655" s="96">
        <f t="shared" si="144"/>
        <v>178.91195465116274</v>
      </c>
      <c r="I655" s="96">
        <f t="shared" si="140"/>
        <v>10.176081404069766</v>
      </c>
      <c r="J655" s="98">
        <f t="shared" si="145"/>
        <v>3056.8664851296239</v>
      </c>
      <c r="K655" s="96">
        <f t="shared" si="141"/>
        <v>17.338127389534879</v>
      </c>
      <c r="L655" s="98">
        <f t="shared" si="142"/>
        <v>296.23699900498906</v>
      </c>
      <c r="M655" s="91">
        <f t="shared" si="134"/>
        <v>8.8883273612509726</v>
      </c>
      <c r="N655" s="87"/>
      <c r="O655" s="99">
        <f t="shared" si="135"/>
        <v>12.803950814956586</v>
      </c>
      <c r="P655" s="99"/>
      <c r="Q655" s="107">
        <f t="shared" si="136"/>
        <v>0.12721517587619613</v>
      </c>
      <c r="R655" s="97">
        <f t="shared" si="143"/>
        <v>1.004614795072696</v>
      </c>
      <c r="S655" s="97">
        <f t="shared" si="146"/>
        <v>6.8295231795855535</v>
      </c>
      <c r="T655" s="100">
        <f t="shared" si="137"/>
        <v>7.6270500110679151E-2</v>
      </c>
      <c r="U655" s="100">
        <f t="shared" si="138"/>
        <v>6.9512243898488091E-2</v>
      </c>
      <c r="V655" s="100">
        <f t="shared" si="139"/>
        <v>6.7582562121910605E-3</v>
      </c>
      <c r="Y655" s="81"/>
      <c r="Z655" s="81"/>
    </row>
    <row r="656" spans="1:26" ht="13">
      <c r="A656" s="74">
        <v>1924.12</v>
      </c>
      <c r="B656" s="95">
        <v>10.16</v>
      </c>
      <c r="C656" s="96">
        <v>0.55000000000000004</v>
      </c>
      <c r="D656" s="95">
        <v>0.93</v>
      </c>
      <c r="E656" s="95">
        <v>17.3</v>
      </c>
      <c r="F656" s="96">
        <f t="shared" si="147"/>
        <v>1924.9583333332844</v>
      </c>
      <c r="G656" s="97">
        <f>G645*1/12+G657*11/12</f>
        <v>3.8766666666666669</v>
      </c>
      <c r="H656" s="96">
        <f t="shared" si="144"/>
        <v>187.47284855491324</v>
      </c>
      <c r="I656" s="96">
        <f t="shared" si="140"/>
        <v>10.14862861271676</v>
      </c>
      <c r="J656" s="98">
        <f t="shared" si="145"/>
        <v>3217.5866557644517</v>
      </c>
      <c r="K656" s="96">
        <f t="shared" si="141"/>
        <v>17.160408381502886</v>
      </c>
      <c r="L656" s="98">
        <f t="shared" si="142"/>
        <v>294.52318797843901</v>
      </c>
      <c r="M656" s="91">
        <f t="shared" si="134"/>
        <v>9.3106396804163758</v>
      </c>
      <c r="N656" s="87"/>
      <c r="O656" s="99">
        <f t="shared" si="135"/>
        <v>13.408391594348116</v>
      </c>
      <c r="P656" s="99"/>
      <c r="Q656" s="107">
        <f t="shared" si="136"/>
        <v>0.123928919192219</v>
      </c>
      <c r="R656" s="97">
        <f t="shared" si="143"/>
        <v>1.0046019730150058</v>
      </c>
      <c r="S656" s="97">
        <f t="shared" si="146"/>
        <v>6.8213808385815815</v>
      </c>
      <c r="T656" s="100">
        <f t="shared" si="137"/>
        <v>7.2696321943440445E-2</v>
      </c>
      <c r="U656" s="100">
        <f t="shared" si="138"/>
        <v>7.0942531993489544E-2</v>
      </c>
      <c r="V656" s="100">
        <f t="shared" si="139"/>
        <v>1.7537899499509013E-3</v>
      </c>
      <c r="Y656" s="81"/>
      <c r="Z656" s="81"/>
    </row>
    <row r="657" spans="1:26" ht="13">
      <c r="A657" s="74">
        <v>1925.01</v>
      </c>
      <c r="B657" s="95">
        <v>10.58</v>
      </c>
      <c r="C657" s="96">
        <v>0.55420000000000003</v>
      </c>
      <c r="D657" s="95">
        <v>0.95669999999999999</v>
      </c>
      <c r="E657" s="95">
        <v>17.3</v>
      </c>
      <c r="F657" s="96">
        <f t="shared" si="147"/>
        <v>1925.0416666666176</v>
      </c>
      <c r="G657" s="97">
        <v>3.86</v>
      </c>
      <c r="H657" s="96">
        <f t="shared" si="144"/>
        <v>195.22271040462422</v>
      </c>
      <c r="I657" s="96">
        <f t="shared" si="140"/>
        <v>10.226127231213869</v>
      </c>
      <c r="J657" s="98">
        <f t="shared" si="145"/>
        <v>3365.2230014803108</v>
      </c>
      <c r="K657" s="96">
        <f t="shared" si="141"/>
        <v>17.653078170520224</v>
      </c>
      <c r="L657" s="98">
        <f t="shared" si="142"/>
        <v>304.30140316788402</v>
      </c>
      <c r="M657" s="91">
        <f t="shared" si="134"/>
        <v>9.6926188522550003</v>
      </c>
      <c r="N657" s="87"/>
      <c r="O657" s="99">
        <f t="shared" si="135"/>
        <v>13.953065695481405</v>
      </c>
      <c r="P657" s="99"/>
      <c r="Q657" s="107">
        <f t="shared" si="136"/>
        <v>0.11986287085323859</v>
      </c>
      <c r="R657" s="97">
        <f t="shared" si="143"/>
        <v>1.0044518074010109</v>
      </c>
      <c r="S657" s="97">
        <f t="shared" si="146"/>
        <v>6.8527726491258116</v>
      </c>
      <c r="T657" s="100">
        <f t="shared" si="137"/>
        <v>6.6744815695120474E-2</v>
      </c>
      <c r="U657" s="100">
        <f t="shared" si="138"/>
        <v>6.937049498737724E-2</v>
      </c>
      <c r="V657" s="100">
        <f t="shared" si="139"/>
        <v>-2.6256792922567662E-3</v>
      </c>
      <c r="Y657" s="81"/>
      <c r="Z657" s="81"/>
    </row>
    <row r="658" spans="1:26" ht="13">
      <c r="A658" s="74">
        <v>1925.02</v>
      </c>
      <c r="B658" s="95">
        <v>10.67</v>
      </c>
      <c r="C658" s="96">
        <v>0.55830000000000002</v>
      </c>
      <c r="D658" s="95">
        <v>0.98329999999999995</v>
      </c>
      <c r="E658" s="95">
        <v>17.2</v>
      </c>
      <c r="F658" s="96">
        <f t="shared" si="147"/>
        <v>1925.1249999999509</v>
      </c>
      <c r="G658" s="97">
        <f>G657*11/12+G669*1/12</f>
        <v>3.8450000000000002</v>
      </c>
      <c r="H658" s="96">
        <f t="shared" si="144"/>
        <v>198.02806598837205</v>
      </c>
      <c r="I658" s="96">
        <f t="shared" si="140"/>
        <v>10.361674718023254</v>
      </c>
      <c r="J658" s="98">
        <f t="shared" si="145"/>
        <v>3428.4657766339574</v>
      </c>
      <c r="K658" s="96">
        <f t="shared" si="141"/>
        <v>18.249390561046507</v>
      </c>
      <c r="L658" s="98">
        <f t="shared" si="142"/>
        <v>315.95223975296818</v>
      </c>
      <c r="M658" s="91">
        <f t="shared" si="134"/>
        <v>9.8308047228195772</v>
      </c>
      <c r="N658" s="87"/>
      <c r="O658" s="99">
        <f t="shared" si="135"/>
        <v>14.143902484635971</v>
      </c>
      <c r="P658" s="99"/>
      <c r="Q658" s="107">
        <f t="shared" si="136"/>
        <v>0.11900102849113869</v>
      </c>
      <c r="R658" s="97">
        <f t="shared" si="143"/>
        <v>1.0044401732636803</v>
      </c>
      <c r="S658" s="97">
        <f t="shared" si="146"/>
        <v>6.9232989421524191</v>
      </c>
      <c r="T658" s="100">
        <f t="shared" si="137"/>
        <v>6.1161034514012558E-2</v>
      </c>
      <c r="U658" s="100">
        <f t="shared" si="138"/>
        <v>6.7849285998279107E-2</v>
      </c>
      <c r="V658" s="100">
        <f t="shared" si="139"/>
        <v>-6.6882514842665497E-3</v>
      </c>
      <c r="Y658" s="81"/>
      <c r="Z658" s="81"/>
    </row>
    <row r="659" spans="1:26" ht="13">
      <c r="A659" s="74">
        <v>1925.03</v>
      </c>
      <c r="B659" s="95">
        <v>10.39</v>
      </c>
      <c r="C659" s="96">
        <v>0.5625</v>
      </c>
      <c r="D659" s="95">
        <v>1.01</v>
      </c>
      <c r="E659" s="95">
        <v>17.3</v>
      </c>
      <c r="F659" s="96">
        <f t="shared" si="147"/>
        <v>1925.2083333332841</v>
      </c>
      <c r="G659" s="97">
        <f>G657*10/12+G669*2/12</f>
        <v>3.83</v>
      </c>
      <c r="H659" s="96">
        <f t="shared" si="144"/>
        <v>191.71682052023115</v>
      </c>
      <c r="I659" s="96">
        <f t="shared" si="140"/>
        <v>10.379279263005778</v>
      </c>
      <c r="J659" s="98">
        <f t="shared" si="145"/>
        <v>3334.1737275550395</v>
      </c>
      <c r="K659" s="96">
        <f t="shared" si="141"/>
        <v>18.636572543352596</v>
      </c>
      <c r="L659" s="98">
        <f t="shared" si="142"/>
        <v>324.11120931959476</v>
      </c>
      <c r="M659" s="91">
        <f t="shared" si="134"/>
        <v>9.5185375388100351</v>
      </c>
      <c r="N659" s="87"/>
      <c r="O659" s="99">
        <f t="shared" si="135"/>
        <v>13.685923349947979</v>
      </c>
      <c r="P659" s="99"/>
      <c r="Q659" s="107">
        <f t="shared" si="136"/>
        <v>0.12416250134532479</v>
      </c>
      <c r="R659" s="97">
        <f t="shared" si="143"/>
        <v>1.0044285399691208</v>
      </c>
      <c r="S659" s="97">
        <f t="shared" si="146"/>
        <v>6.9138428283817035</v>
      </c>
      <c r="T659" s="100">
        <f t="shared" si="137"/>
        <v>5.7639446446891895E-2</v>
      </c>
      <c r="U659" s="100">
        <f t="shared" si="138"/>
        <v>6.8349938960863721E-2</v>
      </c>
      <c r="V659" s="100">
        <f t="shared" si="139"/>
        <v>-1.0710492513971825E-2</v>
      </c>
      <c r="Y659" s="81"/>
      <c r="Z659" s="81"/>
    </row>
    <row r="660" spans="1:26" ht="13">
      <c r="A660" s="74">
        <v>1925.04</v>
      </c>
      <c r="B660" s="95">
        <v>10.28</v>
      </c>
      <c r="C660" s="96">
        <v>0.56669999999999998</v>
      </c>
      <c r="D660" s="95">
        <v>1.0369999999999999</v>
      </c>
      <c r="E660" s="95">
        <v>17.2</v>
      </c>
      <c r="F660" s="96">
        <f t="shared" si="147"/>
        <v>1925.2916666666174</v>
      </c>
      <c r="G660" s="97">
        <f>G657*9/12+G669*3/12</f>
        <v>3.8149999999999999</v>
      </c>
      <c r="H660" s="96">
        <f t="shared" si="144"/>
        <v>190.78992674418598</v>
      </c>
      <c r="I660" s="96">
        <f t="shared" si="140"/>
        <v>10.517573101744182</v>
      </c>
      <c r="J660" s="98">
        <f t="shared" si="145"/>
        <v>3333.2967037424619</v>
      </c>
      <c r="K660" s="96">
        <f t="shared" si="141"/>
        <v>19.246026656976738</v>
      </c>
      <c r="L660" s="98">
        <f t="shared" si="142"/>
        <v>336.24792624328148</v>
      </c>
      <c r="M660" s="91">
        <f t="shared" si="134"/>
        <v>9.4765667879030744</v>
      </c>
      <c r="N660" s="87"/>
      <c r="O660" s="99">
        <f t="shared" si="135"/>
        <v>13.615545452014185</v>
      </c>
      <c r="P660" s="99"/>
      <c r="Q660" s="107">
        <f t="shared" si="136"/>
        <v>0.12310340370448422</v>
      </c>
      <c r="R660" s="97">
        <f t="shared" si="143"/>
        <v>1.0044169075182756</v>
      </c>
      <c r="S660" s="97">
        <f t="shared" si="146"/>
        <v>6.9848358312786178</v>
      </c>
      <c r="T660" s="100">
        <f t="shared" si="137"/>
        <v>6.4998290855300844E-2</v>
      </c>
      <c r="U660" s="100">
        <f t="shared" si="138"/>
        <v>6.6836389105776162E-2</v>
      </c>
      <c r="V660" s="100">
        <f t="shared" si="139"/>
        <v>-1.8380982504753174E-3</v>
      </c>
      <c r="Y660" s="81"/>
      <c r="Z660" s="81"/>
    </row>
    <row r="661" spans="1:26" ht="13">
      <c r="A661" s="74">
        <v>1925.05</v>
      </c>
      <c r="B661" s="95">
        <v>10.61</v>
      </c>
      <c r="C661" s="96">
        <v>0.57079999999999997</v>
      </c>
      <c r="D661" s="95">
        <v>1.0629999999999999</v>
      </c>
      <c r="E661" s="95">
        <v>17.3</v>
      </c>
      <c r="F661" s="96">
        <f t="shared" si="147"/>
        <v>1925.3749999999507</v>
      </c>
      <c r="G661" s="97">
        <f>G657*8/12+G669*4/12</f>
        <v>3.8</v>
      </c>
      <c r="H661" s="96">
        <f t="shared" si="144"/>
        <v>195.77627196531785</v>
      </c>
      <c r="I661" s="96">
        <f t="shared" si="140"/>
        <v>10.532431294797684</v>
      </c>
      <c r="J661" s="98">
        <f t="shared" si="145"/>
        <v>3435.7476645067995</v>
      </c>
      <c r="K661" s="96">
        <f t="shared" si="141"/>
        <v>19.614531300578026</v>
      </c>
      <c r="L661" s="98">
        <f t="shared" si="142"/>
        <v>344.22240974276417</v>
      </c>
      <c r="M661" s="91">
        <f t="shared" si="134"/>
        <v>9.7290076940213339</v>
      </c>
      <c r="N661" s="87"/>
      <c r="O661" s="99">
        <f t="shared" si="135"/>
        <v>13.963817337114982</v>
      </c>
      <c r="P661" s="99"/>
      <c r="Q661" s="107">
        <f t="shared" si="136"/>
        <v>0.12007698527266278</v>
      </c>
      <c r="R661" s="97">
        <f t="shared" si="143"/>
        <v>1.0044052759120881</v>
      </c>
      <c r="S661" s="97">
        <f t="shared" si="146"/>
        <v>6.9751340999434834</v>
      </c>
      <c r="T661" s="100">
        <f t="shared" si="137"/>
        <v>7.0242150417554328E-2</v>
      </c>
      <c r="U661" s="100">
        <f t="shared" si="138"/>
        <v>6.7337090545177558E-2</v>
      </c>
      <c r="V661" s="100">
        <f t="shared" si="139"/>
        <v>2.9050598723767695E-3</v>
      </c>
      <c r="Y661" s="81"/>
      <c r="Z661" s="81"/>
    </row>
    <row r="662" spans="1:26" ht="13">
      <c r="A662" s="74">
        <v>1925.06</v>
      </c>
      <c r="B662" s="95">
        <v>10.8</v>
      </c>
      <c r="C662" s="96">
        <v>0.57499999999999996</v>
      </c>
      <c r="D662" s="95">
        <v>1.0900000000000001</v>
      </c>
      <c r="E662" s="95">
        <v>17.5</v>
      </c>
      <c r="F662" s="96">
        <f t="shared" si="147"/>
        <v>1925.4583333332839</v>
      </c>
      <c r="G662" s="97">
        <f>G657*7/12+G669*5/12</f>
        <v>3.7850000000000001</v>
      </c>
      <c r="H662" s="96">
        <f t="shared" si="144"/>
        <v>197.00465142857138</v>
      </c>
      <c r="I662" s="96">
        <f t="shared" si="140"/>
        <v>10.488673571428567</v>
      </c>
      <c r="J662" s="98">
        <f t="shared" si="145"/>
        <v>3472.6440570576215</v>
      </c>
      <c r="K662" s="96">
        <f t="shared" si="141"/>
        <v>19.88287685714285</v>
      </c>
      <c r="L662" s="98">
        <f t="shared" si="142"/>
        <v>350.47981686970434</v>
      </c>
      <c r="M662" s="91">
        <f t="shared" si="134"/>
        <v>9.796386180450618</v>
      </c>
      <c r="N662" s="87"/>
      <c r="O662" s="99">
        <f t="shared" si="135"/>
        <v>14.043411328040783</v>
      </c>
      <c r="P662" s="99"/>
      <c r="Q662" s="107">
        <f t="shared" si="136"/>
        <v>0.12073372793126153</v>
      </c>
      <c r="R662" s="97">
        <f t="shared" si="143"/>
        <v>1.0043936451515041</v>
      </c>
      <c r="S662" s="97">
        <f t="shared" si="146"/>
        <v>6.9257945017183768</v>
      </c>
      <c r="T662" s="100">
        <f t="shared" si="137"/>
        <v>7.4258158038316369E-2</v>
      </c>
      <c r="U662" s="100">
        <f t="shared" si="138"/>
        <v>6.922417579358453E-2</v>
      </c>
      <c r="V662" s="100">
        <f t="shared" si="139"/>
        <v>5.0339822447318383E-3</v>
      </c>
      <c r="Y662" s="81"/>
      <c r="Z662" s="81"/>
    </row>
    <row r="663" spans="1:26" ht="13">
      <c r="A663" s="74">
        <v>1925.07</v>
      </c>
      <c r="B663" s="95">
        <v>11.1</v>
      </c>
      <c r="C663" s="96">
        <v>0.57920000000000005</v>
      </c>
      <c r="D663" s="95">
        <v>1.117</v>
      </c>
      <c r="E663" s="95">
        <v>17.7</v>
      </c>
      <c r="F663" s="96">
        <f t="shared" si="147"/>
        <v>1925.5416666666172</v>
      </c>
      <c r="G663" s="97">
        <f>G657*6/12+G669*6/12</f>
        <v>3.77</v>
      </c>
      <c r="H663" s="96">
        <f t="shared" si="144"/>
        <v>200.189127118644</v>
      </c>
      <c r="I663" s="96">
        <f t="shared" si="140"/>
        <v>10.44590472316384</v>
      </c>
      <c r="J663" s="98">
        <f t="shared" si="145"/>
        <v>3544.1218600315838</v>
      </c>
      <c r="K663" s="96">
        <f t="shared" si="141"/>
        <v>20.145158107344628</v>
      </c>
      <c r="L663" s="98">
        <f t="shared" si="142"/>
        <v>356.64721780678195</v>
      </c>
      <c r="M663" s="91">
        <f t="shared" si="134"/>
        <v>9.9639938917878084</v>
      </c>
      <c r="N663" s="87"/>
      <c r="O663" s="99">
        <f t="shared" si="135"/>
        <v>14.263012384495765</v>
      </c>
      <c r="P663" s="99"/>
      <c r="Q663" s="107">
        <f t="shared" si="136"/>
        <v>0.12036790116256746</v>
      </c>
      <c r="R663" s="97">
        <f t="shared" si="143"/>
        <v>1.0043820152374694</v>
      </c>
      <c r="S663" s="97">
        <f t="shared" si="146"/>
        <v>6.8776225841890053</v>
      </c>
      <c r="T663" s="100">
        <f t="shared" si="137"/>
        <v>7.7928607588556797E-2</v>
      </c>
      <c r="U663" s="100">
        <f t="shared" si="138"/>
        <v>7.0322166402230879E-2</v>
      </c>
      <c r="V663" s="100">
        <f t="shared" si="139"/>
        <v>7.6064411863259185E-3</v>
      </c>
      <c r="Y663" s="81"/>
      <c r="Z663" s="81"/>
    </row>
    <row r="664" spans="1:26" ht="13">
      <c r="A664" s="74">
        <v>1925.08</v>
      </c>
      <c r="B664" s="95">
        <v>11.25</v>
      </c>
      <c r="C664" s="96">
        <v>0.58330000000000004</v>
      </c>
      <c r="D664" s="95">
        <v>1.143</v>
      </c>
      <c r="E664" s="95">
        <v>17.7</v>
      </c>
      <c r="F664" s="96">
        <f t="shared" si="147"/>
        <v>1925.6249999999504</v>
      </c>
      <c r="G664" s="97">
        <f>G657*5/12+G669*7/12</f>
        <v>3.7550000000000003</v>
      </c>
      <c r="H664" s="96">
        <f t="shared" si="144"/>
        <v>202.89438559322028</v>
      </c>
      <c r="I664" s="96">
        <f t="shared" si="140"/>
        <v>10.519848454802258</v>
      </c>
      <c r="J664" s="98">
        <f t="shared" si="145"/>
        <v>3607.5355659551069</v>
      </c>
      <c r="K664" s="96">
        <f t="shared" si="141"/>
        <v>20.614069576271181</v>
      </c>
      <c r="L664" s="98">
        <f t="shared" si="142"/>
        <v>366.52561350103889</v>
      </c>
      <c r="M664" s="91">
        <f t="shared" si="134"/>
        <v>10.110918458488952</v>
      </c>
      <c r="N664" s="87"/>
      <c r="O664" s="99">
        <f t="shared" si="135"/>
        <v>14.449940451105403</v>
      </c>
      <c r="P664" s="99"/>
      <c r="Q664" s="107">
        <f t="shared" si="136"/>
        <v>0.11905952231040792</v>
      </c>
      <c r="R664" s="97">
        <f t="shared" si="143"/>
        <v>1.0043703861709314</v>
      </c>
      <c r="S664" s="97">
        <f t="shared" si="146"/>
        <v>6.9077604311504848</v>
      </c>
      <c r="T664" s="100">
        <f t="shared" si="137"/>
        <v>8.3429645200274072E-2</v>
      </c>
      <c r="U664" s="100">
        <f t="shared" si="138"/>
        <v>7.020470103126053E-2</v>
      </c>
      <c r="V664" s="100">
        <f t="shared" si="139"/>
        <v>1.3224944169013542E-2</v>
      </c>
      <c r="Y664" s="81"/>
      <c r="Z664" s="81"/>
    </row>
    <row r="665" spans="1:26" ht="13">
      <c r="A665" s="74">
        <v>1925.09</v>
      </c>
      <c r="B665" s="95">
        <v>11.51</v>
      </c>
      <c r="C665" s="96">
        <v>0.58750000000000002</v>
      </c>
      <c r="D665" s="95">
        <v>1.17</v>
      </c>
      <c r="E665" s="95">
        <v>17.7</v>
      </c>
      <c r="F665" s="96">
        <f t="shared" si="147"/>
        <v>1925.7083333332837</v>
      </c>
      <c r="G665" s="97">
        <f>G657*4/12+G669*8/12</f>
        <v>3.74</v>
      </c>
      <c r="H665" s="96">
        <f t="shared" si="144"/>
        <v>207.58350028248583</v>
      </c>
      <c r="I665" s="96">
        <f t="shared" si="140"/>
        <v>10.595595692090393</v>
      </c>
      <c r="J665" s="98">
        <f t="shared" si="145"/>
        <v>3706.6091815905038</v>
      </c>
      <c r="K665" s="96">
        <f t="shared" si="141"/>
        <v>21.10101610169491</v>
      </c>
      <c r="L665" s="98">
        <f t="shared" si="142"/>
        <v>376.77956059608073</v>
      </c>
      <c r="M665" s="91">
        <f t="shared" si="134"/>
        <v>10.359247611348511</v>
      </c>
      <c r="N665" s="87"/>
      <c r="O665" s="99">
        <f t="shared" si="135"/>
        <v>14.777258376991178</v>
      </c>
      <c r="P665" s="99"/>
      <c r="Q665" s="107">
        <f t="shared" si="136"/>
        <v>0.11683864606599481</v>
      </c>
      <c r="R665" s="97">
        <f t="shared" si="143"/>
        <v>1.0043587579528388</v>
      </c>
      <c r="S665" s="97">
        <f t="shared" si="146"/>
        <v>6.9379500118108925</v>
      </c>
      <c r="T665" s="100">
        <f t="shared" si="137"/>
        <v>8.3099150693537016E-2</v>
      </c>
      <c r="U665" s="100">
        <f t="shared" si="138"/>
        <v>7.0087510734673231E-2</v>
      </c>
      <c r="V665" s="100">
        <f t="shared" si="139"/>
        <v>1.3011639958863785E-2</v>
      </c>
      <c r="Y665" s="81"/>
      <c r="Z665" s="81"/>
    </row>
    <row r="666" spans="1:26" ht="13">
      <c r="A666" s="74">
        <v>1925.1</v>
      </c>
      <c r="B666" s="95">
        <v>11.89</v>
      </c>
      <c r="C666" s="96">
        <v>0.5917</v>
      </c>
      <c r="D666" s="95">
        <v>1.1970000000000001</v>
      </c>
      <c r="E666" s="95">
        <v>17.7</v>
      </c>
      <c r="F666" s="96">
        <f t="shared" si="147"/>
        <v>1925.7916666666169</v>
      </c>
      <c r="G666" s="97">
        <f>G657*3/12+G669*9/12</f>
        <v>3.7250000000000001</v>
      </c>
      <c r="H666" s="96">
        <f t="shared" si="144"/>
        <v>214.43682175141237</v>
      </c>
      <c r="I666" s="96">
        <f t="shared" si="140"/>
        <v>10.671342929378527</v>
      </c>
      <c r="J666" s="98">
        <f t="shared" si="145"/>
        <v>3844.860980901246</v>
      </c>
      <c r="K666" s="96">
        <f t="shared" si="141"/>
        <v>21.587962627118639</v>
      </c>
      <c r="L666" s="98">
        <f t="shared" si="142"/>
        <v>387.07305249274953</v>
      </c>
      <c r="M666" s="91">
        <f t="shared" si="134"/>
        <v>10.718495997022936</v>
      </c>
      <c r="N666" s="87"/>
      <c r="O666" s="99">
        <f t="shared" si="135"/>
        <v>15.256796100151364</v>
      </c>
      <c r="P666" s="99"/>
      <c r="Q666" s="107">
        <f t="shared" si="136"/>
        <v>0.11271163979524509</v>
      </c>
      <c r="R666" s="97">
        <f t="shared" si="143"/>
        <v>1.0043471305841412</v>
      </c>
      <c r="S666" s="97">
        <f t="shared" si="146"/>
        <v>6.9681908566012716</v>
      </c>
      <c r="T666" s="100">
        <f t="shared" si="137"/>
        <v>8.2327386844403661E-2</v>
      </c>
      <c r="U666" s="100">
        <f t="shared" si="138"/>
        <v>6.9970595385996814E-2</v>
      </c>
      <c r="V666" s="100">
        <f t="shared" si="139"/>
        <v>1.2356791458406846E-2</v>
      </c>
      <c r="Y666" s="81"/>
      <c r="Z666" s="81"/>
    </row>
    <row r="667" spans="1:26" ht="13">
      <c r="A667" s="74">
        <v>1925.11</v>
      </c>
      <c r="B667" s="95">
        <v>12.26</v>
      </c>
      <c r="C667" s="96">
        <v>0.5958</v>
      </c>
      <c r="D667" s="95">
        <v>1.2230000000000001</v>
      </c>
      <c r="E667" s="95">
        <v>18</v>
      </c>
      <c r="F667" s="96">
        <f t="shared" si="147"/>
        <v>1925.8749999999502</v>
      </c>
      <c r="G667" s="97">
        <f>G657*2/12+G669*10/12</f>
        <v>3.71</v>
      </c>
      <c r="H667" s="96">
        <f t="shared" si="144"/>
        <v>217.42462944444435</v>
      </c>
      <c r="I667" s="96">
        <f t="shared" si="140"/>
        <v>10.566198549999998</v>
      </c>
      <c r="J667" s="98">
        <f t="shared" si="145"/>
        <v>3914.2201926542057</v>
      </c>
      <c r="K667" s="96">
        <f t="shared" si="141"/>
        <v>21.689259527777772</v>
      </c>
      <c r="L667" s="98">
        <f t="shared" si="142"/>
        <v>390.46421660816424</v>
      </c>
      <c r="M667" s="91">
        <f t="shared" si="134"/>
        <v>10.886317440307941</v>
      </c>
      <c r="N667" s="87"/>
      <c r="O667" s="99">
        <f t="shared" si="135"/>
        <v>15.458345172036253</v>
      </c>
      <c r="P667" s="99"/>
      <c r="Q667" s="107">
        <f t="shared" si="136"/>
        <v>0.11216870688545674</v>
      </c>
      <c r="R667" s="97">
        <f t="shared" si="143"/>
        <v>1.0043355040657889</v>
      </c>
      <c r="S667" s="97">
        <f t="shared" si="146"/>
        <v>6.8818411173202998</v>
      </c>
      <c r="T667" s="100">
        <f t="shared" si="137"/>
        <v>8.9667378175011692E-2</v>
      </c>
      <c r="U667" s="100">
        <f t="shared" si="138"/>
        <v>7.0874478450491996E-2</v>
      </c>
      <c r="V667" s="100">
        <f t="shared" si="139"/>
        <v>1.8792899724519696E-2</v>
      </c>
      <c r="Y667" s="81"/>
      <c r="Z667" s="81"/>
    </row>
    <row r="668" spans="1:26" ht="13">
      <c r="A668" s="74">
        <v>1925.12</v>
      </c>
      <c r="B668" s="95">
        <v>12.46</v>
      </c>
      <c r="C668" s="96">
        <v>0.6</v>
      </c>
      <c r="D668" s="95">
        <v>1.25</v>
      </c>
      <c r="E668" s="95">
        <v>17.899999999999999</v>
      </c>
      <c r="F668" s="96">
        <f t="shared" si="147"/>
        <v>1925.9583333332835</v>
      </c>
      <c r="G668" s="97">
        <f>G657*1/12+G669*11/12</f>
        <v>3.6950000000000003</v>
      </c>
      <c r="H668" s="96">
        <f t="shared" si="144"/>
        <v>222.20600167597763</v>
      </c>
      <c r="I668" s="96">
        <f t="shared" si="140"/>
        <v>10.700128491620109</v>
      </c>
      <c r="J668" s="98">
        <f t="shared" si="145"/>
        <v>4016.3501370759896</v>
      </c>
      <c r="K668" s="96">
        <f t="shared" si="141"/>
        <v>22.291934357541894</v>
      </c>
      <c r="L668" s="98">
        <f t="shared" si="142"/>
        <v>402.92437169702941</v>
      </c>
      <c r="M668" s="91">
        <f t="shared" si="134"/>
        <v>11.147365239137264</v>
      </c>
      <c r="N668" s="87"/>
      <c r="O668" s="99">
        <f t="shared" si="135"/>
        <v>15.788866974247387</v>
      </c>
      <c r="P668" s="99"/>
      <c r="Q668" s="107">
        <f t="shared" si="136"/>
        <v>0.10957865215542228</v>
      </c>
      <c r="R668" s="97">
        <f t="shared" si="143"/>
        <v>1.0043238783987345</v>
      </c>
      <c r="S668" s="97">
        <f t="shared" si="146"/>
        <v>6.9502900901878215</v>
      </c>
      <c r="T668" s="100">
        <f t="shared" si="137"/>
        <v>8.7190293496408833E-2</v>
      </c>
      <c r="U668" s="100">
        <f t="shared" si="138"/>
        <v>7.0161643644488958E-2</v>
      </c>
      <c r="V668" s="100">
        <f t="shared" si="139"/>
        <v>1.7028649851919875E-2</v>
      </c>
      <c r="Y668" s="81"/>
      <c r="Z668" s="81"/>
    </row>
    <row r="669" spans="1:26" ht="13">
      <c r="A669" s="74">
        <v>1926.01</v>
      </c>
      <c r="B669" s="95">
        <v>12.65</v>
      </c>
      <c r="C669" s="96">
        <v>0.60750000000000004</v>
      </c>
      <c r="D669" s="95">
        <v>1.2490000000000001</v>
      </c>
      <c r="E669" s="95">
        <v>17.899999999999999</v>
      </c>
      <c r="F669" s="96">
        <f t="shared" si="147"/>
        <v>1926.0416666666167</v>
      </c>
      <c r="G669" s="97">
        <v>3.68</v>
      </c>
      <c r="H669" s="96">
        <f t="shared" si="144"/>
        <v>225.59437569832397</v>
      </c>
      <c r="I669" s="96">
        <f t="shared" si="140"/>
        <v>10.833880097765361</v>
      </c>
      <c r="J669" s="98">
        <f t="shared" si="145"/>
        <v>4093.9130786276678</v>
      </c>
      <c r="K669" s="96">
        <f t="shared" si="141"/>
        <v>22.274100810055863</v>
      </c>
      <c r="L669" s="98">
        <f t="shared" si="142"/>
        <v>404.21323598466068</v>
      </c>
      <c r="M669" s="91">
        <f t="shared" si="134"/>
        <v>11.340966188506247</v>
      </c>
      <c r="N669" s="87"/>
      <c r="O669" s="99">
        <f t="shared" si="135"/>
        <v>16.018850836070303</v>
      </c>
      <c r="P669" s="99"/>
      <c r="Q669" s="107">
        <f t="shared" si="136"/>
        <v>0.1071766660559601</v>
      </c>
      <c r="R669" s="97">
        <f t="shared" si="143"/>
        <v>1.0054209127544818</v>
      </c>
      <c r="S669" s="97">
        <f t="shared" si="146"/>
        <v>6.9803422993737234</v>
      </c>
      <c r="T669" s="100">
        <f t="shared" si="137"/>
        <v>9.1277021951106985E-2</v>
      </c>
      <c r="U669" s="100">
        <f t="shared" si="138"/>
        <v>7.0045506362641285E-2</v>
      </c>
      <c r="V669" s="100">
        <f t="shared" si="139"/>
        <v>2.1231515588465699E-2</v>
      </c>
      <c r="Y669" s="81"/>
      <c r="Z669" s="81"/>
    </row>
    <row r="670" spans="1:26" ht="13">
      <c r="A670" s="74">
        <v>1926.02</v>
      </c>
      <c r="B670" s="95">
        <v>12.67</v>
      </c>
      <c r="C670" s="96">
        <v>0.61499999999999999</v>
      </c>
      <c r="D670" s="95">
        <v>1.248</v>
      </c>
      <c r="E670" s="95">
        <v>17.899999999999999</v>
      </c>
      <c r="F670" s="96">
        <f t="shared" si="147"/>
        <v>1926.12499999995</v>
      </c>
      <c r="G670" s="97">
        <f>G669*11/12+G681*1/12</f>
        <v>3.6516666666666668</v>
      </c>
      <c r="H670" s="96">
        <f t="shared" si="144"/>
        <v>225.95104664804464</v>
      </c>
      <c r="I670" s="96">
        <f t="shared" si="140"/>
        <v>10.967631703910612</v>
      </c>
      <c r="J670" s="98">
        <f t="shared" si="145"/>
        <v>4116.9716799598591</v>
      </c>
      <c r="K670" s="96">
        <f t="shared" si="141"/>
        <v>22.256267262569828</v>
      </c>
      <c r="L670" s="98">
        <f t="shared" si="142"/>
        <v>405.52333516889536</v>
      </c>
      <c r="M670" s="91">
        <f t="shared" si="134"/>
        <v>11.389435672748021</v>
      </c>
      <c r="N670" s="87"/>
      <c r="O670" s="99">
        <f t="shared" si="135"/>
        <v>16.041273315196626</v>
      </c>
      <c r="P670" s="99"/>
      <c r="Q670" s="107">
        <f t="shared" si="136"/>
        <v>0.10708475333291051</v>
      </c>
      <c r="R670" s="97">
        <f t="shared" si="143"/>
        <v>1.0054004313264016</v>
      </c>
      <c r="S670" s="97">
        <f t="shared" si="146"/>
        <v>7.0181821259750468</v>
      </c>
      <c r="T670" s="100">
        <f t="shared" si="137"/>
        <v>9.7077355087881623E-2</v>
      </c>
      <c r="U670" s="100">
        <f t="shared" si="138"/>
        <v>6.967985956692857E-2</v>
      </c>
      <c r="V670" s="100">
        <f t="shared" si="139"/>
        <v>2.7397495520953052E-2</v>
      </c>
      <c r="Y670" s="81"/>
      <c r="Z670" s="81"/>
    </row>
    <row r="671" spans="1:26" ht="13">
      <c r="A671" s="74">
        <v>1926.03</v>
      </c>
      <c r="B671" s="95">
        <v>11.81</v>
      </c>
      <c r="C671" s="96">
        <v>0.62250000000000005</v>
      </c>
      <c r="D671" s="95">
        <v>1.248</v>
      </c>
      <c r="E671" s="95">
        <v>17.8</v>
      </c>
      <c r="F671" s="96">
        <f t="shared" si="147"/>
        <v>1926.2083333332832</v>
      </c>
      <c r="G671" s="97">
        <f>G669*10/12+G681*2/12</f>
        <v>3.6233333333333335</v>
      </c>
      <c r="H671" s="96">
        <f t="shared" si="144"/>
        <v>211.7974216292134</v>
      </c>
      <c r="I671" s="96">
        <f t="shared" si="140"/>
        <v>11.163750632022468</v>
      </c>
      <c r="J671" s="98">
        <f t="shared" si="145"/>
        <v>3876.0345223495601</v>
      </c>
      <c r="K671" s="96">
        <f t="shared" si="141"/>
        <v>22.381302471910104</v>
      </c>
      <c r="L671" s="98">
        <f t="shared" si="142"/>
        <v>409.59280981306102</v>
      </c>
      <c r="M671" s="91">
        <f t="shared" si="134"/>
        <v>10.712352062732494</v>
      </c>
      <c r="N671" s="87"/>
      <c r="O671" s="99">
        <f t="shared" si="135"/>
        <v>15.046869401752987</v>
      </c>
      <c r="P671" s="99"/>
      <c r="Q671" s="107">
        <f t="shared" si="136"/>
        <v>0.11131698916246474</v>
      </c>
      <c r="R671" s="97">
        <f t="shared" si="143"/>
        <v>1.0053799556662915</v>
      </c>
      <c r="S671" s="97">
        <f t="shared" si="146"/>
        <v>7.0957242542038035</v>
      </c>
      <c r="T671" s="100">
        <f t="shared" si="137"/>
        <v>0.1071572599127284</v>
      </c>
      <c r="U671" s="100">
        <f t="shared" si="138"/>
        <v>6.9495385832488932E-2</v>
      </c>
      <c r="V671" s="100">
        <f t="shared" si="139"/>
        <v>3.7661874080239466E-2</v>
      </c>
      <c r="Y671" s="81"/>
      <c r="Z671" s="81"/>
    </row>
    <row r="672" spans="1:26" ht="13">
      <c r="A672" s="74">
        <v>1926.04</v>
      </c>
      <c r="B672" s="95">
        <v>11.48</v>
      </c>
      <c r="C672" s="96">
        <v>0.63</v>
      </c>
      <c r="D672" s="95">
        <v>1.2470000000000001</v>
      </c>
      <c r="E672" s="95">
        <v>17.899999999999999</v>
      </c>
      <c r="F672" s="96">
        <f t="shared" si="147"/>
        <v>1926.2916666666165</v>
      </c>
      <c r="G672" s="97">
        <f>G669*9/12+G681*3/12</f>
        <v>3.5950000000000002</v>
      </c>
      <c r="H672" s="96">
        <f t="shared" si="144"/>
        <v>204.72912513966477</v>
      </c>
      <c r="I672" s="96">
        <f t="shared" si="140"/>
        <v>11.235134916201115</v>
      </c>
      <c r="J672" s="98">
        <f t="shared" si="145"/>
        <v>3763.8141745993803</v>
      </c>
      <c r="K672" s="96">
        <f t="shared" si="141"/>
        <v>22.238433715083794</v>
      </c>
      <c r="L672" s="98">
        <f t="shared" si="142"/>
        <v>408.83939684019396</v>
      </c>
      <c r="M672" s="91">
        <f t="shared" si="134"/>
        <v>10.395587685954739</v>
      </c>
      <c r="N672" s="87"/>
      <c r="O672" s="99">
        <f t="shared" si="135"/>
        <v>14.562366728257411</v>
      </c>
      <c r="P672" s="99"/>
      <c r="Q672" s="107">
        <f t="shared" si="136"/>
        <v>0.11403621939591524</v>
      </c>
      <c r="R672" s="97">
        <f t="shared" si="143"/>
        <v>1.0053594857863619</v>
      </c>
      <c r="S672" s="97">
        <f t="shared" si="146"/>
        <v>7.0940447521110261</v>
      </c>
      <c r="T672" s="100">
        <f t="shared" si="137"/>
        <v>0.11088512929981298</v>
      </c>
      <c r="U672" s="100">
        <f t="shared" si="138"/>
        <v>6.9733856888830381E-2</v>
      </c>
      <c r="V672" s="100">
        <f t="shared" si="139"/>
        <v>4.1151272410982598E-2</v>
      </c>
      <c r="Y672" s="81"/>
      <c r="Z672" s="81"/>
    </row>
    <row r="673" spans="1:26" ht="13">
      <c r="A673" s="74">
        <v>1926.05</v>
      </c>
      <c r="B673" s="95">
        <v>11.56</v>
      </c>
      <c r="C673" s="96">
        <v>0.63749999999999996</v>
      </c>
      <c r="D673" s="95">
        <v>1.246</v>
      </c>
      <c r="E673" s="95">
        <v>17.8</v>
      </c>
      <c r="F673" s="96">
        <f t="shared" si="147"/>
        <v>1926.3749999999498</v>
      </c>
      <c r="G673" s="97">
        <f>G669*8/12+G681*4/12</f>
        <v>3.5666666666666669</v>
      </c>
      <c r="H673" s="96">
        <f t="shared" si="144"/>
        <v>207.31398764044937</v>
      </c>
      <c r="I673" s="96">
        <f t="shared" si="140"/>
        <v>11.43275667134831</v>
      </c>
      <c r="J673" s="98">
        <f t="shared" si="145"/>
        <v>3828.8505476376117</v>
      </c>
      <c r="K673" s="96">
        <f t="shared" si="141"/>
        <v>22.345434999999991</v>
      </c>
      <c r="L673" s="98">
        <f t="shared" si="142"/>
        <v>412.69444484052457</v>
      </c>
      <c r="M673" s="91">
        <f t="shared" si="134"/>
        <v>10.575158463806103</v>
      </c>
      <c r="N673" s="87"/>
      <c r="O673" s="99">
        <f t="shared" si="135"/>
        <v>14.771860041900323</v>
      </c>
      <c r="P673" s="99"/>
      <c r="Q673" s="107">
        <f t="shared" si="136"/>
        <v>0.11110746549615286</v>
      </c>
      <c r="R673" s="97">
        <f t="shared" si="143"/>
        <v>1.0053390216988511</v>
      </c>
      <c r="S673" s="97">
        <f t="shared" si="146"/>
        <v>7.1721329660610822</v>
      </c>
      <c r="T673" s="100">
        <f t="shared" si="137"/>
        <v>0.10329769326495764</v>
      </c>
      <c r="U673" s="100">
        <f t="shared" si="138"/>
        <v>6.8776601827087447E-2</v>
      </c>
      <c r="V673" s="100">
        <f t="shared" si="139"/>
        <v>3.4521091437870188E-2</v>
      </c>
      <c r="Y673" s="81"/>
      <c r="Z673" s="81"/>
    </row>
    <row r="674" spans="1:26" ht="13">
      <c r="A674" s="74">
        <v>1926.06</v>
      </c>
      <c r="B674" s="95">
        <v>12.11</v>
      </c>
      <c r="C674" s="96">
        <v>0.64500000000000002</v>
      </c>
      <c r="D674" s="95">
        <v>1.2450000000000001</v>
      </c>
      <c r="E674" s="95">
        <v>17.7</v>
      </c>
      <c r="F674" s="96">
        <f t="shared" si="147"/>
        <v>1926.458333333283</v>
      </c>
      <c r="G674" s="97">
        <f>G669*7/12+G681*5/12</f>
        <v>3.5383333333333336</v>
      </c>
      <c r="H674" s="96">
        <f t="shared" si="144"/>
        <v>218.4045341807909</v>
      </c>
      <c r="I674" s="96">
        <f t="shared" si="140"/>
        <v>11.632611440677962</v>
      </c>
      <c r="J674" s="98">
        <f t="shared" si="145"/>
        <v>4051.583578231583</v>
      </c>
      <c r="K674" s="96">
        <f t="shared" si="141"/>
        <v>22.453645338983048</v>
      </c>
      <c r="L674" s="98">
        <f t="shared" si="142"/>
        <v>416.53357183305707</v>
      </c>
      <c r="M674" s="91">
        <f t="shared" si="134"/>
        <v>11.197979740229965</v>
      </c>
      <c r="N674" s="87"/>
      <c r="O674" s="99">
        <f t="shared" si="135"/>
        <v>15.591949753085158</v>
      </c>
      <c r="P674" s="99"/>
      <c r="Q674" s="107">
        <f t="shared" si="136"/>
        <v>0.10456095641367756</v>
      </c>
      <c r="R674" s="97">
        <f t="shared" si="143"/>
        <v>1.0053185634160247</v>
      </c>
      <c r="S674" s="97">
        <f t="shared" si="146"/>
        <v>7.2511620047893741</v>
      </c>
      <c r="T674" s="100">
        <f t="shared" si="137"/>
        <v>0.10120351831446639</v>
      </c>
      <c r="U674" s="100">
        <f t="shared" si="138"/>
        <v>6.7042914557499333E-2</v>
      </c>
      <c r="V674" s="100">
        <f t="shared" si="139"/>
        <v>3.4160603756967056E-2</v>
      </c>
      <c r="Y674" s="81"/>
      <c r="Z674" s="81"/>
    </row>
    <row r="675" spans="1:26" ht="13">
      <c r="A675" s="74">
        <v>1926.07</v>
      </c>
      <c r="B675" s="95">
        <v>12.62</v>
      </c>
      <c r="C675" s="96">
        <v>0.65249999999999997</v>
      </c>
      <c r="D675" s="95">
        <v>1.244</v>
      </c>
      <c r="E675" s="95">
        <v>17.5</v>
      </c>
      <c r="F675" s="96">
        <f t="shared" si="147"/>
        <v>1926.5416666666163</v>
      </c>
      <c r="G675" s="97">
        <f>G669*6/12+G681*6/12</f>
        <v>3.51</v>
      </c>
      <c r="H675" s="96">
        <f t="shared" si="144"/>
        <v>230.20358342857133</v>
      </c>
      <c r="I675" s="96">
        <f t="shared" si="140"/>
        <v>11.902364357142853</v>
      </c>
      <c r="J675" s="98">
        <f t="shared" si="145"/>
        <v>4288.8655240013013</v>
      </c>
      <c r="K675" s="96">
        <f t="shared" si="141"/>
        <v>22.692017257142851</v>
      </c>
      <c r="L675" s="98">
        <f t="shared" si="142"/>
        <v>422.76931155765607</v>
      </c>
      <c r="M675" s="91">
        <f t="shared" si="134"/>
        <v>11.869694058481283</v>
      </c>
      <c r="N675" s="87"/>
      <c r="O675" s="99">
        <f t="shared" si="135"/>
        <v>16.46912474336035</v>
      </c>
      <c r="P675" s="99"/>
      <c r="Q675" s="107">
        <f t="shared" si="136"/>
        <v>9.8597390299536319E-2</v>
      </c>
      <c r="R675" s="97">
        <f t="shared" si="143"/>
        <v>1.0052981109501766</v>
      </c>
      <c r="S675" s="97">
        <f t="shared" si="146"/>
        <v>7.3730389442631621</v>
      </c>
      <c r="T675" s="100">
        <f t="shared" si="137"/>
        <v>0.10081264835027315</v>
      </c>
      <c r="U675" s="100">
        <f t="shared" si="138"/>
        <v>6.4709778589431721E-2</v>
      </c>
      <c r="V675" s="100">
        <f t="shared" si="139"/>
        <v>3.6102869760841427E-2</v>
      </c>
      <c r="Y675" s="81"/>
      <c r="Z675" s="81"/>
    </row>
    <row r="676" spans="1:26" ht="13">
      <c r="A676" s="74">
        <v>1926.08</v>
      </c>
      <c r="B676" s="95">
        <v>13.12</v>
      </c>
      <c r="C676" s="96">
        <v>0.66</v>
      </c>
      <c r="D676" s="95">
        <v>1.2430000000000001</v>
      </c>
      <c r="E676" s="95">
        <v>17.399999999999999</v>
      </c>
      <c r="F676" s="96">
        <f t="shared" si="147"/>
        <v>1926.6249999999495</v>
      </c>
      <c r="G676" s="97">
        <f>G669*5/12+G681*7/12</f>
        <v>3.4816666666666665</v>
      </c>
      <c r="H676" s="96">
        <f t="shared" si="144"/>
        <v>240.69959540229877</v>
      </c>
      <c r="I676" s="96">
        <f t="shared" si="140"/>
        <v>12.108363793103447</v>
      </c>
      <c r="J676" s="98">
        <f t="shared" si="145"/>
        <v>4503.213096241826</v>
      </c>
      <c r="K676" s="96">
        <f t="shared" si="141"/>
        <v>22.804085143678158</v>
      </c>
      <c r="L676" s="98">
        <f t="shared" si="142"/>
        <v>426.63825294425237</v>
      </c>
      <c r="M676" s="91">
        <f t="shared" si="134"/>
        <v>12.488808219521882</v>
      </c>
      <c r="N676" s="87"/>
      <c r="O676" s="99">
        <f t="shared" si="135"/>
        <v>17.260693795594303</v>
      </c>
      <c r="P676" s="99"/>
      <c r="Q676" s="107">
        <f t="shared" si="136"/>
        <v>9.3136770867250987E-2</v>
      </c>
      <c r="R676" s="97">
        <f t="shared" si="143"/>
        <v>1.0052776643136292</v>
      </c>
      <c r="S676" s="97">
        <f t="shared" si="146"/>
        <v>7.4547004106909336</v>
      </c>
      <c r="T676" s="100">
        <f t="shared" si="137"/>
        <v>9.7173107482416921E-2</v>
      </c>
      <c r="U676" s="100">
        <f t="shared" si="138"/>
        <v>6.2988249465290247E-2</v>
      </c>
      <c r="V676" s="100">
        <f t="shared" si="139"/>
        <v>3.4184858017126674E-2</v>
      </c>
      <c r="Y676" s="81"/>
      <c r="Z676" s="81"/>
    </row>
    <row r="677" spans="1:26" ht="13">
      <c r="A677" s="74">
        <v>1926.09</v>
      </c>
      <c r="B677" s="95">
        <v>13.32</v>
      </c>
      <c r="C677" s="96">
        <v>0.66749999999999998</v>
      </c>
      <c r="D677" s="95">
        <v>1.242</v>
      </c>
      <c r="E677" s="95">
        <v>17.5</v>
      </c>
      <c r="F677" s="96">
        <f t="shared" si="147"/>
        <v>1926.7083333332828</v>
      </c>
      <c r="G677" s="97">
        <f>G669*4/12+G681*8/12</f>
        <v>3.4533333333333331</v>
      </c>
      <c r="H677" s="96">
        <f t="shared" si="144"/>
        <v>242.9724034285714</v>
      </c>
      <c r="I677" s="96">
        <f t="shared" si="140"/>
        <v>12.175981928571424</v>
      </c>
      <c r="J677" s="98">
        <f t="shared" si="145"/>
        <v>4564.7179454063617</v>
      </c>
      <c r="K677" s="96">
        <f t="shared" si="141"/>
        <v>22.655534914285706</v>
      </c>
      <c r="L677" s="98">
        <f t="shared" si="142"/>
        <v>425.6291057203228</v>
      </c>
      <c r="M677" s="91">
        <f t="shared" si="134"/>
        <v>12.692614823344725</v>
      </c>
      <c r="N677" s="87"/>
      <c r="O677" s="99">
        <f t="shared" si="135"/>
        <v>17.470213778374863</v>
      </c>
      <c r="P677" s="99"/>
      <c r="Q677" s="107">
        <f t="shared" si="136"/>
        <v>9.0830411840195316E-2</v>
      </c>
      <c r="R677" s="97">
        <f t="shared" si="143"/>
        <v>1.0052572235187336</v>
      </c>
      <c r="S677" s="97">
        <f t="shared" si="146"/>
        <v>7.4512207094914205</v>
      </c>
      <c r="T677" s="100">
        <f t="shared" si="137"/>
        <v>9.7269107033777447E-2</v>
      </c>
      <c r="U677" s="100">
        <f t="shared" si="138"/>
        <v>6.3250861066933117E-2</v>
      </c>
      <c r="V677" s="100">
        <f t="shared" si="139"/>
        <v>3.4018245966844329E-2</v>
      </c>
      <c r="Y677" s="81"/>
      <c r="Z677" s="81"/>
    </row>
    <row r="678" spans="1:26" ht="13">
      <c r="A678" s="74">
        <v>1926.1</v>
      </c>
      <c r="B678" s="95">
        <v>13.02</v>
      </c>
      <c r="C678" s="96">
        <v>0.67500000000000004</v>
      </c>
      <c r="D678" s="95">
        <v>1.242</v>
      </c>
      <c r="E678" s="95">
        <v>17.600000000000001</v>
      </c>
      <c r="F678" s="96">
        <f t="shared" si="147"/>
        <v>1926.791666666616</v>
      </c>
      <c r="G678" s="97">
        <f>G669*3/12+G681*9/12</f>
        <v>3.4249999999999998</v>
      </c>
      <c r="H678" s="96">
        <f t="shared" si="144"/>
        <v>236.15061988636356</v>
      </c>
      <c r="I678" s="96">
        <f t="shared" si="140"/>
        <v>12.24283167613636</v>
      </c>
      <c r="J678" s="98">
        <f t="shared" si="145"/>
        <v>4455.7243810074933</v>
      </c>
      <c r="K678" s="96">
        <f t="shared" si="141"/>
        <v>22.526810284090899</v>
      </c>
      <c r="L678" s="98">
        <f t="shared" si="142"/>
        <v>425.0391460223737</v>
      </c>
      <c r="M678" s="91">
        <f t="shared" si="134"/>
        <v>12.426517521583349</v>
      </c>
      <c r="N678" s="87"/>
      <c r="O678" s="99">
        <f t="shared" si="135"/>
        <v>17.033811722274987</v>
      </c>
      <c r="P678" s="99"/>
      <c r="Q678" s="107">
        <f t="shared" si="136"/>
        <v>9.1529018787589261E-2</v>
      </c>
      <c r="R678" s="97">
        <f t="shared" si="143"/>
        <v>1.0052367885778679</v>
      </c>
      <c r="S678" s="97">
        <f t="shared" si="146"/>
        <v>7.4478343885994933</v>
      </c>
      <c r="T678" s="100">
        <f t="shared" si="137"/>
        <v>0.1059016877045782</v>
      </c>
      <c r="U678" s="100">
        <f t="shared" si="138"/>
        <v>6.3512451184954077E-2</v>
      </c>
      <c r="V678" s="100">
        <f t="shared" si="139"/>
        <v>4.2389236519624118E-2</v>
      </c>
      <c r="Y678" s="81"/>
      <c r="Z678" s="81"/>
    </row>
    <row r="679" spans="1:26" ht="13">
      <c r="A679" s="74">
        <v>1926.11</v>
      </c>
      <c r="B679" s="95">
        <v>13.19</v>
      </c>
      <c r="C679" s="96">
        <v>0.6825</v>
      </c>
      <c r="D679" s="95">
        <v>1.2410000000000001</v>
      </c>
      <c r="E679" s="95">
        <v>17.7</v>
      </c>
      <c r="F679" s="96">
        <f t="shared" si="147"/>
        <v>1926.8749999999493</v>
      </c>
      <c r="G679" s="97">
        <f>G669*2/12+G681*10/12</f>
        <v>3.3966666666666665</v>
      </c>
      <c r="H679" s="96">
        <f t="shared" si="144"/>
        <v>237.88239519774001</v>
      </c>
      <c r="I679" s="96">
        <f t="shared" si="140"/>
        <v>12.308926059322031</v>
      </c>
      <c r="J679" s="98">
        <f t="shared" si="145"/>
        <v>4507.7536550026989</v>
      </c>
      <c r="K679" s="96">
        <f t="shared" si="141"/>
        <v>22.381505112994347</v>
      </c>
      <c r="L679" s="98">
        <f t="shared" si="142"/>
        <v>424.11844472011757</v>
      </c>
      <c r="M679" s="91">
        <f t="shared" si="134"/>
        <v>12.61525121234448</v>
      </c>
      <c r="N679" s="87"/>
      <c r="O679" s="99">
        <f t="shared" si="135"/>
        <v>17.219085274376607</v>
      </c>
      <c r="P679" s="99"/>
      <c r="Q679" s="107">
        <f t="shared" si="136"/>
        <v>8.9367477165152615E-2</v>
      </c>
      <c r="R679" s="97">
        <f t="shared" si="143"/>
        <v>1.0052163595034402</v>
      </c>
      <c r="S679" s="97">
        <f t="shared" si="146"/>
        <v>7.4445386078383011</v>
      </c>
      <c r="T679" s="100">
        <f t="shared" si="137"/>
        <v>0.10801736537684703</v>
      </c>
      <c r="U679" s="100">
        <f t="shared" si="138"/>
        <v>6.377305781836129E-2</v>
      </c>
      <c r="V679" s="100">
        <f t="shared" si="139"/>
        <v>4.424430755848574E-2</v>
      </c>
      <c r="Y679" s="81"/>
      <c r="Z679" s="81"/>
    </row>
    <row r="680" spans="1:26" ht="13">
      <c r="A680" s="74">
        <v>1926.12</v>
      </c>
      <c r="B680" s="95">
        <v>13.49</v>
      </c>
      <c r="C680" s="96">
        <v>0.69</v>
      </c>
      <c r="D680" s="95">
        <v>1.24</v>
      </c>
      <c r="E680" s="95">
        <v>17.7</v>
      </c>
      <c r="F680" s="96">
        <f t="shared" si="147"/>
        <v>1926.9583333332826</v>
      </c>
      <c r="G680" s="97">
        <f>G669*1/12+G681*11/12</f>
        <v>3.3683333333333327</v>
      </c>
      <c r="H680" s="96">
        <f t="shared" si="144"/>
        <v>243.29291214689258</v>
      </c>
      <c r="I680" s="96">
        <f t="shared" si="140"/>
        <v>12.444188983050843</v>
      </c>
      <c r="J680" s="98">
        <f t="shared" si="145"/>
        <v>4629.9312085783977</v>
      </c>
      <c r="K680" s="96">
        <f t="shared" si="141"/>
        <v>22.363470056497167</v>
      </c>
      <c r="L680" s="98">
        <f t="shared" si="142"/>
        <v>425.58300212284746</v>
      </c>
      <c r="M680" s="91">
        <f t="shared" si="134"/>
        <v>13.009052728993126</v>
      </c>
      <c r="N680" s="87"/>
      <c r="O680" s="99">
        <f t="shared" si="135"/>
        <v>17.677841903544774</v>
      </c>
      <c r="P680" s="99"/>
      <c r="Q680" s="107">
        <f t="shared" si="136"/>
        <v>8.6347660503229104E-2</v>
      </c>
      <c r="R680" s="97">
        <f t="shared" si="143"/>
        <v>1.0051959363078855</v>
      </c>
      <c r="S680" s="97">
        <f t="shared" si="146"/>
        <v>7.483371997554026</v>
      </c>
      <c r="T680" s="100">
        <f t="shared" si="137"/>
        <v>0.10352082786042582</v>
      </c>
      <c r="U680" s="100">
        <f t="shared" si="138"/>
        <v>6.3433430531809165E-2</v>
      </c>
      <c r="V680" s="100">
        <f t="shared" si="139"/>
        <v>4.0087397328616658E-2</v>
      </c>
      <c r="Y680" s="81"/>
      <c r="Z680" s="81"/>
    </row>
    <row r="681" spans="1:26" ht="13">
      <c r="A681" s="74">
        <v>1927.01</v>
      </c>
      <c r="B681" s="95">
        <v>13.4</v>
      </c>
      <c r="C681" s="96">
        <v>0.69669999999999999</v>
      </c>
      <c r="D681" s="95">
        <v>1.2290000000000001</v>
      </c>
      <c r="E681" s="95">
        <v>17.5</v>
      </c>
      <c r="F681" s="96">
        <f t="shared" si="147"/>
        <v>1927.0416666666158</v>
      </c>
      <c r="G681" s="97">
        <v>3.34</v>
      </c>
      <c r="H681" s="96">
        <f t="shared" si="144"/>
        <v>244.43169714285708</v>
      </c>
      <c r="I681" s="96">
        <f t="shared" si="140"/>
        <v>12.70862413428571</v>
      </c>
      <c r="J681" s="98">
        <f t="shared" si="145"/>
        <v>4671.756652899815</v>
      </c>
      <c r="K681" s="96">
        <f t="shared" si="141"/>
        <v>22.418399685714281</v>
      </c>
      <c r="L681" s="98">
        <f t="shared" si="142"/>
        <v>428.47678555327406</v>
      </c>
      <c r="M681" s="91">
        <f t="shared" si="134"/>
        <v>13.18593062867779</v>
      </c>
      <c r="N681" s="87"/>
      <c r="O681" s="99">
        <f t="shared" si="135"/>
        <v>17.836264453737655</v>
      </c>
      <c r="P681" s="99"/>
      <c r="Q681" s="107">
        <f t="shared" si="136"/>
        <v>8.3521082543100117E-2</v>
      </c>
      <c r="R681" s="97">
        <f t="shared" si="143"/>
        <v>1.0028536005602389</v>
      </c>
      <c r="S681" s="97">
        <f t="shared" si="146"/>
        <v>7.6082237517852054</v>
      </c>
      <c r="T681" s="100">
        <f t="shared" si="137"/>
        <v>0.10550186110804316</v>
      </c>
      <c r="U681" s="100">
        <f t="shared" si="138"/>
        <v>6.1133377478449047E-2</v>
      </c>
      <c r="V681" s="100">
        <f t="shared" si="139"/>
        <v>4.4368483629594113E-2</v>
      </c>
      <c r="Y681" s="81"/>
      <c r="Z681" s="81"/>
    </row>
    <row r="682" spans="1:26" ht="13">
      <c r="A682" s="74">
        <v>1927.02</v>
      </c>
      <c r="B682" s="95">
        <v>13.66</v>
      </c>
      <c r="C682" s="96">
        <v>0.70330000000000004</v>
      </c>
      <c r="D682" s="95">
        <v>1.218</v>
      </c>
      <c r="E682" s="95">
        <v>17.399999999999999</v>
      </c>
      <c r="F682" s="96">
        <f t="shared" si="147"/>
        <v>1927.1249999999491</v>
      </c>
      <c r="G682" s="97">
        <f>G681*11/12+G693*1/12</f>
        <v>3.339166666666666</v>
      </c>
      <c r="H682" s="96">
        <f t="shared" si="144"/>
        <v>250.60643850574709</v>
      </c>
      <c r="I682" s="96">
        <f t="shared" si="140"/>
        <v>12.902745841954021</v>
      </c>
      <c r="J682" s="98">
        <f t="shared" si="145"/>
        <v>4810.3233643038893</v>
      </c>
      <c r="K682" s="96">
        <f t="shared" si="141"/>
        <v>22.345434999999995</v>
      </c>
      <c r="L682" s="98">
        <f t="shared" si="142"/>
        <v>428.91463087277725</v>
      </c>
      <c r="M682" s="91">
        <f t="shared" si="134"/>
        <v>13.63396613221621</v>
      </c>
      <c r="N682" s="87"/>
      <c r="O682" s="99">
        <f t="shared" si="135"/>
        <v>18.358019636037504</v>
      </c>
      <c r="P682" s="99"/>
      <c r="Q682" s="107">
        <f t="shared" si="136"/>
        <v>7.7809844861314176E-2</v>
      </c>
      <c r="R682" s="97">
        <f t="shared" si="143"/>
        <v>1.0028529088762781</v>
      </c>
      <c r="S682" s="97">
        <f t="shared" si="146"/>
        <v>7.6737847821005838</v>
      </c>
      <c r="T682" s="100">
        <f t="shared" si="137"/>
        <v>0.10586716757743031</v>
      </c>
      <c r="U682" s="100">
        <f t="shared" si="138"/>
        <v>6.0551898984331887E-2</v>
      </c>
      <c r="V682" s="100">
        <f t="shared" si="139"/>
        <v>4.5315268593098423E-2</v>
      </c>
      <c r="Y682" s="81"/>
      <c r="Z682" s="81"/>
    </row>
    <row r="683" spans="1:26" ht="13">
      <c r="A683" s="74">
        <v>1927.03</v>
      </c>
      <c r="B683" s="95">
        <v>13.87</v>
      </c>
      <c r="C683" s="96">
        <v>0.71</v>
      </c>
      <c r="D683" s="95">
        <v>1.208</v>
      </c>
      <c r="E683" s="95">
        <v>17.3</v>
      </c>
      <c r="F683" s="96">
        <f t="shared" si="147"/>
        <v>1927.2083333332823</v>
      </c>
      <c r="G683" s="97">
        <f>G681*10/12+G693*2/12</f>
        <v>3.3383333333333334</v>
      </c>
      <c r="H683" s="96">
        <f t="shared" si="144"/>
        <v>255.92996156069356</v>
      </c>
      <c r="I683" s="96">
        <f t="shared" si="140"/>
        <v>13.10095693641618</v>
      </c>
      <c r="J683" s="98">
        <f t="shared" si="145"/>
        <v>4933.4627408742572</v>
      </c>
      <c r="K683" s="96">
        <f t="shared" si="141"/>
        <v>22.290078843930626</v>
      </c>
      <c r="L683" s="98">
        <f t="shared" si="142"/>
        <v>429.67721636453513</v>
      </c>
      <c r="M683" s="91">
        <f t="shared" si="134"/>
        <v>14.033257507604485</v>
      </c>
      <c r="N683" s="87"/>
      <c r="O683" s="99">
        <f t="shared" si="135"/>
        <v>18.811934763187697</v>
      </c>
      <c r="P683" s="99"/>
      <c r="Q683" s="107">
        <f t="shared" si="136"/>
        <v>7.5133224962694617E-2</v>
      </c>
      <c r="R683" s="97">
        <f t="shared" si="143"/>
        <v>1.002852217192467</v>
      </c>
      <c r="S683" s="97">
        <f t="shared" si="146"/>
        <v>7.7401610751600858</v>
      </c>
      <c r="T683" s="100">
        <f t="shared" si="137"/>
        <v>0.10255454185955082</v>
      </c>
      <c r="U683" s="100">
        <f t="shared" si="138"/>
        <v>5.9217643081540539E-2</v>
      </c>
      <c r="V683" s="100">
        <f t="shared" si="139"/>
        <v>4.333689877801028E-2</v>
      </c>
      <c r="Y683" s="81"/>
      <c r="Z683" s="81"/>
    </row>
    <row r="684" spans="1:26" ht="13">
      <c r="A684" s="74">
        <v>1927.04</v>
      </c>
      <c r="B684" s="95">
        <v>14.21</v>
      </c>
      <c r="C684" s="96">
        <v>0.7167</v>
      </c>
      <c r="D684" s="95">
        <v>1.1970000000000001</v>
      </c>
      <c r="E684" s="95">
        <v>17.3</v>
      </c>
      <c r="F684" s="96">
        <f t="shared" si="147"/>
        <v>1927.2916666666156</v>
      </c>
      <c r="G684" s="97">
        <f>G681*9/12+G693*3/12</f>
        <v>3.3374999999999999</v>
      </c>
      <c r="H684" s="96">
        <f t="shared" si="144"/>
        <v>262.20365924855486</v>
      </c>
      <c r="I684" s="96">
        <f t="shared" si="140"/>
        <v>13.224585684971093</v>
      </c>
      <c r="J684" s="98">
        <f t="shared" si="145"/>
        <v>5075.6421492445506</v>
      </c>
      <c r="K684" s="96">
        <f t="shared" si="141"/>
        <v>22.087106271676294</v>
      </c>
      <c r="L684" s="98">
        <f t="shared" si="142"/>
        <v>427.55409237478722</v>
      </c>
      <c r="M684" s="91">
        <f t="shared" si="134"/>
        <v>14.488222209157053</v>
      </c>
      <c r="N684" s="87"/>
      <c r="O684" s="99">
        <f t="shared" si="135"/>
        <v>19.33512346405816</v>
      </c>
      <c r="P684" s="99"/>
      <c r="Q684" s="107">
        <f t="shared" si="136"/>
        <v>6.7855377278557796E-2</v>
      </c>
      <c r="R684" s="97">
        <f t="shared" si="143"/>
        <v>1.002851525508806</v>
      </c>
      <c r="S684" s="97">
        <f t="shared" si="146"/>
        <v>7.7622376956511214</v>
      </c>
      <c r="T684" s="100">
        <f t="shared" si="137"/>
        <v>9.2329376802516849E-2</v>
      </c>
      <c r="U684" s="100">
        <f t="shared" si="138"/>
        <v>5.8499462318934548E-2</v>
      </c>
      <c r="V684" s="100">
        <f t="shared" si="139"/>
        <v>3.3829914483582302E-2</v>
      </c>
      <c r="Y684" s="81"/>
      <c r="Z684" s="81"/>
    </row>
    <row r="685" spans="1:26" ht="13">
      <c r="A685" s="74">
        <v>1927.05</v>
      </c>
      <c r="B685" s="95">
        <v>14.7</v>
      </c>
      <c r="C685" s="96">
        <v>0.72330000000000005</v>
      </c>
      <c r="D685" s="95">
        <v>1.1859999999999999</v>
      </c>
      <c r="E685" s="95">
        <v>17.399999999999999</v>
      </c>
      <c r="F685" s="96">
        <f t="shared" si="147"/>
        <v>1927.3749999999488</v>
      </c>
      <c r="G685" s="97">
        <f>G681*8/12+G693*4/12</f>
        <v>3.3366666666666669</v>
      </c>
      <c r="H685" s="96">
        <f t="shared" si="144"/>
        <v>269.68628448275854</v>
      </c>
      <c r="I685" s="96">
        <f t="shared" si="140"/>
        <v>13.269665956896549</v>
      </c>
      <c r="J685" s="98">
        <f t="shared" si="145"/>
        <v>5241.8938374821937</v>
      </c>
      <c r="K685" s="96">
        <f t="shared" si="141"/>
        <v>21.75836281609195</v>
      </c>
      <c r="L685" s="98">
        <f t="shared" si="142"/>
        <v>422.91742117373349</v>
      </c>
      <c r="M685" s="91">
        <f t="shared" si="134"/>
        <v>15.002347055737108</v>
      </c>
      <c r="N685" s="87"/>
      <c r="O685" s="99">
        <f t="shared" si="135"/>
        <v>19.936096682958418</v>
      </c>
      <c r="P685" s="99"/>
      <c r="Q685" s="107">
        <f t="shared" si="136"/>
        <v>6.4468256503694935E-2</v>
      </c>
      <c r="R685" s="97">
        <f t="shared" si="143"/>
        <v>1.0028508338252951</v>
      </c>
      <c r="S685" s="97">
        <f t="shared" si="146"/>
        <v>7.7396341448224355</v>
      </c>
      <c r="T685" s="100">
        <f t="shared" si="137"/>
        <v>8.3543063670523443E-2</v>
      </c>
      <c r="U685" s="100">
        <f t="shared" si="138"/>
        <v>5.8396031918390712E-2</v>
      </c>
      <c r="V685" s="100">
        <f t="shared" si="139"/>
        <v>2.5147031752132731E-2</v>
      </c>
      <c r="Y685" s="81"/>
      <c r="Z685" s="81"/>
    </row>
    <row r="686" spans="1:26" ht="13">
      <c r="A686" s="74">
        <v>1927.06</v>
      </c>
      <c r="B686" s="95">
        <v>14.89</v>
      </c>
      <c r="C686" s="96">
        <v>0.73</v>
      </c>
      <c r="D686" s="95">
        <v>1.175</v>
      </c>
      <c r="E686" s="95">
        <v>17.600000000000001</v>
      </c>
      <c r="F686" s="96">
        <f t="shared" si="147"/>
        <v>1927.4583333332821</v>
      </c>
      <c r="G686" s="97">
        <f>G681*7/12+G693*5/12</f>
        <v>3.3358333333333334</v>
      </c>
      <c r="H686" s="96">
        <f t="shared" si="144"/>
        <v>270.06779801136355</v>
      </c>
      <c r="I686" s="96">
        <f t="shared" si="140"/>
        <v>13.240395738636359</v>
      </c>
      <c r="J686" s="98">
        <f t="shared" si="145"/>
        <v>5270.7554553373784</v>
      </c>
      <c r="K686" s="96">
        <f t="shared" si="141"/>
        <v>21.311595880681811</v>
      </c>
      <c r="L686" s="98">
        <f t="shared" si="142"/>
        <v>415.92596776503825</v>
      </c>
      <c r="M686" s="91">
        <f t="shared" si="134"/>
        <v>15.120333481747521</v>
      </c>
      <c r="N686" s="87"/>
      <c r="O686" s="99">
        <f t="shared" si="135"/>
        <v>20.010588031136447</v>
      </c>
      <c r="P686" s="99"/>
      <c r="Q686" s="107">
        <f t="shared" si="136"/>
        <v>6.3536290068551451E-2</v>
      </c>
      <c r="R686" s="97">
        <f t="shared" si="143"/>
        <v>1.002850142141934</v>
      </c>
      <c r="S686" s="97">
        <f t="shared" si="146"/>
        <v>7.6734974356874721</v>
      </c>
      <c r="T686" s="100">
        <f t="shared" si="137"/>
        <v>7.9294574012977126E-2</v>
      </c>
      <c r="U686" s="100">
        <f t="shared" si="138"/>
        <v>5.9629704232518232E-2</v>
      </c>
      <c r="V686" s="100">
        <f t="shared" si="139"/>
        <v>1.9664869780458893E-2</v>
      </c>
      <c r="Y686" s="81"/>
      <c r="Z686" s="81"/>
    </row>
    <row r="687" spans="1:26" ht="13">
      <c r="A687" s="74">
        <v>1927.07</v>
      </c>
      <c r="B687" s="95">
        <v>15.22</v>
      </c>
      <c r="C687" s="96">
        <v>0.73670000000000002</v>
      </c>
      <c r="D687" s="95">
        <v>1.1639999999999999</v>
      </c>
      <c r="E687" s="95">
        <v>17.3</v>
      </c>
      <c r="F687" s="96">
        <f t="shared" si="147"/>
        <v>1927.5416666666154</v>
      </c>
      <c r="G687" s="97">
        <f>G681*6/12+G693*6/12</f>
        <v>3.335</v>
      </c>
      <c r="H687" s="96">
        <f t="shared" si="144"/>
        <v>280.84023179190746</v>
      </c>
      <c r="I687" s="96">
        <f t="shared" si="140"/>
        <v>13.593626725433522</v>
      </c>
      <c r="J687" s="98">
        <f t="shared" si="145"/>
        <v>5503.1029921282343</v>
      </c>
      <c r="K687" s="96">
        <f t="shared" si="141"/>
        <v>21.478188554913284</v>
      </c>
      <c r="L687" s="98">
        <f t="shared" si="142"/>
        <v>420.86806063319733</v>
      </c>
      <c r="M687" s="91">
        <f t="shared" si="134"/>
        <v>15.820802594477742</v>
      </c>
      <c r="N687" s="87"/>
      <c r="O687" s="99">
        <f t="shared" si="135"/>
        <v>20.854728675080462</v>
      </c>
      <c r="P687" s="99"/>
      <c r="Q687" s="107">
        <f t="shared" si="136"/>
        <v>6.0442434969226307E-2</v>
      </c>
      <c r="R687" s="97">
        <f t="shared" si="143"/>
        <v>1.0028494504587229</v>
      </c>
      <c r="S687" s="97">
        <f t="shared" si="146"/>
        <v>7.8288136818639931</v>
      </c>
      <c r="T687" s="100">
        <f t="shared" si="137"/>
        <v>8.0569108078625939E-2</v>
      </c>
      <c r="U687" s="100">
        <f t="shared" si="138"/>
        <v>5.7100268759432193E-2</v>
      </c>
      <c r="V687" s="100">
        <f t="shared" si="139"/>
        <v>2.3468839319193746E-2</v>
      </c>
      <c r="Y687" s="81"/>
      <c r="Z687" s="81"/>
    </row>
    <row r="688" spans="1:26" ht="13">
      <c r="A688" s="74">
        <v>1927.08</v>
      </c>
      <c r="B688" s="95">
        <v>16.03</v>
      </c>
      <c r="C688" s="96">
        <v>0.74329999999999996</v>
      </c>
      <c r="D688" s="95">
        <v>1.153</v>
      </c>
      <c r="E688" s="95">
        <v>17.2</v>
      </c>
      <c r="F688" s="96">
        <f t="shared" si="147"/>
        <v>1927.6249999999486</v>
      </c>
      <c r="G688" s="97">
        <f>G681*5/12+G693*7/12</f>
        <v>3.3341666666666665</v>
      </c>
      <c r="H688" s="96">
        <f t="shared" si="144"/>
        <v>297.5060822674418</v>
      </c>
      <c r="I688" s="96">
        <f t="shared" si="140"/>
        <v>13.795151026162786</v>
      </c>
      <c r="J688" s="98">
        <f t="shared" si="145"/>
        <v>5852.1991160470607</v>
      </c>
      <c r="K688" s="96">
        <f t="shared" si="141"/>
        <v>21.398909098837205</v>
      </c>
      <c r="L688" s="98">
        <f t="shared" si="142"/>
        <v>420.93484596395894</v>
      </c>
      <c r="M688" s="91">
        <f t="shared" si="134"/>
        <v>16.862861852763803</v>
      </c>
      <c r="N688" s="87"/>
      <c r="O688" s="99">
        <f t="shared" si="135"/>
        <v>22.13560838055453</v>
      </c>
      <c r="P688" s="99"/>
      <c r="Q688" s="107">
        <f t="shared" si="136"/>
        <v>5.4351821876082645E-2</v>
      </c>
      <c r="R688" s="97">
        <f t="shared" si="143"/>
        <v>1.0028487587756614</v>
      </c>
      <c r="S688" s="97">
        <f t="shared" si="146"/>
        <v>7.8967675538254616</v>
      </c>
      <c r="T688" s="100">
        <f t="shared" si="137"/>
        <v>7.5463992313565154E-2</v>
      </c>
      <c r="U688" s="100">
        <f t="shared" si="138"/>
        <v>5.6509414338211217E-2</v>
      </c>
      <c r="V688" s="100">
        <f t="shared" si="139"/>
        <v>1.8954577975353937E-2</v>
      </c>
      <c r="Y688" s="81"/>
      <c r="Z688" s="81"/>
    </row>
    <row r="689" spans="1:26" ht="13">
      <c r="A689" s="74">
        <v>1927.09</v>
      </c>
      <c r="B689" s="95">
        <v>16.940000000000001</v>
      </c>
      <c r="C689" s="96">
        <v>0.75</v>
      </c>
      <c r="D689" s="95">
        <v>1.143</v>
      </c>
      <c r="E689" s="95">
        <v>17.3</v>
      </c>
      <c r="F689" s="96">
        <f t="shared" si="147"/>
        <v>1927.7083333332819</v>
      </c>
      <c r="G689" s="97">
        <f>G681*4/12+G693*8/12</f>
        <v>3.3333333333333335</v>
      </c>
      <c r="H689" s="96">
        <f t="shared" si="144"/>
        <v>312.57776127167625</v>
      </c>
      <c r="I689" s="96">
        <f t="shared" si="140"/>
        <v>13.839039017341035</v>
      </c>
      <c r="J689" s="98">
        <f t="shared" si="145"/>
        <v>6171.3574118403385</v>
      </c>
      <c r="K689" s="96">
        <f t="shared" si="141"/>
        <v>21.090695462427739</v>
      </c>
      <c r="L689" s="98">
        <f t="shared" si="142"/>
        <v>416.40268723338289</v>
      </c>
      <c r="M689" s="91">
        <f t="shared" si="134"/>
        <v>17.81872371351643</v>
      </c>
      <c r="N689" s="87"/>
      <c r="O689" s="99">
        <f t="shared" si="135"/>
        <v>23.292169691516683</v>
      </c>
      <c r="P689" s="99"/>
      <c r="Q689" s="107">
        <f t="shared" si="136"/>
        <v>4.9430399146075589E-2</v>
      </c>
      <c r="R689" s="97">
        <f t="shared" si="143"/>
        <v>1.0028480670927502</v>
      </c>
      <c r="S689" s="97">
        <f t="shared" si="146"/>
        <v>7.8734874498689607</v>
      </c>
      <c r="T689" s="100">
        <f t="shared" si="137"/>
        <v>5.3306719320163509E-2</v>
      </c>
      <c r="U689" s="100">
        <f t="shared" si="138"/>
        <v>5.6416783900685719E-2</v>
      </c>
      <c r="V689" s="100">
        <f t="shared" si="139"/>
        <v>-3.1100645805222094E-3</v>
      </c>
      <c r="Y689" s="81"/>
      <c r="Z689" s="81"/>
    </row>
    <row r="690" spans="1:26" ht="13">
      <c r="A690" s="74">
        <v>1927.1</v>
      </c>
      <c r="B690" s="95">
        <v>16.68</v>
      </c>
      <c r="C690" s="96">
        <v>0.75670000000000004</v>
      </c>
      <c r="D690" s="95">
        <v>1.1319999999999999</v>
      </c>
      <c r="E690" s="95">
        <v>17.399999999999999</v>
      </c>
      <c r="F690" s="96">
        <f t="shared" si="147"/>
        <v>1927.7916666666151</v>
      </c>
      <c r="G690" s="97">
        <f>G681*3/12+G693*9/12</f>
        <v>3.3325</v>
      </c>
      <c r="H690" s="96">
        <f t="shared" si="144"/>
        <v>306.01137586206886</v>
      </c>
      <c r="I690" s="96">
        <f t="shared" si="140"/>
        <v>13.882422548850572</v>
      </c>
      <c r="J690" s="98">
        <f t="shared" si="145"/>
        <v>6064.5549897598285</v>
      </c>
      <c r="K690" s="96">
        <f t="shared" si="141"/>
        <v>20.767678505747121</v>
      </c>
      <c r="L690" s="98">
        <f t="shared" si="142"/>
        <v>411.57531465276537</v>
      </c>
      <c r="M690" s="91">
        <f t="shared" si="134"/>
        <v>17.537237852261082</v>
      </c>
      <c r="N690" s="87"/>
      <c r="O690" s="99">
        <f t="shared" si="135"/>
        <v>22.835106977288739</v>
      </c>
      <c r="P690" s="99"/>
      <c r="Q690" s="107">
        <f t="shared" si="136"/>
        <v>4.9399338657378486E-2</v>
      </c>
      <c r="R690" s="97">
        <f t="shared" si="143"/>
        <v>1.0028473754099891</v>
      </c>
      <c r="S690" s="97">
        <f t="shared" si="146"/>
        <v>7.8505328676767814</v>
      </c>
      <c r="T690" s="100">
        <f t="shared" si="137"/>
        <v>3.924145761444775E-2</v>
      </c>
      <c r="U690" s="100">
        <f t="shared" si="138"/>
        <v>5.7046116745716802E-2</v>
      </c>
      <c r="V690" s="100">
        <f t="shared" si="139"/>
        <v>-1.7804659131269052E-2</v>
      </c>
      <c r="Y690" s="81"/>
      <c r="Z690" s="81"/>
    </row>
    <row r="691" spans="1:26" ht="13">
      <c r="A691" s="74">
        <v>1927.11</v>
      </c>
      <c r="B691" s="95">
        <v>17.059999999999999</v>
      </c>
      <c r="C691" s="96">
        <v>0.76329999999999998</v>
      </c>
      <c r="D691" s="95">
        <v>1.121</v>
      </c>
      <c r="E691" s="95">
        <v>17.3</v>
      </c>
      <c r="F691" s="96">
        <f t="shared" si="147"/>
        <v>1927.8749999999484</v>
      </c>
      <c r="G691" s="97">
        <f>G681*2/12+G693*10/12</f>
        <v>3.3316666666666666</v>
      </c>
      <c r="H691" s="96">
        <f t="shared" si="144"/>
        <v>314.79200751445075</v>
      </c>
      <c r="I691" s="96">
        <f t="shared" si="140"/>
        <v>14.08445130924855</v>
      </c>
      <c r="J691" s="98">
        <f t="shared" si="145"/>
        <v>6261.8307199602441</v>
      </c>
      <c r="K691" s="96">
        <f t="shared" si="141"/>
        <v>20.684750317919068</v>
      </c>
      <c r="L691" s="98">
        <f t="shared" si="142"/>
        <v>411.4602718098144</v>
      </c>
      <c r="M691" s="91">
        <f t="shared" si="134"/>
        <v>18.131301434952427</v>
      </c>
      <c r="N691" s="87"/>
      <c r="O691" s="99">
        <f t="shared" si="135"/>
        <v>23.520186815644784</v>
      </c>
      <c r="P691" s="99"/>
      <c r="Q691" s="107">
        <f t="shared" si="136"/>
        <v>4.6948374092751662E-2</v>
      </c>
      <c r="R691" s="97">
        <f t="shared" si="143"/>
        <v>1.0028466837273777</v>
      </c>
      <c r="S691" s="97">
        <f t="shared" si="146"/>
        <v>7.9183942951097999</v>
      </c>
      <c r="T691" s="100">
        <f t="shared" si="137"/>
        <v>2.7735139391429797E-2</v>
      </c>
      <c r="U691" s="100">
        <f t="shared" si="138"/>
        <v>5.7182879262307029E-2</v>
      </c>
      <c r="V691" s="100">
        <f t="shared" si="139"/>
        <v>-2.9447739870877232E-2</v>
      </c>
      <c r="Y691" s="81"/>
      <c r="Z691" s="81"/>
    </row>
    <row r="692" spans="1:26" ht="13">
      <c r="A692" s="74">
        <v>1927.12</v>
      </c>
      <c r="B692" s="95">
        <v>17.46</v>
      </c>
      <c r="C692" s="96">
        <v>0.77</v>
      </c>
      <c r="D692" s="95">
        <v>1.1100000000000001</v>
      </c>
      <c r="E692" s="95">
        <v>17.3</v>
      </c>
      <c r="F692" s="96">
        <f t="shared" si="147"/>
        <v>1927.9583333332816</v>
      </c>
      <c r="G692" s="97">
        <f>G681*1/12+G693*11/12</f>
        <v>3.3308333333333335</v>
      </c>
      <c r="H692" s="96">
        <f t="shared" si="144"/>
        <v>322.17282832369932</v>
      </c>
      <c r="I692" s="96">
        <f t="shared" si="140"/>
        <v>14.208080057803464</v>
      </c>
      <c r="J692" s="98">
        <f t="shared" si="145"/>
        <v>6432.2019446094182</v>
      </c>
      <c r="K692" s="96">
        <f t="shared" si="141"/>
        <v>20.481777745664733</v>
      </c>
      <c r="L692" s="98">
        <f t="shared" si="142"/>
        <v>408.92005489784958</v>
      </c>
      <c r="M692" s="91">
        <f t="shared" si="134"/>
        <v>18.646624021402523</v>
      </c>
      <c r="N692" s="87"/>
      <c r="O692" s="99">
        <f t="shared" si="135"/>
        <v>24.099196924913038</v>
      </c>
      <c r="P692" s="99"/>
      <c r="Q692" s="107">
        <f t="shared" si="136"/>
        <v>4.3926042689999514E-2</v>
      </c>
      <c r="R692" s="97">
        <f t="shared" si="143"/>
        <v>1.0028459920449164</v>
      </c>
      <c r="S692" s="97">
        <f t="shared" si="146"/>
        <v>7.9409354592966492</v>
      </c>
      <c r="T692" s="100">
        <f t="shared" si="137"/>
        <v>2.4646872331656411E-2</v>
      </c>
      <c r="U692" s="100">
        <f t="shared" si="138"/>
        <v>5.7933512952603072E-2</v>
      </c>
      <c r="V692" s="100">
        <f t="shared" si="139"/>
        <v>-3.3286640620946661E-2</v>
      </c>
      <c r="Y692" s="81"/>
      <c r="Z692" s="81"/>
    </row>
    <row r="693" spans="1:26" ht="13">
      <c r="A693" s="74">
        <v>1928.01</v>
      </c>
      <c r="B693" s="95">
        <v>17.53</v>
      </c>
      <c r="C693" s="96">
        <v>0.77669999999999995</v>
      </c>
      <c r="D693" s="95">
        <v>1.133</v>
      </c>
      <c r="E693" s="95">
        <v>17.3</v>
      </c>
      <c r="F693" s="96">
        <f t="shared" si="147"/>
        <v>1928.0416666666149</v>
      </c>
      <c r="G693" s="97">
        <v>3.33</v>
      </c>
      <c r="H693" s="96">
        <f t="shared" si="144"/>
        <v>323.46447196531784</v>
      </c>
      <c r="I693" s="96">
        <f t="shared" si="140"/>
        <v>14.331708806358375</v>
      </c>
      <c r="J693" s="98">
        <f t="shared" si="145"/>
        <v>6481.8341557770882</v>
      </c>
      <c r="K693" s="96">
        <f t="shared" si="141"/>
        <v>20.906174942196525</v>
      </c>
      <c r="L693" s="98">
        <f t="shared" si="142"/>
        <v>418.93428970310555</v>
      </c>
      <c r="M693" s="91">
        <f t="shared" si="134"/>
        <v>18.806128571700761</v>
      </c>
      <c r="N693" s="87"/>
      <c r="O693" s="99">
        <f t="shared" si="135"/>
        <v>24.220417357765481</v>
      </c>
      <c r="P693" s="99"/>
      <c r="Q693" s="107">
        <f t="shared" si="136"/>
        <v>4.126463782849276E-2</v>
      </c>
      <c r="R693" s="97">
        <f t="shared" si="143"/>
        <v>1.0008789768522124</v>
      </c>
      <c r="S693" s="97">
        <f t="shared" si="146"/>
        <v>7.9635352984430012</v>
      </c>
      <c r="T693" s="100">
        <f t="shared" si="137"/>
        <v>2.8558581777757386E-2</v>
      </c>
      <c r="U693" s="100">
        <f t="shared" si="138"/>
        <v>5.9432226320381032E-2</v>
      </c>
      <c r="V693" s="100">
        <f t="shared" si="139"/>
        <v>-3.0873644542623646E-2</v>
      </c>
      <c r="Y693" s="81"/>
      <c r="Z693" s="81"/>
    </row>
    <row r="694" spans="1:26" ht="13">
      <c r="A694" s="74">
        <v>1928.02</v>
      </c>
      <c r="B694" s="95">
        <v>17.32</v>
      </c>
      <c r="C694" s="96">
        <v>0.7833</v>
      </c>
      <c r="D694" s="95">
        <v>1.155</v>
      </c>
      <c r="E694" s="95">
        <v>17.100000000000001</v>
      </c>
      <c r="F694" s="96">
        <f t="shared" si="147"/>
        <v>1928.1249999999482</v>
      </c>
      <c r="G694" s="97">
        <f>G693*11/12+G705*1/12</f>
        <v>3.3525</v>
      </c>
      <c r="H694" s="96">
        <f t="shared" si="144"/>
        <v>323.32743040935662</v>
      </c>
      <c r="I694" s="96">
        <f t="shared" si="140"/>
        <v>14.622539043859645</v>
      </c>
      <c r="J694" s="98">
        <f t="shared" si="145"/>
        <v>6503.5061663200295</v>
      </c>
      <c r="K694" s="96">
        <f t="shared" si="141"/>
        <v>21.5613846491228</v>
      </c>
      <c r="L694" s="98">
        <f t="shared" si="142"/>
        <v>433.69224146071792</v>
      </c>
      <c r="M694" s="91">
        <f t="shared" si="134"/>
        <v>18.868850519584033</v>
      </c>
      <c r="N694" s="87"/>
      <c r="O694" s="99">
        <f t="shared" si="135"/>
        <v>24.221421773126778</v>
      </c>
      <c r="P694" s="99"/>
      <c r="Q694" s="107">
        <f t="shared" si="136"/>
        <v>3.8950026927498264E-2</v>
      </c>
      <c r="R694" s="97">
        <f t="shared" si="143"/>
        <v>1.0008997359696088</v>
      </c>
      <c r="S694" s="97">
        <f t="shared" si="146"/>
        <v>8.0637576939319011</v>
      </c>
      <c r="T694" s="100">
        <f t="shared" si="137"/>
        <v>2.7066962646176362E-2</v>
      </c>
      <c r="U694" s="100">
        <f t="shared" si="138"/>
        <v>5.9235920714716395E-2</v>
      </c>
      <c r="V694" s="100">
        <f t="shared" si="139"/>
        <v>-3.2168958068540032E-2</v>
      </c>
      <c r="Y694" s="81"/>
      <c r="Z694" s="81"/>
    </row>
    <row r="695" spans="1:26" ht="13">
      <c r="A695" s="74">
        <v>1928.03</v>
      </c>
      <c r="B695" s="95">
        <v>18.25</v>
      </c>
      <c r="C695" s="96">
        <v>0.79</v>
      </c>
      <c r="D695" s="95">
        <v>1.177</v>
      </c>
      <c r="E695" s="95">
        <v>17.100000000000001</v>
      </c>
      <c r="F695" s="96">
        <f t="shared" si="147"/>
        <v>1928.2083333332814</v>
      </c>
      <c r="G695" s="97">
        <f>G693*10/12+G705*2/12</f>
        <v>3.375</v>
      </c>
      <c r="H695" s="96">
        <f t="shared" si="144"/>
        <v>340.68854532163726</v>
      </c>
      <c r="I695" s="96">
        <f t="shared" si="140"/>
        <v>14.747613742690053</v>
      </c>
      <c r="J695" s="98">
        <f t="shared" si="145"/>
        <v>6877.432738142219</v>
      </c>
      <c r="K695" s="96">
        <f t="shared" si="141"/>
        <v>21.972077690058473</v>
      </c>
      <c r="L695" s="98">
        <f t="shared" si="142"/>
        <v>443.54730590648728</v>
      </c>
      <c r="M695" s="91">
        <f t="shared" si="134"/>
        <v>19.943417799064534</v>
      </c>
      <c r="N695" s="87"/>
      <c r="O695" s="99">
        <f t="shared" si="135"/>
        <v>25.513762948699402</v>
      </c>
      <c r="P695" s="99"/>
      <c r="Q695" s="107">
        <f t="shared" si="136"/>
        <v>3.6595352942590399E-2</v>
      </c>
      <c r="R695" s="97">
        <f t="shared" si="143"/>
        <v>1.000920492144399</v>
      </c>
      <c r="S695" s="97">
        <f t="shared" si="146"/>
        <v>8.0710129467793408</v>
      </c>
      <c r="T695" s="100">
        <f t="shared" si="137"/>
        <v>1.5015754780042245E-2</v>
      </c>
      <c r="U695" s="100">
        <f t="shared" si="138"/>
        <v>5.9519234998288262E-2</v>
      </c>
      <c r="V695" s="100">
        <f t="shared" si="139"/>
        <v>-4.4503480218246017E-2</v>
      </c>
      <c r="Y695" s="81"/>
      <c r="Z695" s="81"/>
    </row>
    <row r="696" spans="1:26" ht="13">
      <c r="A696" s="74">
        <v>1928.04</v>
      </c>
      <c r="B696" s="95">
        <v>19.399999999999999</v>
      </c>
      <c r="C696" s="96">
        <v>0.79669999999999996</v>
      </c>
      <c r="D696" s="95">
        <v>1.2</v>
      </c>
      <c r="E696" s="95">
        <v>17.100000000000001</v>
      </c>
      <c r="F696" s="96">
        <f t="shared" si="147"/>
        <v>1928.2916666666147</v>
      </c>
      <c r="G696" s="97">
        <f>G693*9/12+G705*3/12</f>
        <v>3.3975</v>
      </c>
      <c r="H696" s="96">
        <f t="shared" si="144"/>
        <v>362.15659064327468</v>
      </c>
      <c r="I696" s="96">
        <f t="shared" si="140"/>
        <v>14.872688441520461</v>
      </c>
      <c r="J696" s="98">
        <f t="shared" si="145"/>
        <v>7335.8246214702585</v>
      </c>
      <c r="K696" s="96">
        <f t="shared" si="141"/>
        <v>22.401438596491218</v>
      </c>
      <c r="L696" s="98">
        <f t="shared" si="142"/>
        <v>453.76234771980978</v>
      </c>
      <c r="M696" s="91">
        <f t="shared" si="134"/>
        <v>21.257909249487493</v>
      </c>
      <c r="N696" s="87"/>
      <c r="O696" s="99">
        <f t="shared" si="135"/>
        <v>27.098639189464798</v>
      </c>
      <c r="P696" s="99"/>
      <c r="Q696" s="107">
        <f t="shared" si="136"/>
        <v>3.1823715303227113E-2</v>
      </c>
      <c r="R696" s="97">
        <f t="shared" si="143"/>
        <v>1.000941245381527</v>
      </c>
      <c r="S696" s="97">
        <f t="shared" si="146"/>
        <v>8.0784422507941933</v>
      </c>
      <c r="T696" s="100">
        <f t="shared" si="137"/>
        <v>4.238839007983497E-3</v>
      </c>
      <c r="U696" s="100">
        <f t="shared" si="138"/>
        <v>5.9050370510822514E-2</v>
      </c>
      <c r="V696" s="100">
        <f t="shared" si="139"/>
        <v>-5.4811531502839017E-2</v>
      </c>
      <c r="Y696" s="81"/>
      <c r="Z696" s="81"/>
    </row>
    <row r="697" spans="1:26" ht="13">
      <c r="A697" s="74">
        <v>1928.05</v>
      </c>
      <c r="B697" s="95">
        <v>20</v>
      </c>
      <c r="C697" s="96">
        <v>0.80330000000000001</v>
      </c>
      <c r="D697" s="95">
        <v>1.222</v>
      </c>
      <c r="E697" s="95">
        <v>17.2</v>
      </c>
      <c r="F697" s="96">
        <f t="shared" si="147"/>
        <v>1928.3749999999479</v>
      </c>
      <c r="G697" s="97">
        <f>G693*8/12+G705*4/12</f>
        <v>3.42</v>
      </c>
      <c r="H697" s="96">
        <f t="shared" si="144"/>
        <v>371.18662790697664</v>
      </c>
      <c r="I697" s="96">
        <f t="shared" si="140"/>
        <v>14.908710909883718</v>
      </c>
      <c r="J697" s="98">
        <f t="shared" si="145"/>
        <v>7543.9024134697538</v>
      </c>
      <c r="K697" s="96">
        <f t="shared" si="141"/>
        <v>22.679502965116274</v>
      </c>
      <c r="L697" s="98">
        <f t="shared" si="142"/>
        <v>460.93243746300203</v>
      </c>
      <c r="M697" s="91">
        <f t="shared" si="134"/>
        <v>21.83273217874002</v>
      </c>
      <c r="N697" s="87"/>
      <c r="O697" s="99">
        <f t="shared" si="135"/>
        <v>27.733593696413877</v>
      </c>
      <c r="P697" s="99"/>
      <c r="Q697" s="107">
        <f t="shared" si="136"/>
        <v>2.8825490853708988E-2</v>
      </c>
      <c r="R697" s="97">
        <f t="shared" si="143"/>
        <v>1.0009619956859277</v>
      </c>
      <c r="S697" s="97">
        <f t="shared" si="146"/>
        <v>8.0390341516291244</v>
      </c>
      <c r="T697" s="100">
        <f t="shared" si="137"/>
        <v>3.6793310603577822E-3</v>
      </c>
      <c r="U697" s="100">
        <f t="shared" si="138"/>
        <v>6.0693766160895501E-2</v>
      </c>
      <c r="V697" s="100">
        <f t="shared" si="139"/>
        <v>-5.7014435100537719E-2</v>
      </c>
      <c r="Y697" s="81"/>
      <c r="Z697" s="81"/>
    </row>
    <row r="698" spans="1:26" ht="13">
      <c r="A698" s="74">
        <v>1928.06</v>
      </c>
      <c r="B698" s="95">
        <v>19.02</v>
      </c>
      <c r="C698" s="96">
        <v>0.81</v>
      </c>
      <c r="D698" s="95">
        <v>1.2450000000000001</v>
      </c>
      <c r="E698" s="95">
        <v>17.100000000000001</v>
      </c>
      <c r="F698" s="96">
        <f t="shared" si="147"/>
        <v>1928.4583333332812</v>
      </c>
      <c r="G698" s="97">
        <f>G693*7/12+G705*5/12</f>
        <v>3.4424999999999999</v>
      </c>
      <c r="H698" s="96">
        <f t="shared" si="144"/>
        <v>355.06280175438582</v>
      </c>
      <c r="I698" s="96">
        <f t="shared" si="140"/>
        <v>15.120971052631575</v>
      </c>
      <c r="J698" s="98">
        <f t="shared" si="145"/>
        <v>7241.8154440180915</v>
      </c>
      <c r="K698" s="96">
        <f t="shared" si="141"/>
        <v>23.241492543859643</v>
      </c>
      <c r="L698" s="98">
        <f t="shared" si="142"/>
        <v>474.03050619361329</v>
      </c>
      <c r="M698" s="91">
        <f t="shared" si="134"/>
        <v>20.913421576866696</v>
      </c>
      <c r="N698" s="87"/>
      <c r="O698" s="99">
        <f t="shared" si="135"/>
        <v>26.482054104053237</v>
      </c>
      <c r="P698" s="99"/>
      <c r="Q698" s="107">
        <f t="shared" si="136"/>
        <v>2.8629212973394998E-2</v>
      </c>
      <c r="R698" s="97">
        <f t="shared" si="143"/>
        <v>1.0009827430625267</v>
      </c>
      <c r="S698" s="97">
        <f t="shared" si="146"/>
        <v>8.0938247886663568</v>
      </c>
      <c r="T698" s="100">
        <f t="shared" si="137"/>
        <v>1.0696773439133667E-2</v>
      </c>
      <c r="U698" s="100">
        <f t="shared" si="138"/>
        <v>6.0348374848206321E-2</v>
      </c>
      <c r="V698" s="100">
        <f t="shared" si="139"/>
        <v>-4.9651601409072654E-2</v>
      </c>
      <c r="Y698" s="81"/>
      <c r="Z698" s="81"/>
    </row>
    <row r="699" spans="1:26" ht="13">
      <c r="A699" s="74">
        <v>1928.07</v>
      </c>
      <c r="B699" s="95">
        <v>19.16</v>
      </c>
      <c r="C699" s="96">
        <v>0.81669999999999998</v>
      </c>
      <c r="D699" s="95">
        <v>1.268</v>
      </c>
      <c r="E699" s="95">
        <v>17.100000000000001</v>
      </c>
      <c r="F699" s="96">
        <f t="shared" si="147"/>
        <v>1928.5416666666144</v>
      </c>
      <c r="G699" s="97">
        <f>G693*6/12+G705*6/12</f>
        <v>3.4649999999999999</v>
      </c>
      <c r="H699" s="96">
        <f t="shared" si="144"/>
        <v>357.67630292397649</v>
      </c>
      <c r="I699" s="96">
        <f t="shared" si="140"/>
        <v>15.246045751461983</v>
      </c>
      <c r="J699" s="98">
        <f t="shared" si="145"/>
        <v>7321.0331123456417</v>
      </c>
      <c r="K699" s="96">
        <f t="shared" si="141"/>
        <v>23.670853450292388</v>
      </c>
      <c r="L699" s="98">
        <f t="shared" si="142"/>
        <v>484.50260889636075</v>
      </c>
      <c r="M699" s="91">
        <f t="shared" si="134"/>
        <v>21.08190543529679</v>
      </c>
      <c r="N699" s="87"/>
      <c r="O699" s="99">
        <f t="shared" si="135"/>
        <v>26.613845391227326</v>
      </c>
      <c r="P699" s="99"/>
      <c r="Q699" s="107">
        <f t="shared" si="136"/>
        <v>2.5300092823006888E-2</v>
      </c>
      <c r="R699" s="97">
        <f t="shared" si="143"/>
        <v>1.0010034875162417</v>
      </c>
      <c r="S699" s="97">
        <f t="shared" si="146"/>
        <v>8.1017789388267243</v>
      </c>
      <c r="T699" s="100">
        <f t="shared" si="137"/>
        <v>2.8571206438093188E-2</v>
      </c>
      <c r="U699" s="100">
        <f t="shared" si="138"/>
        <v>6.0617812873735577E-2</v>
      </c>
      <c r="V699" s="100">
        <f t="shared" si="139"/>
        <v>-3.2046606435642389E-2</v>
      </c>
      <c r="Y699" s="81"/>
      <c r="Z699" s="81"/>
    </row>
    <row r="700" spans="1:26" ht="13">
      <c r="A700" s="74">
        <v>1928.08</v>
      </c>
      <c r="B700" s="95">
        <v>19.78</v>
      </c>
      <c r="C700" s="96">
        <v>0.82330000000000003</v>
      </c>
      <c r="D700" s="95">
        <v>1.29</v>
      </c>
      <c r="E700" s="95">
        <v>17.100000000000001</v>
      </c>
      <c r="F700" s="96">
        <f t="shared" si="147"/>
        <v>1928.6249999999477</v>
      </c>
      <c r="G700" s="97">
        <f>G693*5/12+G705*7/12</f>
        <v>3.4874999999999998</v>
      </c>
      <c r="H700" s="96">
        <f t="shared" si="144"/>
        <v>369.25037953216361</v>
      </c>
      <c r="I700" s="96">
        <f t="shared" si="140"/>
        <v>15.369253663742684</v>
      </c>
      <c r="J700" s="98">
        <f t="shared" si="145"/>
        <v>7584.150252730321</v>
      </c>
      <c r="K700" s="96">
        <f t="shared" si="141"/>
        <v>24.08154649122806</v>
      </c>
      <c r="L700" s="98">
        <f t="shared" si="142"/>
        <v>494.61849474328181</v>
      </c>
      <c r="M700" s="91">
        <f t="shared" si="134"/>
        <v>21.762131502579233</v>
      </c>
      <c r="N700" s="87"/>
      <c r="O700" s="99">
        <f t="shared" si="135"/>
        <v>27.390718137541487</v>
      </c>
      <c r="P700" s="99"/>
      <c r="Q700" s="107">
        <f t="shared" si="136"/>
        <v>2.1602490360549099E-2</v>
      </c>
      <c r="R700" s="97">
        <f t="shared" si="143"/>
        <v>1.0010242290519806</v>
      </c>
      <c r="S700" s="97">
        <f t="shared" si="146"/>
        <v>8.1099089728511871</v>
      </c>
      <c r="T700" s="100">
        <f t="shared" si="137"/>
        <v>2.6006191754111896E-2</v>
      </c>
      <c r="U700" s="100">
        <f t="shared" si="138"/>
        <v>6.088377622711727E-2</v>
      </c>
      <c r="V700" s="100">
        <f t="shared" si="139"/>
        <v>-3.4877584473005374E-2</v>
      </c>
      <c r="Y700" s="81"/>
      <c r="Z700" s="81"/>
    </row>
    <row r="701" spans="1:26" ht="13">
      <c r="A701" s="74">
        <v>1928.09</v>
      </c>
      <c r="B701" s="95">
        <v>21.17</v>
      </c>
      <c r="C701" s="96">
        <v>0.83</v>
      </c>
      <c r="D701" s="95">
        <v>1.3120000000000001</v>
      </c>
      <c r="E701" s="95">
        <v>17.3</v>
      </c>
      <c r="F701" s="96">
        <f t="shared" si="147"/>
        <v>1928.708333333281</v>
      </c>
      <c r="G701" s="97">
        <f>G693*4/12+G705*8/12</f>
        <v>3.51</v>
      </c>
      <c r="H701" s="96">
        <f t="shared" si="144"/>
        <v>390.62994132947966</v>
      </c>
      <c r="I701" s="96">
        <f t="shared" si="140"/>
        <v>15.315203179190744</v>
      </c>
      <c r="J701" s="98">
        <f t="shared" si="145"/>
        <v>8049.4854797324397</v>
      </c>
      <c r="K701" s="96">
        <f t="shared" si="141"/>
        <v>24.209092254335253</v>
      </c>
      <c r="L701" s="98">
        <f t="shared" si="142"/>
        <v>498.86277512560036</v>
      </c>
      <c r="M701" s="91">
        <f t="shared" si="134"/>
        <v>23.004649446159227</v>
      </c>
      <c r="N701" s="87"/>
      <c r="O701" s="99">
        <f t="shared" si="135"/>
        <v>28.866481380789018</v>
      </c>
      <c r="P701" s="99"/>
      <c r="Q701" s="107">
        <f t="shared" si="136"/>
        <v>1.8121294561627851E-2</v>
      </c>
      <c r="R701" s="97">
        <f t="shared" si="143"/>
        <v>1.0010449676746427</v>
      </c>
      <c r="S701" s="97">
        <f t="shared" si="146"/>
        <v>8.0243631763372658</v>
      </c>
      <c r="T701" s="100">
        <f t="shared" si="137"/>
        <v>1.5651364291484837E-2</v>
      </c>
      <c r="U701" s="100">
        <f t="shared" si="138"/>
        <v>6.2380885312701029E-2</v>
      </c>
      <c r="V701" s="100">
        <f t="shared" si="139"/>
        <v>-4.6729521021216192E-2</v>
      </c>
      <c r="Y701" s="81"/>
      <c r="Z701" s="81"/>
    </row>
    <row r="702" spans="1:26" ht="13">
      <c r="A702" s="74">
        <v>1928.1</v>
      </c>
      <c r="B702" s="95">
        <v>21.6</v>
      </c>
      <c r="C702" s="96">
        <v>0.8367</v>
      </c>
      <c r="D702" s="95">
        <v>1.335</v>
      </c>
      <c r="E702" s="95">
        <v>17.2</v>
      </c>
      <c r="F702" s="96">
        <f t="shared" si="147"/>
        <v>1928.7916666666142</v>
      </c>
      <c r="G702" s="97">
        <f>G693*3/12+G705*9/12</f>
        <v>3.5324999999999998</v>
      </c>
      <c r="H702" s="96">
        <f t="shared" si="144"/>
        <v>400.88155813953477</v>
      </c>
      <c r="I702" s="96">
        <f t="shared" si="140"/>
        <v>15.52859257848837</v>
      </c>
      <c r="J702" s="98">
        <f t="shared" si="145"/>
        <v>8287.4003514055767</v>
      </c>
      <c r="K702" s="96">
        <f t="shared" si="141"/>
        <v>24.776707412790689</v>
      </c>
      <c r="L702" s="98">
        <f t="shared" si="142"/>
        <v>512.20738282992795</v>
      </c>
      <c r="M702" s="91">
        <f t="shared" si="134"/>
        <v>23.578344239585036</v>
      </c>
      <c r="N702" s="87"/>
      <c r="O702" s="99">
        <f t="shared" si="135"/>
        <v>29.500230182003222</v>
      </c>
      <c r="P702" s="99"/>
      <c r="Q702" s="107">
        <f t="shared" si="136"/>
        <v>1.4345079847843743E-2</v>
      </c>
      <c r="R702" s="97">
        <f t="shared" si="143"/>
        <v>1.0010657033891182</v>
      </c>
      <c r="S702" s="97">
        <f t="shared" si="146"/>
        <v>8.0794504019107016</v>
      </c>
      <c r="T702" s="100">
        <f t="shared" si="137"/>
        <v>2.4584984968320844E-2</v>
      </c>
      <c r="U702" s="100">
        <f t="shared" si="138"/>
        <v>6.2780509152445818E-2</v>
      </c>
      <c r="V702" s="100">
        <f t="shared" si="139"/>
        <v>-3.8195524184124974E-2</v>
      </c>
      <c r="Y702" s="81"/>
      <c r="Z702" s="81"/>
    </row>
    <row r="703" spans="1:26" ht="13">
      <c r="A703" s="74">
        <v>1928.11</v>
      </c>
      <c r="B703" s="95">
        <v>23.06</v>
      </c>
      <c r="C703" s="96">
        <v>0.84330000000000005</v>
      </c>
      <c r="D703" s="95">
        <v>1.357</v>
      </c>
      <c r="E703" s="95">
        <v>17.2</v>
      </c>
      <c r="F703" s="96">
        <f t="shared" si="147"/>
        <v>1928.8749999999475</v>
      </c>
      <c r="G703" s="97">
        <f>G693*2/12+G705*10/12</f>
        <v>3.5550000000000002</v>
      </c>
      <c r="H703" s="96">
        <f t="shared" si="144"/>
        <v>427.97818197674405</v>
      </c>
      <c r="I703" s="96">
        <f t="shared" si="140"/>
        <v>15.651084165697672</v>
      </c>
      <c r="J703" s="98">
        <f t="shared" si="145"/>
        <v>8874.5300538475749</v>
      </c>
      <c r="K703" s="96">
        <f t="shared" si="141"/>
        <v>25.185012703488365</v>
      </c>
      <c r="L703" s="98">
        <f t="shared" si="142"/>
        <v>522.23492120863659</v>
      </c>
      <c r="M703" s="91">
        <f t="shared" si="134"/>
        <v>25.121984571109586</v>
      </c>
      <c r="N703" s="87"/>
      <c r="O703" s="99">
        <f t="shared" si="135"/>
        <v>31.338079943327827</v>
      </c>
      <c r="P703" s="99"/>
      <c r="Q703" s="107">
        <f t="shared" si="136"/>
        <v>9.6446681414625174E-3</v>
      </c>
      <c r="R703" s="97">
        <f t="shared" si="143"/>
        <v>1.0010864362002887</v>
      </c>
      <c r="S703" s="97">
        <f t="shared" si="146"/>
        <v>8.0880606995862294</v>
      </c>
      <c r="T703" s="100">
        <f t="shared" si="137"/>
        <v>1.8036415439050879E-2</v>
      </c>
      <c r="U703" s="100">
        <f t="shared" si="138"/>
        <v>6.3036366658804743E-2</v>
      </c>
      <c r="V703" s="100">
        <f t="shared" si="139"/>
        <v>-4.4999951219753864E-2</v>
      </c>
      <c r="Y703" s="81"/>
      <c r="Z703" s="81"/>
    </row>
    <row r="704" spans="1:26" ht="13">
      <c r="A704" s="74">
        <v>1928.12</v>
      </c>
      <c r="B704" s="95">
        <v>23.15</v>
      </c>
      <c r="C704" s="96">
        <v>0.85</v>
      </c>
      <c r="D704" s="95">
        <v>1.38</v>
      </c>
      <c r="E704" s="95">
        <v>17.100000000000001</v>
      </c>
      <c r="F704" s="96">
        <f t="shared" si="147"/>
        <v>1928.9583333332807</v>
      </c>
      <c r="G704" s="97">
        <f>G693*1/12+G705*11/12</f>
        <v>3.5775000000000001</v>
      </c>
      <c r="H704" s="96">
        <f t="shared" si="144"/>
        <v>432.16108625730971</v>
      </c>
      <c r="I704" s="96">
        <f t="shared" si="140"/>
        <v>15.867685672514611</v>
      </c>
      <c r="J704" s="98">
        <f t="shared" si="145"/>
        <v>8988.6857894820459</v>
      </c>
      <c r="K704" s="96">
        <f t="shared" si="141"/>
        <v>25.761654385964899</v>
      </c>
      <c r="L704" s="98">
        <f t="shared" si="142"/>
        <v>535.82662589569009</v>
      </c>
      <c r="M704" s="91">
        <f t="shared" si="134"/>
        <v>25.301591027426142</v>
      </c>
      <c r="N704" s="87"/>
      <c r="O704" s="99">
        <f t="shared" si="135"/>
        <v>31.472825431435947</v>
      </c>
      <c r="P704" s="99"/>
      <c r="Q704" s="107">
        <f t="shared" si="136"/>
        <v>7.3264009939585928E-3</v>
      </c>
      <c r="R704" s="97">
        <f t="shared" si="143"/>
        <v>1.0011071661130269</v>
      </c>
      <c r="S704" s="97">
        <f t="shared" si="146"/>
        <v>8.1441978490146614</v>
      </c>
      <c r="T704" s="100">
        <f t="shared" si="137"/>
        <v>1.4079583987518962E-2</v>
      </c>
      <c r="U704" s="100">
        <f t="shared" si="138"/>
        <v>6.2668922020399531E-2</v>
      </c>
      <c r="V704" s="100">
        <f t="shared" si="139"/>
        <v>-4.8589338032880569E-2</v>
      </c>
      <c r="Y704" s="81"/>
      <c r="Z704" s="81"/>
    </row>
    <row r="705" spans="1:26" ht="13">
      <c r="A705" s="74">
        <v>1929.01</v>
      </c>
      <c r="B705" s="95">
        <v>24.86</v>
      </c>
      <c r="C705" s="96">
        <v>0.86</v>
      </c>
      <c r="D705" s="95">
        <v>1.399</v>
      </c>
      <c r="E705" s="95">
        <v>17.100000000000001</v>
      </c>
      <c r="F705" s="96">
        <f t="shared" si="147"/>
        <v>1929.041666666614</v>
      </c>
      <c r="G705" s="97">
        <v>3.6</v>
      </c>
      <c r="H705" s="96">
        <f t="shared" si="144"/>
        <v>464.08313625730977</v>
      </c>
      <c r="I705" s="96">
        <f t="shared" si="140"/>
        <v>16.054364327485374</v>
      </c>
      <c r="J705" s="98">
        <f t="shared" si="145"/>
        <v>9680.4716144609047</v>
      </c>
      <c r="K705" s="96">
        <f t="shared" si="141"/>
        <v>26.116343830409345</v>
      </c>
      <c r="L705" s="98">
        <f t="shared" si="142"/>
        <v>544.76990300204363</v>
      </c>
      <c r="M705" s="91">
        <f t="shared" ref="M705:M768" si="148">H705/AVERAGE(K585:K704)</f>
        <v>27.083199620832772</v>
      </c>
      <c r="N705" s="87"/>
      <c r="O705" s="99">
        <f t="shared" ref="O705:O768" si="149">J705/AVERAGE(L585:L704)</f>
        <v>33.590937699106426</v>
      </c>
      <c r="P705" s="99"/>
      <c r="Q705" s="107">
        <f t="shared" ref="Q705:Q768" si="150">1/M705-(G705/100-(((E705/E585)^(1/10))-1))</f>
        <v>4.5014539849113563E-3</v>
      </c>
      <c r="R705" s="97">
        <f t="shared" si="143"/>
        <v>1.005154336235617</v>
      </c>
      <c r="S705" s="97">
        <f t="shared" si="146"/>
        <v>8.1532148288908761</v>
      </c>
      <c r="T705" s="100">
        <f t="shared" si="137"/>
        <v>5.4146710609992432E-3</v>
      </c>
      <c r="U705" s="100">
        <f t="shared" si="138"/>
        <v>6.2917657053549014E-2</v>
      </c>
      <c r="V705" s="100">
        <f t="shared" si="139"/>
        <v>-5.7502985992549771E-2</v>
      </c>
      <c r="Y705" s="81"/>
      <c r="Z705" s="81"/>
    </row>
    <row r="706" spans="1:26" ht="13">
      <c r="A706" s="74">
        <v>1929.02</v>
      </c>
      <c r="B706" s="95">
        <v>24.99</v>
      </c>
      <c r="C706" s="96">
        <v>0.87</v>
      </c>
      <c r="D706" s="95">
        <v>1.4179999999999999</v>
      </c>
      <c r="E706" s="95">
        <v>17.100000000000001</v>
      </c>
      <c r="F706" s="96">
        <f t="shared" si="147"/>
        <v>1929.1249999999472</v>
      </c>
      <c r="G706" s="97">
        <f>G705*11/12+G717*1/12</f>
        <v>3.5741666666666667</v>
      </c>
      <c r="H706" s="96">
        <f t="shared" si="144"/>
        <v>466.50995877192958</v>
      </c>
      <c r="I706" s="96">
        <f t="shared" si="140"/>
        <v>16.241042982456133</v>
      </c>
      <c r="J706" s="98">
        <f t="shared" si="145"/>
        <v>9759.325013573065</v>
      </c>
      <c r="K706" s="96">
        <f t="shared" si="141"/>
        <v>26.471033274853788</v>
      </c>
      <c r="L706" s="98">
        <f t="shared" si="142"/>
        <v>553.77042293903992</v>
      </c>
      <c r="M706" s="91">
        <f t="shared" si="148"/>
        <v>27.131672798247383</v>
      </c>
      <c r="N706" s="87"/>
      <c r="O706" s="99">
        <f t="shared" si="149"/>
        <v>33.55503953254027</v>
      </c>
      <c r="P706" s="99"/>
      <c r="Q706" s="107">
        <f t="shared" si="150"/>
        <v>6.536990647710135E-3</v>
      </c>
      <c r="R706" s="97">
        <f t="shared" si="143"/>
        <v>1.0051354231371381</v>
      </c>
      <c r="S706" s="97">
        <f t="shared" si="146"/>
        <v>8.1952392395201983</v>
      </c>
      <c r="T706" s="100">
        <f t="shared" ref="T706:T769" si="151">(($J826/$J706)^(1/10)-1)</f>
        <v>4.8608310280362499E-3</v>
      </c>
      <c r="U706" s="100">
        <f t="shared" ref="U706:U769" si="152">(($S826/$S706)^(1/10)-1)</f>
        <v>6.3459273342527656E-2</v>
      </c>
      <c r="V706" s="100">
        <f t="shared" ref="V706:V769" si="153">T706-U706</f>
        <v>-5.8598442314491406E-2</v>
      </c>
      <c r="Y706" s="81"/>
      <c r="Z706" s="81"/>
    </row>
    <row r="707" spans="1:26" ht="13">
      <c r="A707" s="74">
        <v>1929.03</v>
      </c>
      <c r="B707" s="95">
        <v>25.43</v>
      </c>
      <c r="C707" s="96">
        <v>0.88</v>
      </c>
      <c r="D707" s="95">
        <v>1.4379999999999999</v>
      </c>
      <c r="E707" s="95">
        <v>17</v>
      </c>
      <c r="F707" s="96">
        <f t="shared" si="147"/>
        <v>1929.2083333332805</v>
      </c>
      <c r="G707" s="97">
        <f>G705*10/12+G717*2/12</f>
        <v>3.5483333333333333</v>
      </c>
      <c r="H707" s="96">
        <f t="shared" si="144"/>
        <v>477.51631264705867</v>
      </c>
      <c r="I707" s="96">
        <f t="shared" si="140"/>
        <v>16.524355294117644</v>
      </c>
      <c r="J707" s="98">
        <f t="shared" si="145"/>
        <v>10018.383715119717</v>
      </c>
      <c r="K707" s="96">
        <f t="shared" si="141"/>
        <v>27.002298764705873</v>
      </c>
      <c r="L707" s="98">
        <f t="shared" si="142"/>
        <v>566.51340079992735</v>
      </c>
      <c r="M707" s="91">
        <f t="shared" si="148"/>
        <v>27.675748437861873</v>
      </c>
      <c r="N707" s="87"/>
      <c r="O707" s="99">
        <f t="shared" si="149"/>
        <v>34.129290955610202</v>
      </c>
      <c r="P707" s="99"/>
      <c r="Q707" s="107">
        <f t="shared" si="150"/>
        <v>4.2490483780684013E-3</v>
      </c>
      <c r="R707" s="97">
        <f t="shared" si="143"/>
        <v>1.0051165144351146</v>
      </c>
      <c r="S707" s="97">
        <f t="shared" si="146"/>
        <v>8.2857801152000672</v>
      </c>
      <c r="T707" s="100">
        <f t="shared" si="151"/>
        <v>2.500779898800598E-3</v>
      </c>
      <c r="U707" s="100">
        <f t="shared" si="152"/>
        <v>6.2616257629791949E-2</v>
      </c>
      <c r="V707" s="100">
        <f t="shared" si="153"/>
        <v>-6.0115477730991351E-2</v>
      </c>
      <c r="Y707" s="81"/>
      <c r="Z707" s="81"/>
    </row>
    <row r="708" spans="1:26" ht="13">
      <c r="A708" s="74">
        <v>1929.04</v>
      </c>
      <c r="B708" s="95">
        <v>25.28</v>
      </c>
      <c r="C708" s="96">
        <v>0.89</v>
      </c>
      <c r="D708" s="95">
        <v>1.4570000000000001</v>
      </c>
      <c r="E708" s="95">
        <v>16.899999999999999</v>
      </c>
      <c r="F708" s="96">
        <f t="shared" si="147"/>
        <v>1929.2916666666138</v>
      </c>
      <c r="G708" s="97">
        <f>G705*9/12+G717*3/12</f>
        <v>3.5225</v>
      </c>
      <c r="H708" s="96">
        <f t="shared" si="144"/>
        <v>477.50853491124252</v>
      </c>
      <c r="I708" s="96">
        <f t="shared" si="140"/>
        <v>16.811020414201181</v>
      </c>
      <c r="J708" s="98">
        <f t="shared" si="145"/>
        <v>10047.61207245786</v>
      </c>
      <c r="K708" s="96">
        <f t="shared" si="141"/>
        <v>27.52096263313609</v>
      </c>
      <c r="L708" s="98">
        <f t="shared" si="142"/>
        <v>579.08903439759104</v>
      </c>
      <c r="M708" s="91">
        <f t="shared" si="148"/>
        <v>27.568454472898292</v>
      </c>
      <c r="N708" s="87"/>
      <c r="O708" s="99">
        <f t="shared" si="149"/>
        <v>33.902563138115312</v>
      </c>
      <c r="P708" s="99"/>
      <c r="Q708" s="107">
        <f t="shared" si="150"/>
        <v>2.2395419813420053E-3</v>
      </c>
      <c r="R708" s="97">
        <f t="shared" si="143"/>
        <v>1.0050976101380349</v>
      </c>
      <c r="S708" s="97">
        <f t="shared" si="146"/>
        <v>8.3774535673974242</v>
      </c>
      <c r="T708" s="100">
        <f t="shared" si="151"/>
        <v>-1.0075621235658749E-2</v>
      </c>
      <c r="U708" s="100">
        <f t="shared" si="152"/>
        <v>6.2538103166611236E-2</v>
      </c>
      <c r="V708" s="100">
        <f t="shared" si="153"/>
        <v>-7.2613724402269986E-2</v>
      </c>
      <c r="Y708" s="81"/>
      <c r="Z708" s="81"/>
    </row>
    <row r="709" spans="1:26" ht="13">
      <c r="A709" s="74">
        <v>1929.05</v>
      </c>
      <c r="B709" s="95">
        <v>25.66</v>
      </c>
      <c r="C709" s="96">
        <v>0.9</v>
      </c>
      <c r="D709" s="95">
        <v>1.476</v>
      </c>
      <c r="E709" s="95">
        <v>17</v>
      </c>
      <c r="F709" s="96">
        <f t="shared" si="147"/>
        <v>1929.374999999947</v>
      </c>
      <c r="G709" s="97">
        <f>G705*8/12+G717*4/12</f>
        <v>3.4966666666666666</v>
      </c>
      <c r="H709" s="96">
        <f t="shared" si="144"/>
        <v>481.83517823529399</v>
      </c>
      <c r="I709" s="96">
        <f t="shared" si="140"/>
        <v>16.899908823529408</v>
      </c>
      <c r="J709" s="98">
        <f t="shared" si="145"/>
        <v>10168.285819926194</v>
      </c>
      <c r="K709" s="96">
        <f t="shared" si="141"/>
        <v>27.715850470588226</v>
      </c>
      <c r="L709" s="98">
        <f t="shared" si="142"/>
        <v>584.89438309474122</v>
      </c>
      <c r="M709" s="91">
        <f t="shared" si="148"/>
        <v>27.698586875008122</v>
      </c>
      <c r="N709" s="87"/>
      <c r="O709" s="99">
        <f t="shared" si="149"/>
        <v>33.970071523184799</v>
      </c>
      <c r="P709" s="99"/>
      <c r="Q709" s="107">
        <f t="shared" si="150"/>
        <v>1.7264044494609485E-3</v>
      </c>
      <c r="R709" s="97">
        <f t="shared" si="143"/>
        <v>1.0050787102544052</v>
      </c>
      <c r="S709" s="97">
        <f t="shared" si="146"/>
        <v>8.3706282151650733</v>
      </c>
      <c r="T709" s="100">
        <f t="shared" si="151"/>
        <v>-7.277053560235891E-3</v>
      </c>
      <c r="U709" s="100">
        <f t="shared" si="152"/>
        <v>6.2947552851443822E-2</v>
      </c>
      <c r="V709" s="100">
        <f t="shared" si="153"/>
        <v>-7.0224606411679713E-2</v>
      </c>
      <c r="Y709" s="81"/>
      <c r="Z709" s="81"/>
    </row>
    <row r="710" spans="1:26" ht="13">
      <c r="A710" s="74">
        <v>1929.06</v>
      </c>
      <c r="B710" s="95">
        <v>26.15</v>
      </c>
      <c r="C710" s="96">
        <v>0.91</v>
      </c>
      <c r="D710" s="95">
        <v>1.4950000000000001</v>
      </c>
      <c r="E710" s="95">
        <v>17.100000000000001</v>
      </c>
      <c r="F710" s="96">
        <f t="shared" si="147"/>
        <v>1929.4583333332803</v>
      </c>
      <c r="G710" s="97">
        <f>G705*7/12+G717*5/12</f>
        <v>3.4708333333333332</v>
      </c>
      <c r="H710" s="96">
        <f t="shared" si="144"/>
        <v>488.16468274853776</v>
      </c>
      <c r="I710" s="96">
        <f t="shared" si="140"/>
        <v>16.987757602339176</v>
      </c>
      <c r="J710" s="98">
        <f t="shared" si="145"/>
        <v>10331.733638685775</v>
      </c>
      <c r="K710" s="96">
        <f t="shared" si="141"/>
        <v>27.908458918128645</v>
      </c>
      <c r="L710" s="98">
        <f t="shared" si="142"/>
        <v>590.66699005106068</v>
      </c>
      <c r="M710" s="91">
        <f t="shared" si="148"/>
        <v>27.935467830288669</v>
      </c>
      <c r="N710" s="87"/>
      <c r="O710" s="99">
        <f t="shared" si="149"/>
        <v>34.169786393113903</v>
      </c>
      <c r="P710" s="99"/>
      <c r="Q710" s="107">
        <f t="shared" si="150"/>
        <v>2.2656304519138165E-3</v>
      </c>
      <c r="R710" s="97">
        <f t="shared" si="143"/>
        <v>1.0050598147927496</v>
      </c>
      <c r="S710" s="97">
        <f t="shared" si="146"/>
        <v>8.3639405601633428</v>
      </c>
      <c r="T710" s="100">
        <f t="shared" si="151"/>
        <v>-6.7246569397463318E-3</v>
      </c>
      <c r="U710" s="100">
        <f t="shared" si="152"/>
        <v>6.3354446534160225E-2</v>
      </c>
      <c r="V710" s="100">
        <f t="shared" si="153"/>
        <v>-7.0079103473906557E-2</v>
      </c>
      <c r="Y710" s="81"/>
      <c r="Z710" s="81"/>
    </row>
    <row r="711" spans="1:26" ht="13">
      <c r="A711" s="74">
        <v>1929.07</v>
      </c>
      <c r="B711" s="95">
        <v>28.48</v>
      </c>
      <c r="C711" s="96">
        <v>0.92</v>
      </c>
      <c r="D711" s="95">
        <v>1.514</v>
      </c>
      <c r="E711" s="95">
        <v>17.3</v>
      </c>
      <c r="F711" s="96">
        <f t="shared" si="147"/>
        <v>1929.5416666666135</v>
      </c>
      <c r="G711" s="97">
        <f>G705*6/12+G717*6/12</f>
        <v>3.4450000000000003</v>
      </c>
      <c r="H711" s="96">
        <f t="shared" si="144"/>
        <v>525.51444161849702</v>
      </c>
      <c r="I711" s="96">
        <f t="shared" si="140"/>
        <v>16.975887861271673</v>
      </c>
      <c r="J711" s="98">
        <f t="shared" si="145"/>
        <v>11152.160918465945</v>
      </c>
      <c r="K711" s="96">
        <f t="shared" si="141"/>
        <v>27.93640676300577</v>
      </c>
      <c r="L711" s="98">
        <f t="shared" si="142"/>
        <v>592.85012747743815</v>
      </c>
      <c r="M711" s="91">
        <f t="shared" si="148"/>
        <v>29.933289406842196</v>
      </c>
      <c r="N711" s="87"/>
      <c r="O711" s="99">
        <f t="shared" si="149"/>
        <v>36.510951968420436</v>
      </c>
      <c r="P711" s="99"/>
      <c r="Q711" s="107">
        <f t="shared" si="150"/>
        <v>-1.6185829941180521E-3</v>
      </c>
      <c r="R711" s="97">
        <f t="shared" si="143"/>
        <v>1.0050409237616102</v>
      </c>
      <c r="S711" s="97">
        <f t="shared" si="146"/>
        <v>8.3090783474412859</v>
      </c>
      <c r="T711" s="100">
        <f t="shared" si="151"/>
        <v>-1.1518120437314039E-2</v>
      </c>
      <c r="U711" s="100">
        <f t="shared" si="152"/>
        <v>6.4375675992686343E-2</v>
      </c>
      <c r="V711" s="100">
        <f t="shared" si="153"/>
        <v>-7.5893796430000382E-2</v>
      </c>
      <c r="Y711" s="81"/>
      <c r="Z711" s="81"/>
    </row>
    <row r="712" spans="1:26" ht="13">
      <c r="A712" s="74">
        <v>1929.08</v>
      </c>
      <c r="B712" s="95">
        <v>30.1</v>
      </c>
      <c r="C712" s="96">
        <v>0.93</v>
      </c>
      <c r="D712" s="95">
        <v>1.5329999999999999</v>
      </c>
      <c r="E712" s="95">
        <v>17.3</v>
      </c>
      <c r="F712" s="96">
        <f t="shared" si="147"/>
        <v>1929.6249999999468</v>
      </c>
      <c r="G712" s="97">
        <f>G705*5/12+G717*7/12</f>
        <v>3.4191666666666665</v>
      </c>
      <c r="H712" s="96">
        <f t="shared" si="144"/>
        <v>555.40676589595353</v>
      </c>
      <c r="I712" s="96">
        <f t="shared" si="140"/>
        <v>17.160408381502886</v>
      </c>
      <c r="J712" s="98">
        <f t="shared" si="145"/>
        <v>11816.865734445433</v>
      </c>
      <c r="K712" s="96">
        <f t="shared" si="141"/>
        <v>28.286995751445076</v>
      </c>
      <c r="L712" s="98">
        <f t="shared" si="142"/>
        <v>601.83571996361627</v>
      </c>
      <c r="M712" s="91">
        <f t="shared" si="148"/>
        <v>31.480313247172994</v>
      </c>
      <c r="N712" s="87"/>
      <c r="O712" s="99">
        <f t="shared" si="149"/>
        <v>38.29169555843724</v>
      </c>
      <c r="P712" s="99"/>
      <c r="Q712" s="107">
        <f t="shared" si="150"/>
        <v>-4.7089853208238733E-3</v>
      </c>
      <c r="R712" s="97">
        <f t="shared" si="143"/>
        <v>1.0050220371695462</v>
      </c>
      <c r="S712" s="97">
        <f t="shared" si="146"/>
        <v>8.3509637779199846</v>
      </c>
      <c r="T712" s="100">
        <f t="shared" si="151"/>
        <v>-1.8271445101654238E-2</v>
      </c>
      <c r="U712" s="100">
        <f t="shared" si="152"/>
        <v>6.4160723180495705E-2</v>
      </c>
      <c r="V712" s="100">
        <f t="shared" si="153"/>
        <v>-8.2432168282149942E-2</v>
      </c>
      <c r="Y712" s="81"/>
      <c r="Z712" s="81"/>
    </row>
    <row r="713" spans="1:26" ht="13">
      <c r="A713" s="74">
        <v>1929.09</v>
      </c>
      <c r="B713" s="95">
        <v>31.3</v>
      </c>
      <c r="C713" s="96">
        <v>0.94</v>
      </c>
      <c r="D713" s="95">
        <v>1.552</v>
      </c>
      <c r="E713" s="95">
        <v>17.3</v>
      </c>
      <c r="F713" s="96">
        <f t="shared" si="147"/>
        <v>1929.7083333332801</v>
      </c>
      <c r="G713" s="97">
        <f>G705*4/12+G717*8/12</f>
        <v>3.3933333333333335</v>
      </c>
      <c r="H713" s="96">
        <f t="shared" si="144"/>
        <v>577.54922832369925</v>
      </c>
      <c r="I713" s="96">
        <f t="shared" ref="I713:I776" si="154">C713*$E$1859/E713</f>
        <v>17.344928901734097</v>
      </c>
      <c r="J713" s="98">
        <f t="shared" si="145"/>
        <v>12318.722656833013</v>
      </c>
      <c r="K713" s="96">
        <f t="shared" ref="K713:K776" si="155">D713*$E$1859/E713</f>
        <v>28.637584739884385</v>
      </c>
      <c r="L713" s="98">
        <f t="shared" ref="L713:L776" si="156">K713*(J713/H713)</f>
        <v>610.81973046021847</v>
      </c>
      <c r="M713" s="91">
        <f t="shared" si="148"/>
        <v>32.563788598776696</v>
      </c>
      <c r="N713" s="87"/>
      <c r="O713" s="99">
        <f t="shared" si="149"/>
        <v>39.500688697971903</v>
      </c>
      <c r="P713" s="99"/>
      <c r="Q713" s="107">
        <f t="shared" si="150"/>
        <v>-6.0695163108649627E-3</v>
      </c>
      <c r="R713" s="97">
        <f t="shared" ref="R713:R776" si="157">((G713/G714+G713/1200+((1+G714/1200)^(-119))*(1-G713/G714)))</f>
        <v>1.0050031550251359</v>
      </c>
      <c r="S713" s="97">
        <f t="shared" si="146"/>
        <v>8.3929026284142321</v>
      </c>
      <c r="T713" s="100">
        <f t="shared" si="151"/>
        <v>-1.4156423600160672E-2</v>
      </c>
      <c r="U713" s="100">
        <f t="shared" si="152"/>
        <v>6.1661091802936552E-2</v>
      </c>
      <c r="V713" s="100">
        <f t="shared" si="153"/>
        <v>-7.5817515403097224E-2</v>
      </c>
      <c r="Y713" s="81"/>
      <c r="Z713" s="81"/>
    </row>
    <row r="714" spans="1:26" ht="13">
      <c r="A714" s="74">
        <v>1929.1</v>
      </c>
      <c r="B714" s="95">
        <v>27.99</v>
      </c>
      <c r="C714" s="96">
        <v>0.95</v>
      </c>
      <c r="D714" s="95">
        <v>1.5720000000000001</v>
      </c>
      <c r="E714" s="95">
        <v>17.3</v>
      </c>
      <c r="F714" s="96">
        <f t="shared" si="147"/>
        <v>1929.7916666666133</v>
      </c>
      <c r="G714" s="97">
        <f>G705*3/12+G717*9/12</f>
        <v>3.3674999999999997</v>
      </c>
      <c r="H714" s="96">
        <f t="shared" ref="H714:H777" si="158">B714*$E$1859/E714</f>
        <v>516.47293612716737</v>
      </c>
      <c r="I714" s="96">
        <f t="shared" si="154"/>
        <v>17.52944942196531</v>
      </c>
      <c r="J714" s="98">
        <f t="shared" ref="J714:J777" si="159">J713*((H714+(I714/12))/H713)</f>
        <v>11047.165475242447</v>
      </c>
      <c r="K714" s="96">
        <f t="shared" si="155"/>
        <v>29.006625780346813</v>
      </c>
      <c r="L714" s="98">
        <f t="shared" si="156"/>
        <v>620.441019188322</v>
      </c>
      <c r="M714" s="91">
        <f t="shared" si="148"/>
        <v>28.96106716435478</v>
      </c>
      <c r="N714" s="87"/>
      <c r="O714" s="99">
        <f t="shared" si="149"/>
        <v>35.047458190086388</v>
      </c>
      <c r="P714" s="99"/>
      <c r="Q714" s="107">
        <f t="shared" si="150"/>
        <v>-3.6562270419569776E-3</v>
      </c>
      <c r="R714" s="97">
        <f t="shared" si="157"/>
        <v>1.0049842773369742</v>
      </c>
      <c r="S714" s="97">
        <f t="shared" ref="S714:S777" si="160">S713*R713*E713/E714</f>
        <v>8.4348936213750587</v>
      </c>
      <c r="T714" s="100">
        <f t="shared" si="151"/>
        <v>-1.2635553549185108E-3</v>
      </c>
      <c r="U714" s="100">
        <f t="shared" si="152"/>
        <v>6.2204364033594972E-2</v>
      </c>
      <c r="V714" s="100">
        <f t="shared" si="153"/>
        <v>-6.3467919388513483E-2</v>
      </c>
      <c r="Y714" s="81"/>
      <c r="Z714" s="81"/>
    </row>
    <row r="715" spans="1:26" ht="13">
      <c r="A715" s="74">
        <v>1929.11</v>
      </c>
      <c r="B715" s="95">
        <v>20.58</v>
      </c>
      <c r="C715" s="96">
        <v>0.96</v>
      </c>
      <c r="D715" s="95">
        <v>1.591</v>
      </c>
      <c r="E715" s="95">
        <v>17.3</v>
      </c>
      <c r="F715" s="96">
        <f t="shared" ref="F715:F778" si="161">F714+1/12</f>
        <v>1929.8749999999466</v>
      </c>
      <c r="G715" s="97">
        <f>G705*2/12+G717*10/12</f>
        <v>3.3416666666666668</v>
      </c>
      <c r="H715" s="96">
        <f t="shared" si="158"/>
        <v>379.74323063583796</v>
      </c>
      <c r="I715" s="96">
        <f t="shared" si="154"/>
        <v>17.713969942196524</v>
      </c>
      <c r="J715" s="98">
        <f t="shared" si="159"/>
        <v>8154.1421478566972</v>
      </c>
      <c r="K715" s="96">
        <f t="shared" si="155"/>
        <v>29.357214768786118</v>
      </c>
      <c r="L715" s="98">
        <f t="shared" si="156"/>
        <v>630.38096002138036</v>
      </c>
      <c r="M715" s="91">
        <f t="shared" si="148"/>
        <v>21.171036000097036</v>
      </c>
      <c r="N715" s="87"/>
      <c r="O715" s="99">
        <f t="shared" si="149"/>
        <v>25.588770763962749</v>
      </c>
      <c r="P715" s="99"/>
      <c r="Q715" s="107">
        <f t="shared" si="150"/>
        <v>7.1336922722850804E-3</v>
      </c>
      <c r="R715" s="97">
        <f t="shared" si="157"/>
        <v>1.0049654041136753</v>
      </c>
      <c r="S715" s="97">
        <f t="shared" si="160"/>
        <v>8.4769354704918669</v>
      </c>
      <c r="T715" s="100">
        <f t="shared" si="151"/>
        <v>2.8082333031990148E-2</v>
      </c>
      <c r="U715" s="100">
        <f t="shared" si="152"/>
        <v>6.1992738541376768E-2</v>
      </c>
      <c r="V715" s="100">
        <f t="shared" si="153"/>
        <v>-3.3910405509386621E-2</v>
      </c>
      <c r="Y715" s="81"/>
      <c r="Z715" s="81"/>
    </row>
    <row r="716" spans="1:26" ht="13">
      <c r="A716" s="74">
        <v>1929.12</v>
      </c>
      <c r="B716" s="95">
        <v>21.4</v>
      </c>
      <c r="C716" s="96">
        <v>0.97</v>
      </c>
      <c r="D716" s="95">
        <v>1.61</v>
      </c>
      <c r="E716" s="95">
        <v>17.2</v>
      </c>
      <c r="F716" s="96">
        <f t="shared" si="161"/>
        <v>1929.9583333332798</v>
      </c>
      <c r="G716" s="97">
        <f>G705*1/12+G717*11/12</f>
        <v>3.315833333333333</v>
      </c>
      <c r="H716" s="96">
        <f t="shared" si="158"/>
        <v>397.16969186046498</v>
      </c>
      <c r="I716" s="96">
        <f t="shared" si="154"/>
        <v>18.002551453488365</v>
      </c>
      <c r="J716" s="98">
        <f t="shared" si="159"/>
        <v>8560.5504165859802</v>
      </c>
      <c r="K716" s="96">
        <f t="shared" si="155"/>
        <v>29.880523546511625</v>
      </c>
      <c r="L716" s="98">
        <f t="shared" si="156"/>
        <v>644.04140984595483</v>
      </c>
      <c r="M716" s="91">
        <f t="shared" si="148"/>
        <v>22.007373176418334</v>
      </c>
      <c r="N716" s="87"/>
      <c r="O716" s="99">
        <f t="shared" si="149"/>
        <v>26.56602442834517</v>
      </c>
      <c r="P716" s="99"/>
      <c r="Q716" s="107">
        <f t="shared" si="150"/>
        <v>2.9000080484936838E-3</v>
      </c>
      <c r="R716" s="97">
        <f t="shared" si="157"/>
        <v>1.0049465353638702</v>
      </c>
      <c r="S716" s="97">
        <f t="shared" si="160"/>
        <v>8.5685561067992708</v>
      </c>
      <c r="T716" s="100">
        <f t="shared" si="151"/>
        <v>2.1070856264751692E-2</v>
      </c>
      <c r="U716" s="100">
        <f t="shared" si="152"/>
        <v>6.1166767981337911E-2</v>
      </c>
      <c r="V716" s="100">
        <f t="shared" si="153"/>
        <v>-4.0095911716586219E-2</v>
      </c>
      <c r="Y716" s="81"/>
      <c r="Z716" s="81"/>
    </row>
    <row r="717" spans="1:26" ht="13">
      <c r="A717" s="74">
        <v>1930.01</v>
      </c>
      <c r="B717" s="95">
        <v>21.71</v>
      </c>
      <c r="C717" s="96">
        <v>0.9708</v>
      </c>
      <c r="D717" s="95">
        <v>1.5569999999999999</v>
      </c>
      <c r="E717" s="95">
        <v>17.100000000000001</v>
      </c>
      <c r="F717" s="96">
        <f t="shared" si="161"/>
        <v>1930.0416666666131</v>
      </c>
      <c r="G717" s="97">
        <v>3.29</v>
      </c>
      <c r="H717" s="96">
        <f t="shared" si="158"/>
        <v>405.27935994152028</v>
      </c>
      <c r="I717" s="96">
        <f t="shared" si="154"/>
        <v>18.122763824561396</v>
      </c>
      <c r="J717" s="98">
        <f t="shared" si="159"/>
        <v>8767.8966137942698</v>
      </c>
      <c r="K717" s="96">
        <f t="shared" si="155"/>
        <v>29.065866578947357</v>
      </c>
      <c r="L717" s="98">
        <f t="shared" si="156"/>
        <v>628.8169059271155</v>
      </c>
      <c r="M717" s="91">
        <f t="shared" si="148"/>
        <v>22.310724294336843</v>
      </c>
      <c r="N717" s="87"/>
      <c r="O717" s="99">
        <f t="shared" si="149"/>
        <v>26.898469896328553</v>
      </c>
      <c r="P717" s="99"/>
      <c r="Q717" s="107">
        <f t="shared" si="150"/>
        <v>-1.0822635497039629E-4</v>
      </c>
      <c r="R717" s="97">
        <f t="shared" si="157"/>
        <v>1.0023895841277941</v>
      </c>
      <c r="S717" s="97">
        <f t="shared" si="160"/>
        <v>8.6612971513859858</v>
      </c>
      <c r="T717" s="100">
        <f t="shared" si="151"/>
        <v>1.9211684678503316E-2</v>
      </c>
      <c r="U717" s="100">
        <f t="shared" si="152"/>
        <v>6.1099191151374077E-2</v>
      </c>
      <c r="V717" s="100">
        <f t="shared" si="153"/>
        <v>-4.1887506472870761E-2</v>
      </c>
      <c r="Y717" s="81"/>
      <c r="Z717" s="81"/>
    </row>
    <row r="718" spans="1:26" ht="13">
      <c r="A718" s="74">
        <v>1930.02</v>
      </c>
      <c r="B718" s="95">
        <v>23.07</v>
      </c>
      <c r="C718" s="96">
        <v>0.97170000000000001</v>
      </c>
      <c r="D718" s="95">
        <v>1.5029999999999999</v>
      </c>
      <c r="E718" s="95">
        <v>17</v>
      </c>
      <c r="F718" s="96">
        <f t="shared" si="161"/>
        <v>1930.1249999999463</v>
      </c>
      <c r="G718" s="97">
        <f>G717*11/12+G729*1/12</f>
        <v>3.2941666666666665</v>
      </c>
      <c r="H718" s="96">
        <f t="shared" si="158"/>
        <v>433.20099617647043</v>
      </c>
      <c r="I718" s="96">
        <f t="shared" si="154"/>
        <v>18.246268226470583</v>
      </c>
      <c r="J718" s="98">
        <f t="shared" si="159"/>
        <v>9404.8542980355014</v>
      </c>
      <c r="K718" s="96">
        <f t="shared" si="155"/>
        <v>28.222847735294106</v>
      </c>
      <c r="L718" s="98">
        <f t="shared" si="156"/>
        <v>612.72197702415951</v>
      </c>
      <c r="M718" s="91">
        <f t="shared" si="148"/>
        <v>23.697117749335874</v>
      </c>
      <c r="N718" s="87"/>
      <c r="O718" s="99">
        <f t="shared" si="149"/>
        <v>28.533590991681287</v>
      </c>
      <c r="P718" s="99"/>
      <c r="Q718" s="107">
        <f t="shared" si="150"/>
        <v>-4.3688622144010605E-3</v>
      </c>
      <c r="R718" s="97">
        <f t="shared" si="157"/>
        <v>1.0023931255535405</v>
      </c>
      <c r="S718" s="97">
        <f t="shared" si="160"/>
        <v>8.7330646028179011</v>
      </c>
      <c r="T718" s="100">
        <f t="shared" si="151"/>
        <v>1.1135166996763424E-2</v>
      </c>
      <c r="U718" s="100">
        <f t="shared" si="152"/>
        <v>5.9863107018888639E-2</v>
      </c>
      <c r="V718" s="100">
        <f t="shared" si="153"/>
        <v>-4.8727940022125216E-2</v>
      </c>
      <c r="Y718" s="81"/>
      <c r="Z718" s="81"/>
    </row>
    <row r="719" spans="1:26" ht="13">
      <c r="A719" s="74">
        <v>1930.03</v>
      </c>
      <c r="B719" s="95">
        <v>23.94</v>
      </c>
      <c r="C719" s="96">
        <v>0.97250000000000003</v>
      </c>
      <c r="D719" s="95">
        <v>1.45</v>
      </c>
      <c r="E719" s="95">
        <v>16.899999999999999</v>
      </c>
      <c r="F719" s="96">
        <f t="shared" si="161"/>
        <v>1930.2083333332796</v>
      </c>
      <c r="G719" s="97">
        <f>G717*10/12+G729*2/12</f>
        <v>3.2983333333333333</v>
      </c>
      <c r="H719" s="96">
        <f t="shared" si="158"/>
        <v>452.19756035502951</v>
      </c>
      <c r="I719" s="96">
        <f t="shared" si="154"/>
        <v>18.369345340236684</v>
      </c>
      <c r="J719" s="98">
        <f t="shared" si="159"/>
        <v>9850.5057885434308</v>
      </c>
      <c r="K719" s="96">
        <f t="shared" si="155"/>
        <v>27.388741124260349</v>
      </c>
      <c r="L719" s="98">
        <f t="shared" si="156"/>
        <v>596.62629045062545</v>
      </c>
      <c r="M719" s="91">
        <f t="shared" si="148"/>
        <v>24.586607792668847</v>
      </c>
      <c r="N719" s="87"/>
      <c r="O719" s="99">
        <f t="shared" si="149"/>
        <v>29.568429499384305</v>
      </c>
      <c r="P719" s="99"/>
      <c r="Q719" s="107">
        <f t="shared" si="150"/>
        <v>-7.5243722051967984E-3</v>
      </c>
      <c r="R719" s="97">
        <f t="shared" si="157"/>
        <v>1.0023966669604922</v>
      </c>
      <c r="S719" s="97">
        <f t="shared" si="160"/>
        <v>8.8057625259735879</v>
      </c>
      <c r="T719" s="100">
        <f t="shared" si="151"/>
        <v>6.3205244586239662E-3</v>
      </c>
      <c r="U719" s="100">
        <f t="shared" si="152"/>
        <v>5.938187845837839E-2</v>
      </c>
      <c r="V719" s="100">
        <f t="shared" si="153"/>
        <v>-5.3061353999754424E-2</v>
      </c>
      <c r="Y719" s="81"/>
      <c r="Z719" s="81"/>
    </row>
    <row r="720" spans="1:26" ht="13">
      <c r="A720" s="74">
        <v>1930.04</v>
      </c>
      <c r="B720" s="95">
        <v>25.46</v>
      </c>
      <c r="C720" s="96">
        <v>0.97330000000000005</v>
      </c>
      <c r="D720" s="95">
        <v>1.397</v>
      </c>
      <c r="E720" s="95">
        <v>17</v>
      </c>
      <c r="F720" s="96">
        <f t="shared" si="161"/>
        <v>1930.2916666666129</v>
      </c>
      <c r="G720" s="97">
        <f>G717*9/12+G729*3/12</f>
        <v>3.3024999999999998</v>
      </c>
      <c r="H720" s="96">
        <f t="shared" si="158"/>
        <v>478.0796429411763</v>
      </c>
      <c r="I720" s="96">
        <f t="shared" si="154"/>
        <v>18.276312508823523</v>
      </c>
      <c r="J720" s="98">
        <f t="shared" si="159"/>
        <v>10447.488622703868</v>
      </c>
      <c r="K720" s="96">
        <f t="shared" si="155"/>
        <v>26.232414029411757</v>
      </c>
      <c r="L720" s="98">
        <f t="shared" si="156"/>
        <v>573.25772214914787</v>
      </c>
      <c r="M720" s="91">
        <f t="shared" si="148"/>
        <v>25.843436862018304</v>
      </c>
      <c r="N720" s="87"/>
      <c r="O720" s="99">
        <f t="shared" si="149"/>
        <v>31.04092011931705</v>
      </c>
      <c r="P720" s="99"/>
      <c r="Q720" s="107">
        <f t="shared" si="150"/>
        <v>-1.1914769695241918E-2</v>
      </c>
      <c r="R720" s="97">
        <f t="shared" si="157"/>
        <v>1.0024002083486547</v>
      </c>
      <c r="S720" s="97">
        <f t="shared" si="160"/>
        <v>8.7749442589869329</v>
      </c>
      <c r="T720" s="100">
        <f t="shared" si="151"/>
        <v>1.8327063012248956E-3</v>
      </c>
      <c r="U720" s="100">
        <f t="shared" si="152"/>
        <v>6.0148981425597992E-2</v>
      </c>
      <c r="V720" s="100">
        <f t="shared" si="153"/>
        <v>-5.8316275124373096E-2</v>
      </c>
      <c r="Y720" s="81"/>
      <c r="Z720" s="81"/>
    </row>
    <row r="721" spans="1:26" ht="13">
      <c r="A721" s="74">
        <v>1930.05</v>
      </c>
      <c r="B721" s="95">
        <v>23.94</v>
      </c>
      <c r="C721" s="96">
        <v>0.97419999999999995</v>
      </c>
      <c r="D721" s="95">
        <v>1.343</v>
      </c>
      <c r="E721" s="95">
        <v>16.899999999999999</v>
      </c>
      <c r="F721" s="96">
        <f t="shared" si="161"/>
        <v>1930.3749999999461</v>
      </c>
      <c r="G721" s="97">
        <f>G717*8/12+G729*4/12</f>
        <v>3.3066666666666666</v>
      </c>
      <c r="H721" s="96">
        <f t="shared" si="158"/>
        <v>452.19756035502951</v>
      </c>
      <c r="I721" s="96">
        <f t="shared" si="154"/>
        <v>18.401456278106505</v>
      </c>
      <c r="J721" s="98">
        <f t="shared" si="159"/>
        <v>9915.397334816942</v>
      </c>
      <c r="K721" s="96">
        <f t="shared" si="155"/>
        <v>25.367640917159758</v>
      </c>
      <c r="L721" s="98">
        <f t="shared" si="156"/>
        <v>556.2397084652946</v>
      </c>
      <c r="M721" s="91">
        <f t="shared" si="148"/>
        <v>24.309760633908169</v>
      </c>
      <c r="N721" s="87"/>
      <c r="O721" s="99">
        <f t="shared" si="149"/>
        <v>29.174802108989027</v>
      </c>
      <c r="P721" s="99"/>
      <c r="Q721" s="107">
        <f t="shared" si="150"/>
        <v>-1.153398331430807E-2</v>
      </c>
      <c r="R721" s="97">
        <f t="shared" si="157"/>
        <v>1.0024037497180343</v>
      </c>
      <c r="S721" s="97">
        <f t="shared" si="160"/>
        <v>8.8480533259619936</v>
      </c>
      <c r="T721" s="100">
        <f t="shared" si="151"/>
        <v>-7.2291765565829502E-3</v>
      </c>
      <c r="U721" s="100">
        <f t="shared" si="152"/>
        <v>5.9663488081115545E-2</v>
      </c>
      <c r="V721" s="100">
        <f t="shared" si="153"/>
        <v>-6.6892664637698496E-2</v>
      </c>
      <c r="Y721" s="81"/>
      <c r="Z721" s="81"/>
    </row>
    <row r="722" spans="1:26" ht="13">
      <c r="A722" s="74">
        <v>1930.06</v>
      </c>
      <c r="B722" s="95">
        <v>21.52</v>
      </c>
      <c r="C722" s="96">
        <v>0.97499999999999998</v>
      </c>
      <c r="D722" s="95">
        <v>1.29</v>
      </c>
      <c r="E722" s="95">
        <v>16.8</v>
      </c>
      <c r="F722" s="96">
        <f t="shared" si="161"/>
        <v>1930.4583333332794</v>
      </c>
      <c r="G722" s="97">
        <f>G717*7/12+G729*5/12</f>
        <v>3.3108333333333331</v>
      </c>
      <c r="H722" s="96">
        <f t="shared" si="158"/>
        <v>408.90625952380935</v>
      </c>
      <c r="I722" s="96">
        <f t="shared" si="154"/>
        <v>18.52618973214285</v>
      </c>
      <c r="J722" s="98">
        <f t="shared" si="159"/>
        <v>8999.9952904838337</v>
      </c>
      <c r="K722" s="96">
        <f t="shared" si="155"/>
        <v>24.511574107142849</v>
      </c>
      <c r="L722" s="98">
        <f t="shared" si="156"/>
        <v>539.49785895558296</v>
      </c>
      <c r="M722" s="91">
        <f t="shared" si="148"/>
        <v>21.866899333389476</v>
      </c>
      <c r="N722" s="87"/>
      <c r="O722" s="99">
        <f t="shared" si="149"/>
        <v>26.235846681571953</v>
      </c>
      <c r="P722" s="99"/>
      <c r="Q722" s="107">
        <f t="shared" si="150"/>
        <v>-8.9774380694718839E-3</v>
      </c>
      <c r="R722" s="97">
        <f t="shared" si="157"/>
        <v>1.0024072910686364</v>
      </c>
      <c r="S722" s="97">
        <f t="shared" si="160"/>
        <v>8.92211541398067</v>
      </c>
      <c r="T722" s="100">
        <f t="shared" si="151"/>
        <v>-6.6933246127227619E-3</v>
      </c>
      <c r="U722" s="100">
        <f t="shared" si="152"/>
        <v>5.8418848065048268E-2</v>
      </c>
      <c r="V722" s="100">
        <f t="shared" si="153"/>
        <v>-6.511217267777103E-2</v>
      </c>
      <c r="Y722" s="81"/>
      <c r="Z722" s="81"/>
    </row>
    <row r="723" spans="1:26" ht="13">
      <c r="A723" s="74">
        <v>1930.07</v>
      </c>
      <c r="B723" s="95">
        <v>21.06</v>
      </c>
      <c r="C723" s="96">
        <v>0.9758</v>
      </c>
      <c r="D723" s="95">
        <v>1.2370000000000001</v>
      </c>
      <c r="E723" s="95">
        <v>16.600000000000001</v>
      </c>
      <c r="F723" s="96">
        <f t="shared" si="161"/>
        <v>1930.5416666666126</v>
      </c>
      <c r="G723" s="97">
        <f>G717*6/12+G729*6/12</f>
        <v>3.3150000000000004</v>
      </c>
      <c r="H723" s="96">
        <f t="shared" si="158"/>
        <v>404.98697168674681</v>
      </c>
      <c r="I723" s="96">
        <f t="shared" si="154"/>
        <v>18.76478095783132</v>
      </c>
      <c r="J723" s="98">
        <f t="shared" si="159"/>
        <v>8948.1496822841746</v>
      </c>
      <c r="K723" s="96">
        <f t="shared" si="155"/>
        <v>23.787696295180716</v>
      </c>
      <c r="L723" s="98">
        <f t="shared" si="156"/>
        <v>525.58694952447888</v>
      </c>
      <c r="M723" s="91">
        <f t="shared" si="148"/>
        <v>21.548797592546642</v>
      </c>
      <c r="N723" s="87"/>
      <c r="O723" s="99">
        <f t="shared" si="149"/>
        <v>25.853225798800118</v>
      </c>
      <c r="P723" s="99"/>
      <c r="Q723" s="107">
        <f t="shared" si="150"/>
        <v>-9.0462645397373434E-3</v>
      </c>
      <c r="R723" s="97">
        <f t="shared" si="157"/>
        <v>1.002410832400467</v>
      </c>
      <c r="S723" s="97">
        <f t="shared" si="160"/>
        <v>9.0513476817991254</v>
      </c>
      <c r="T723" s="100">
        <f t="shared" si="151"/>
        <v>-1.6231278533328508E-3</v>
      </c>
      <c r="U723" s="100">
        <f t="shared" si="152"/>
        <v>5.8040156060954695E-2</v>
      </c>
      <c r="V723" s="100">
        <f t="shared" si="153"/>
        <v>-5.9663283914287546E-2</v>
      </c>
      <c r="Y723" s="81"/>
      <c r="Z723" s="81"/>
    </row>
    <row r="724" spans="1:26" ht="13">
      <c r="A724" s="74">
        <v>1930.08</v>
      </c>
      <c r="B724" s="95">
        <v>20.79</v>
      </c>
      <c r="C724" s="96">
        <v>0.97670000000000001</v>
      </c>
      <c r="D724" s="95">
        <v>1.1830000000000001</v>
      </c>
      <c r="E724" s="95">
        <v>16.5</v>
      </c>
      <c r="F724" s="96">
        <f t="shared" si="161"/>
        <v>1930.6249999999459</v>
      </c>
      <c r="G724" s="97">
        <f>G717*5/12+G729*7/12</f>
        <v>3.3191666666666668</v>
      </c>
      <c r="H724" s="96">
        <f t="shared" si="158"/>
        <v>402.21782999999988</v>
      </c>
      <c r="I724" s="96">
        <f t="shared" si="154"/>
        <v>18.895918930303026</v>
      </c>
      <c r="J724" s="98">
        <f t="shared" si="159"/>
        <v>8921.7577179232158</v>
      </c>
      <c r="K724" s="96">
        <f t="shared" si="155"/>
        <v>22.88714251515151</v>
      </c>
      <c r="L724" s="98">
        <f t="shared" si="156"/>
        <v>507.66904186162412</v>
      </c>
      <c r="M724" s="91">
        <f t="shared" si="148"/>
        <v>21.300602241118145</v>
      </c>
      <c r="N724" s="87"/>
      <c r="O724" s="99">
        <f t="shared" si="149"/>
        <v>25.558473871970481</v>
      </c>
      <c r="P724" s="99"/>
      <c r="Q724" s="107">
        <f t="shared" si="150"/>
        <v>-6.7573794012129249E-3</v>
      </c>
      <c r="R724" s="97">
        <f t="shared" si="157"/>
        <v>1.0024143737135318</v>
      </c>
      <c r="S724" s="97">
        <f t="shared" si="160"/>
        <v>9.1281578668707741</v>
      </c>
      <c r="T724" s="100">
        <f t="shared" si="151"/>
        <v>1.2925554373268699E-3</v>
      </c>
      <c r="U724" s="100">
        <f t="shared" si="152"/>
        <v>5.7534360710560062E-2</v>
      </c>
      <c r="V724" s="100">
        <f t="shared" si="153"/>
        <v>-5.6241805273233192E-2</v>
      </c>
      <c r="Y724" s="81"/>
      <c r="Z724" s="81"/>
    </row>
    <row r="725" spans="1:26" ht="13">
      <c r="A725" s="74">
        <v>1930.09</v>
      </c>
      <c r="B725" s="95">
        <v>20.78</v>
      </c>
      <c r="C725" s="96">
        <v>0.97750000000000004</v>
      </c>
      <c r="D725" s="95">
        <v>1.1299999999999999</v>
      </c>
      <c r="E725" s="95">
        <v>16.600000000000001</v>
      </c>
      <c r="F725" s="96">
        <f t="shared" si="161"/>
        <v>1930.7083333332791</v>
      </c>
      <c r="G725" s="97">
        <f>G717*4/12+G729*8/12</f>
        <v>3.3233333333333333</v>
      </c>
      <c r="H725" s="96">
        <f t="shared" si="158"/>
        <v>399.60252951807217</v>
      </c>
      <c r="I725" s="96">
        <f t="shared" si="154"/>
        <v>18.797472213855418</v>
      </c>
      <c r="J725" s="98">
        <f t="shared" si="159"/>
        <v>8898.4928711297689</v>
      </c>
      <c r="K725" s="96">
        <f t="shared" si="155"/>
        <v>21.73007018072288</v>
      </c>
      <c r="L725" s="98">
        <f t="shared" si="156"/>
        <v>483.89301945989587</v>
      </c>
      <c r="M725" s="91">
        <f t="shared" si="148"/>
        <v>21.072581788447309</v>
      </c>
      <c r="N725" s="87"/>
      <c r="O725" s="99">
        <f t="shared" si="149"/>
        <v>25.290051551861268</v>
      </c>
      <c r="P725" s="99"/>
      <c r="Q725" s="107">
        <f t="shared" si="150"/>
        <v>-4.2387408222914827E-3</v>
      </c>
      <c r="R725" s="97">
        <f t="shared" si="157"/>
        <v>1.0024179150078369</v>
      </c>
      <c r="S725" s="97">
        <f t="shared" si="160"/>
        <v>9.0950749847035528</v>
      </c>
      <c r="T725" s="100">
        <f t="shared" si="151"/>
        <v>6.2252390717274508E-3</v>
      </c>
      <c r="U725" s="100">
        <f t="shared" si="152"/>
        <v>5.8304895814562441E-2</v>
      </c>
      <c r="V725" s="100">
        <f t="shared" si="153"/>
        <v>-5.207965674283499E-2</v>
      </c>
      <c r="Y725" s="81"/>
      <c r="Z725" s="81"/>
    </row>
    <row r="726" spans="1:26" ht="13">
      <c r="A726" s="74">
        <v>1930.1</v>
      </c>
      <c r="B726" s="95">
        <v>17.920000000000002</v>
      </c>
      <c r="C726" s="96">
        <v>0.97829999999999995</v>
      </c>
      <c r="D726" s="95">
        <v>1.077</v>
      </c>
      <c r="E726" s="95">
        <v>16.5</v>
      </c>
      <c r="F726" s="96">
        <f t="shared" si="161"/>
        <v>1930.7916666666124</v>
      </c>
      <c r="G726" s="97">
        <f>G717*3/12+G729*9/12</f>
        <v>3.3275000000000001</v>
      </c>
      <c r="H726" s="96">
        <f t="shared" si="158"/>
        <v>346.69280969696962</v>
      </c>
      <c r="I726" s="96">
        <f t="shared" si="154"/>
        <v>18.926873645454538</v>
      </c>
      <c r="J726" s="98">
        <f t="shared" si="159"/>
        <v>7755.4027335159335</v>
      </c>
      <c r="K726" s="96">
        <f t="shared" si="155"/>
        <v>20.83639263636363</v>
      </c>
      <c r="L726" s="98">
        <f t="shared" si="156"/>
        <v>466.10316651767079</v>
      </c>
      <c r="M726" s="91">
        <f t="shared" si="148"/>
        <v>18.214870154658623</v>
      </c>
      <c r="N726" s="87"/>
      <c r="O726" s="99">
        <f t="shared" si="149"/>
        <v>21.881118207635769</v>
      </c>
      <c r="P726" s="99"/>
      <c r="Q726" s="107">
        <f t="shared" si="150"/>
        <v>3.0636907081038056E-3</v>
      </c>
      <c r="R726" s="97">
        <f t="shared" si="157"/>
        <v>1.0024214562833882</v>
      </c>
      <c r="S726" s="97">
        <f t="shared" si="160"/>
        <v>9.1723210490852978</v>
      </c>
      <c r="T726" s="100">
        <f t="shared" si="151"/>
        <v>2.164134629405412E-2</v>
      </c>
      <c r="U726" s="100">
        <f t="shared" si="152"/>
        <v>5.7794849026483686E-2</v>
      </c>
      <c r="V726" s="100">
        <f t="shared" si="153"/>
        <v>-3.6153502732429565E-2</v>
      </c>
      <c r="Y726" s="81"/>
      <c r="Z726" s="81"/>
    </row>
    <row r="727" spans="1:26" ht="13">
      <c r="A727" s="74">
        <v>1930.11</v>
      </c>
      <c r="B727" s="95">
        <v>16.62</v>
      </c>
      <c r="C727" s="96">
        <v>0.97919999999999996</v>
      </c>
      <c r="D727" s="95">
        <v>1.0229999999999999</v>
      </c>
      <c r="E727" s="95">
        <v>16.399999999999999</v>
      </c>
      <c r="F727" s="96">
        <f t="shared" si="161"/>
        <v>1930.8749999999457</v>
      </c>
      <c r="G727" s="97">
        <f>G717*2/12+G729*10/12</f>
        <v>3.3316666666666666</v>
      </c>
      <c r="H727" s="96">
        <f t="shared" si="158"/>
        <v>323.50272621951217</v>
      </c>
      <c r="I727" s="96">
        <f t="shared" si="154"/>
        <v>19.059799609756094</v>
      </c>
      <c r="J727" s="98">
        <f t="shared" si="159"/>
        <v>7272.178400793774</v>
      </c>
      <c r="K727" s="96">
        <f t="shared" si="155"/>
        <v>19.912351920731702</v>
      </c>
      <c r="L727" s="98">
        <f t="shared" si="156"/>
        <v>447.61964524741455</v>
      </c>
      <c r="M727" s="91">
        <f t="shared" si="148"/>
        <v>16.939711377775165</v>
      </c>
      <c r="N727" s="87"/>
      <c r="O727" s="99">
        <f t="shared" si="149"/>
        <v>20.377938385497846</v>
      </c>
      <c r="P727" s="99"/>
      <c r="Q727" s="107">
        <f t="shared" si="150"/>
        <v>7.0525206827529927E-3</v>
      </c>
      <c r="R727" s="97">
        <f t="shared" si="157"/>
        <v>1.0024249975401915</v>
      </c>
      <c r="S727" s="97">
        <f t="shared" si="160"/>
        <v>9.2505956395199505</v>
      </c>
      <c r="T727" s="100">
        <f t="shared" si="151"/>
        <v>3.1128960962345964E-2</v>
      </c>
      <c r="U727" s="100">
        <f t="shared" si="152"/>
        <v>5.7279103473887094E-2</v>
      </c>
      <c r="V727" s="100">
        <f t="shared" si="153"/>
        <v>-2.615014251154113E-2</v>
      </c>
      <c r="Y727" s="81"/>
      <c r="Z727" s="81"/>
    </row>
    <row r="728" spans="1:26" ht="13">
      <c r="A728" s="74">
        <v>1930.12</v>
      </c>
      <c r="B728" s="95">
        <v>15.51</v>
      </c>
      <c r="C728" s="96">
        <v>0.98</v>
      </c>
      <c r="D728" s="95">
        <v>0.97</v>
      </c>
      <c r="E728" s="95">
        <v>16.100000000000001</v>
      </c>
      <c r="F728" s="96">
        <f t="shared" si="161"/>
        <v>1930.9583333332789</v>
      </c>
      <c r="G728" s="97">
        <f>G717*1/12+G729*11/12</f>
        <v>3.3358333333333325</v>
      </c>
      <c r="H728" s="96">
        <f t="shared" si="158"/>
        <v>307.52235745341602</v>
      </c>
      <c r="I728" s="96">
        <f t="shared" si="154"/>
        <v>19.430813043478253</v>
      </c>
      <c r="J728" s="98">
        <f t="shared" si="159"/>
        <v>6949.3473315755045</v>
      </c>
      <c r="K728" s="96">
        <f t="shared" si="155"/>
        <v>19.232539440993779</v>
      </c>
      <c r="L728" s="98">
        <f t="shared" si="156"/>
        <v>434.61424317396774</v>
      </c>
      <c r="M728" s="91">
        <f t="shared" si="148"/>
        <v>16.05500185653132</v>
      </c>
      <c r="N728" s="87"/>
      <c r="O728" s="99">
        <f t="shared" si="149"/>
        <v>19.349603578733888</v>
      </c>
      <c r="P728" s="99"/>
      <c r="Q728" s="107">
        <f t="shared" si="150"/>
        <v>1.0454922060588373E-2</v>
      </c>
      <c r="R728" s="97">
        <f t="shared" si="157"/>
        <v>1.0024285387782521</v>
      </c>
      <c r="S728" s="97">
        <f t="shared" si="160"/>
        <v>9.4458176586045894</v>
      </c>
      <c r="T728" s="100">
        <f t="shared" si="151"/>
        <v>3.1307554402851601E-2</v>
      </c>
      <c r="U728" s="100">
        <f t="shared" si="152"/>
        <v>5.4702821402978552E-2</v>
      </c>
      <c r="V728" s="100">
        <f t="shared" si="153"/>
        <v>-2.3395267000126951E-2</v>
      </c>
      <c r="Y728" s="81"/>
      <c r="Z728" s="81"/>
    </row>
    <row r="729" spans="1:26" ht="13">
      <c r="A729" s="74">
        <v>1931.01</v>
      </c>
      <c r="B729" s="95">
        <v>15.98</v>
      </c>
      <c r="C729" s="96">
        <v>0.9667</v>
      </c>
      <c r="D729" s="95">
        <v>0.94</v>
      </c>
      <c r="E729" s="95">
        <v>15.9</v>
      </c>
      <c r="F729" s="96">
        <f t="shared" si="161"/>
        <v>1931.0416666666122</v>
      </c>
      <c r="G729" s="97">
        <v>3.34</v>
      </c>
      <c r="H729" s="96">
        <f t="shared" si="158"/>
        <v>320.82664088050308</v>
      </c>
      <c r="I729" s="96">
        <f t="shared" si="154"/>
        <v>19.408204864779869</v>
      </c>
      <c r="J729" s="98">
        <f t="shared" si="159"/>
        <v>7286.5443312188145</v>
      </c>
      <c r="K729" s="96">
        <f t="shared" si="155"/>
        <v>18.872155345911942</v>
      </c>
      <c r="L729" s="98">
        <f t="shared" si="156"/>
        <v>428.62025477757726</v>
      </c>
      <c r="M729" s="91">
        <f t="shared" si="148"/>
        <v>16.705478731547611</v>
      </c>
      <c r="N729" s="87"/>
      <c r="O729" s="99">
        <f t="shared" si="149"/>
        <v>20.167540874417753</v>
      </c>
      <c r="P729" s="99"/>
      <c r="Q729" s="107">
        <f t="shared" si="150"/>
        <v>8.8063099543580492E-3</v>
      </c>
      <c r="R729" s="97">
        <f t="shared" si="157"/>
        <v>1.0003975293854486</v>
      </c>
      <c r="S729" s="97">
        <f t="shared" si="160"/>
        <v>9.5878610571447194</v>
      </c>
      <c r="T729" s="100">
        <f t="shared" si="151"/>
        <v>2.717211210930448E-2</v>
      </c>
      <c r="U729" s="100">
        <f t="shared" si="152"/>
        <v>5.350778743929574E-2</v>
      </c>
      <c r="V729" s="100">
        <f t="shared" si="153"/>
        <v>-2.6335675329991259E-2</v>
      </c>
      <c r="Y729" s="81"/>
      <c r="Z729" s="81"/>
    </row>
    <row r="730" spans="1:26" ht="13">
      <c r="A730" s="74">
        <v>1931.02</v>
      </c>
      <c r="B730" s="95">
        <v>17.2</v>
      </c>
      <c r="C730" s="96">
        <v>0.95330000000000004</v>
      </c>
      <c r="D730" s="95">
        <v>0.91</v>
      </c>
      <c r="E730" s="95">
        <v>15.7</v>
      </c>
      <c r="F730" s="96">
        <f t="shared" si="161"/>
        <v>1931.1249999999454</v>
      </c>
      <c r="G730" s="97">
        <f>G729*11/12+G741*1/12</f>
        <v>3.3683333333333327</v>
      </c>
      <c r="H730" s="96">
        <f t="shared" si="158"/>
        <v>349.71927388535022</v>
      </c>
      <c r="I730" s="96">
        <f t="shared" si="154"/>
        <v>19.3829874299363</v>
      </c>
      <c r="J730" s="98">
        <f t="shared" si="159"/>
        <v>7979.4326578355558</v>
      </c>
      <c r="K730" s="96">
        <f t="shared" si="155"/>
        <v>18.502589490445857</v>
      </c>
      <c r="L730" s="98">
        <f t="shared" si="156"/>
        <v>422.16765805990445</v>
      </c>
      <c r="M730" s="91">
        <f t="shared" si="148"/>
        <v>18.161492436976086</v>
      </c>
      <c r="N730" s="87"/>
      <c r="O730" s="99">
        <f t="shared" si="149"/>
        <v>21.955007167462483</v>
      </c>
      <c r="P730" s="99"/>
      <c r="Q730" s="107">
        <f t="shared" si="150"/>
        <v>5.6344747348846813E-3</v>
      </c>
      <c r="R730" s="97">
        <f t="shared" si="157"/>
        <v>1.000424322533243</v>
      </c>
      <c r="S730" s="97">
        <f t="shared" si="160"/>
        <v>9.7138594246605532</v>
      </c>
      <c r="T730" s="100">
        <f t="shared" si="151"/>
        <v>1.1904383362798976E-2</v>
      </c>
      <c r="U730" s="100">
        <f t="shared" si="152"/>
        <v>5.1901915980160584E-2</v>
      </c>
      <c r="V730" s="100">
        <f t="shared" si="153"/>
        <v>-3.9997532617361609E-2</v>
      </c>
      <c r="Y730" s="81"/>
      <c r="Z730" s="81"/>
    </row>
    <row r="731" spans="1:26" ht="13">
      <c r="A731" s="74">
        <v>1931.03</v>
      </c>
      <c r="B731" s="95">
        <v>17.53</v>
      </c>
      <c r="C731" s="96">
        <v>0.94</v>
      </c>
      <c r="D731" s="95">
        <v>0.88</v>
      </c>
      <c r="E731" s="95">
        <v>15.6</v>
      </c>
      <c r="F731" s="96">
        <f t="shared" si="161"/>
        <v>1931.2083333332787</v>
      </c>
      <c r="G731" s="97">
        <f>G729*10/12+G741*2/12</f>
        <v>3.3966666666666665</v>
      </c>
      <c r="H731" s="96">
        <f t="shared" si="158"/>
        <v>358.71380544871784</v>
      </c>
      <c r="I731" s="96">
        <f t="shared" si="154"/>
        <v>19.235081410256402</v>
      </c>
      <c r="J731" s="98">
        <f t="shared" si="159"/>
        <v>8221.2313945507394</v>
      </c>
      <c r="K731" s="96">
        <f t="shared" si="155"/>
        <v>18.007310256410253</v>
      </c>
      <c r="L731" s="98">
        <f t="shared" si="156"/>
        <v>412.70300212234179</v>
      </c>
      <c r="M731" s="91">
        <f t="shared" si="148"/>
        <v>18.579561032791283</v>
      </c>
      <c r="N731" s="87"/>
      <c r="O731" s="99">
        <f t="shared" si="149"/>
        <v>22.489225916378615</v>
      </c>
      <c r="P731" s="99"/>
      <c r="Q731" s="107">
        <f t="shared" si="150"/>
        <v>4.0196372856970419E-3</v>
      </c>
      <c r="R731" s="97">
        <f t="shared" si="157"/>
        <v>1.0004511098145998</v>
      </c>
      <c r="S731" s="97">
        <f t="shared" si="160"/>
        <v>9.7802759855998271</v>
      </c>
      <c r="T731" s="100">
        <f t="shared" si="151"/>
        <v>9.3583552266791603E-3</v>
      </c>
      <c r="U731" s="100">
        <f t="shared" si="152"/>
        <v>5.0216361408996768E-2</v>
      </c>
      <c r="V731" s="100">
        <f t="shared" si="153"/>
        <v>-4.0858006182317608E-2</v>
      </c>
      <c r="Y731" s="81"/>
      <c r="Z731" s="81"/>
    </row>
    <row r="732" spans="1:26" ht="13">
      <c r="A732" s="74">
        <v>1931.04</v>
      </c>
      <c r="B732" s="95">
        <v>15.86</v>
      </c>
      <c r="C732" s="96">
        <v>0.92669999999999997</v>
      </c>
      <c r="D732" s="95">
        <v>0.85</v>
      </c>
      <c r="E732" s="95">
        <v>15.5</v>
      </c>
      <c r="F732" s="96">
        <f t="shared" si="161"/>
        <v>1931.2916666666119</v>
      </c>
      <c r="G732" s="97">
        <f>G729*9/12+G741*3/12</f>
        <v>3.4249999999999998</v>
      </c>
      <c r="H732" s="96">
        <f t="shared" si="158"/>
        <v>326.63465354838695</v>
      </c>
      <c r="I732" s="96">
        <f t="shared" si="154"/>
        <v>19.085266925806444</v>
      </c>
      <c r="J732" s="98">
        <f t="shared" si="159"/>
        <v>7522.4716573891574</v>
      </c>
      <c r="K732" s="96">
        <f t="shared" si="155"/>
        <v>17.505640322580639</v>
      </c>
      <c r="L732" s="98">
        <f t="shared" si="156"/>
        <v>403.15894759021336</v>
      </c>
      <c r="M732" s="91">
        <f t="shared" si="148"/>
        <v>16.872315331609659</v>
      </c>
      <c r="N732" s="87"/>
      <c r="O732" s="99">
        <f t="shared" si="149"/>
        <v>20.459812584802691</v>
      </c>
      <c r="P732" s="99"/>
      <c r="Q732" s="107">
        <f t="shared" si="150"/>
        <v>9.6311143517871234E-3</v>
      </c>
      <c r="R732" s="97">
        <f t="shared" si="157"/>
        <v>1.0004778912419263</v>
      </c>
      <c r="S732" s="97">
        <f t="shared" si="160"/>
        <v>9.8478149832095649</v>
      </c>
      <c r="T732" s="100">
        <f t="shared" si="151"/>
        <v>1.5031281808771224E-2</v>
      </c>
      <c r="U732" s="100">
        <f t="shared" si="152"/>
        <v>4.853613387295086E-2</v>
      </c>
      <c r="V732" s="100">
        <f t="shared" si="153"/>
        <v>-3.3504852064179635E-2</v>
      </c>
      <c r="Y732" s="81"/>
      <c r="Z732" s="81"/>
    </row>
    <row r="733" spans="1:26" ht="13">
      <c r="A733" s="74">
        <v>1931.05</v>
      </c>
      <c r="B733" s="95">
        <v>14.33</v>
      </c>
      <c r="C733" s="96">
        <v>0.9133</v>
      </c>
      <c r="D733" s="95">
        <v>0.82</v>
      </c>
      <c r="E733" s="95">
        <v>15.3</v>
      </c>
      <c r="F733" s="96">
        <f t="shared" si="161"/>
        <v>1931.3749999999452</v>
      </c>
      <c r="G733" s="97">
        <f>G729*8/12+G741*4/12</f>
        <v>3.4533333333333331</v>
      </c>
      <c r="H733" s="96">
        <f t="shared" si="158"/>
        <v>298.98233758169926</v>
      </c>
      <c r="I733" s="96">
        <f t="shared" si="154"/>
        <v>19.055168800653586</v>
      </c>
      <c r="J733" s="98">
        <f t="shared" si="159"/>
        <v>6922.202833935231</v>
      </c>
      <c r="K733" s="96">
        <f t="shared" si="155"/>
        <v>17.108549673202607</v>
      </c>
      <c r="L733" s="98">
        <f t="shared" si="156"/>
        <v>396.10651247919668</v>
      </c>
      <c r="M733" s="91">
        <f t="shared" si="148"/>
        <v>15.40153999911011</v>
      </c>
      <c r="N733" s="87"/>
      <c r="O733" s="99">
        <f t="shared" si="149"/>
        <v>18.720726910122266</v>
      </c>
      <c r="P733" s="99"/>
      <c r="Q733" s="107">
        <f t="shared" si="150"/>
        <v>1.5929703538700629E-2</v>
      </c>
      <c r="R733" s="97">
        <f t="shared" si="157"/>
        <v>1.0005046668276012</v>
      </c>
      <c r="S733" s="97">
        <f t="shared" si="160"/>
        <v>9.9813122941178651</v>
      </c>
      <c r="T733" s="100">
        <f t="shared" si="151"/>
        <v>2.1161915537703635E-2</v>
      </c>
      <c r="U733" s="100">
        <f t="shared" si="152"/>
        <v>4.6179312085233848E-2</v>
      </c>
      <c r="V733" s="100">
        <f t="shared" si="153"/>
        <v>-2.5017396547530213E-2</v>
      </c>
      <c r="Y733" s="81"/>
      <c r="Z733" s="81"/>
    </row>
    <row r="734" spans="1:26" ht="13">
      <c r="A734" s="74">
        <v>1931.06</v>
      </c>
      <c r="B734" s="95">
        <v>13.87</v>
      </c>
      <c r="C734" s="96">
        <v>0.9</v>
      </c>
      <c r="D734" s="95">
        <v>0.79</v>
      </c>
      <c r="E734" s="95">
        <v>15.1</v>
      </c>
      <c r="F734" s="96">
        <f t="shared" si="161"/>
        <v>1931.4583333332785</v>
      </c>
      <c r="G734" s="97">
        <f>G729*7/12+G741*5/12</f>
        <v>3.4816666666666665</v>
      </c>
      <c r="H734" s="96">
        <f t="shared" si="158"/>
        <v>293.21777052980121</v>
      </c>
      <c r="I734" s="96">
        <f t="shared" si="154"/>
        <v>19.02638741721854</v>
      </c>
      <c r="J734" s="98">
        <f t="shared" si="159"/>
        <v>6825.4475321266909</v>
      </c>
      <c r="K734" s="96">
        <f t="shared" si="155"/>
        <v>16.700940066225161</v>
      </c>
      <c r="L734" s="98">
        <f t="shared" si="156"/>
        <v>388.76016945782885</v>
      </c>
      <c r="M734" s="91">
        <f t="shared" si="148"/>
        <v>15.062476074643245</v>
      </c>
      <c r="N734" s="87"/>
      <c r="O734" s="99">
        <f t="shared" si="149"/>
        <v>18.355604584013729</v>
      </c>
      <c r="P734" s="99"/>
      <c r="Q734" s="107">
        <f t="shared" si="150"/>
        <v>1.6369824995931773E-2</v>
      </c>
      <c r="R734" s="97">
        <f t="shared" si="157"/>
        <v>1.0005314365839755</v>
      </c>
      <c r="S734" s="97">
        <f t="shared" si="160"/>
        <v>10.118619061544909</v>
      </c>
      <c r="T734" s="100">
        <f t="shared" si="151"/>
        <v>2.4611829397280793E-2</v>
      </c>
      <c r="U734" s="100">
        <f t="shared" si="152"/>
        <v>4.2387777931171877E-2</v>
      </c>
      <c r="V734" s="100">
        <f t="shared" si="153"/>
        <v>-1.7775948533891084E-2</v>
      </c>
      <c r="Y734" s="81"/>
      <c r="Z734" s="81"/>
    </row>
    <row r="735" spans="1:26" ht="13">
      <c r="A735" s="74">
        <v>1931.07</v>
      </c>
      <c r="B735" s="95">
        <v>14.33</v>
      </c>
      <c r="C735" s="96">
        <v>0.88670000000000004</v>
      </c>
      <c r="D735" s="95">
        <v>0.76</v>
      </c>
      <c r="E735" s="95">
        <v>15.1</v>
      </c>
      <c r="F735" s="96">
        <f t="shared" si="161"/>
        <v>1931.5416666666117</v>
      </c>
      <c r="G735" s="97">
        <f>G729*6/12+G741*6/12</f>
        <v>3.51</v>
      </c>
      <c r="H735" s="96">
        <f t="shared" si="158"/>
        <v>302.94236854304631</v>
      </c>
      <c r="I735" s="96">
        <f t="shared" si="154"/>
        <v>18.745219692052977</v>
      </c>
      <c r="J735" s="98">
        <f t="shared" si="159"/>
        <v>7088.1764116272689</v>
      </c>
      <c r="K735" s="96">
        <f t="shared" si="155"/>
        <v>16.066727152317878</v>
      </c>
      <c r="L735" s="98">
        <f t="shared" si="156"/>
        <v>375.92561568993187</v>
      </c>
      <c r="M735" s="91">
        <f t="shared" si="148"/>
        <v>15.516750095516318</v>
      </c>
      <c r="N735" s="87"/>
      <c r="O735" s="99">
        <f t="shared" si="149"/>
        <v>18.955242288187492</v>
      </c>
      <c r="P735" s="99"/>
      <c r="Q735" s="107">
        <f t="shared" si="150"/>
        <v>1.3585027838757306E-2</v>
      </c>
      <c r="R735" s="97">
        <f t="shared" si="157"/>
        <v>1.0005582005233711</v>
      </c>
      <c r="S735" s="97">
        <f t="shared" si="160"/>
        <v>10.123996465893525</v>
      </c>
      <c r="T735" s="100">
        <f t="shared" si="151"/>
        <v>2.6437859148649379E-2</v>
      </c>
      <c r="U735" s="100">
        <f t="shared" si="152"/>
        <v>4.2125786651003194E-2</v>
      </c>
      <c r="V735" s="100">
        <f t="shared" si="153"/>
        <v>-1.5687927502353816E-2</v>
      </c>
      <c r="Y735" s="81"/>
      <c r="Z735" s="81"/>
    </row>
    <row r="736" spans="1:26" ht="13">
      <c r="A736" s="74">
        <v>1931.08</v>
      </c>
      <c r="B736" s="95">
        <v>13.9</v>
      </c>
      <c r="C736" s="96">
        <v>0.87329999999999997</v>
      </c>
      <c r="D736" s="95">
        <v>0.73</v>
      </c>
      <c r="E736" s="95">
        <v>15.1</v>
      </c>
      <c r="F736" s="96">
        <f t="shared" si="161"/>
        <v>1931.624999999945</v>
      </c>
      <c r="G736" s="97">
        <f>G729*5/12+G741*7/12</f>
        <v>3.5383333333333336</v>
      </c>
      <c r="H736" s="96">
        <f t="shared" si="158"/>
        <v>293.85198344370849</v>
      </c>
      <c r="I736" s="96">
        <f t="shared" si="154"/>
        <v>18.461937923841052</v>
      </c>
      <c r="J736" s="98">
        <f t="shared" si="159"/>
        <v>6911.4790062787988</v>
      </c>
      <c r="K736" s="96">
        <f t="shared" si="155"/>
        <v>15.432514238410592</v>
      </c>
      <c r="L736" s="98">
        <f t="shared" si="156"/>
        <v>362.97695500600889</v>
      </c>
      <c r="M736" s="91">
        <f t="shared" si="148"/>
        <v>15.00627660288654</v>
      </c>
      <c r="N736" s="87"/>
      <c r="O736" s="99">
        <f t="shared" si="149"/>
        <v>18.380525991208938</v>
      </c>
      <c r="P736" s="99"/>
      <c r="Q736" s="107">
        <f t="shared" si="150"/>
        <v>1.5493991974094179E-2</v>
      </c>
      <c r="R736" s="97">
        <f t="shared" si="157"/>
        <v>1.0005849586580824</v>
      </c>
      <c r="S736" s="97">
        <f t="shared" si="160"/>
        <v>10.129647686019393</v>
      </c>
      <c r="T736" s="100">
        <f t="shared" si="151"/>
        <v>2.7723308433182048E-2</v>
      </c>
      <c r="U736" s="100">
        <f t="shared" si="152"/>
        <v>4.0458580692494639E-2</v>
      </c>
      <c r="V736" s="100">
        <f t="shared" si="153"/>
        <v>-1.2735272259312591E-2</v>
      </c>
      <c r="Y736" s="81"/>
      <c r="Z736" s="81"/>
    </row>
    <row r="737" spans="1:26" ht="13">
      <c r="A737" s="74">
        <v>1931.09</v>
      </c>
      <c r="B737" s="95">
        <v>11.83</v>
      </c>
      <c r="C737" s="96">
        <v>0.86</v>
      </c>
      <c r="D737" s="95">
        <v>0.7</v>
      </c>
      <c r="E737" s="95">
        <v>15</v>
      </c>
      <c r="F737" s="96">
        <f t="shared" si="161"/>
        <v>1931.7083333332782</v>
      </c>
      <c r="G737" s="97">
        <f>G729*4/12+G741*8/12</f>
        <v>3.5666666666666669</v>
      </c>
      <c r="H737" s="96">
        <f t="shared" si="158"/>
        <v>251.75856766666661</v>
      </c>
      <c r="I737" s="96">
        <f t="shared" si="154"/>
        <v>18.301975333333324</v>
      </c>
      <c r="J737" s="98">
        <f t="shared" si="159"/>
        <v>5957.3026452113299</v>
      </c>
      <c r="K737" s="96">
        <f t="shared" si="155"/>
        <v>14.896956666666661</v>
      </c>
      <c r="L737" s="98">
        <f t="shared" si="156"/>
        <v>352.50311510126204</v>
      </c>
      <c r="M737" s="91">
        <f t="shared" si="148"/>
        <v>12.817745261106886</v>
      </c>
      <c r="N737" s="87"/>
      <c r="O737" s="99">
        <f t="shared" si="149"/>
        <v>15.756886512834615</v>
      </c>
      <c r="P737" s="99"/>
      <c r="Q737" s="107">
        <f t="shared" si="150"/>
        <v>2.7053310824360383E-2</v>
      </c>
      <c r="R737" s="97">
        <f t="shared" si="157"/>
        <v>1.0006117110003754</v>
      </c>
      <c r="S737" s="97">
        <f t="shared" si="160"/>
        <v>10.203143598544234</v>
      </c>
      <c r="T737" s="100">
        <f t="shared" si="151"/>
        <v>4.2613614380621723E-2</v>
      </c>
      <c r="U737" s="100">
        <f t="shared" si="152"/>
        <v>3.8124454191790891E-2</v>
      </c>
      <c r="V737" s="100">
        <f t="shared" si="153"/>
        <v>4.4891601888308319E-3</v>
      </c>
      <c r="Y737" s="81"/>
      <c r="Z737" s="81"/>
    </row>
    <row r="738" spans="1:26" ht="13">
      <c r="A738" s="74">
        <v>1931.1</v>
      </c>
      <c r="B738" s="95">
        <v>10.25</v>
      </c>
      <c r="C738" s="96">
        <v>0.84670000000000001</v>
      </c>
      <c r="D738" s="95">
        <v>0.67</v>
      </c>
      <c r="E738" s="95">
        <v>14.9</v>
      </c>
      <c r="F738" s="96">
        <f t="shared" si="161"/>
        <v>1931.7916666666115</v>
      </c>
      <c r="G738" s="97">
        <f>G729*3/12+G741*9/12</f>
        <v>3.5950000000000002</v>
      </c>
      <c r="H738" s="96">
        <f t="shared" si="158"/>
        <v>219.59799496644288</v>
      </c>
      <c r="I738" s="96">
        <f t="shared" si="154"/>
        <v>18.139865593959726</v>
      </c>
      <c r="J738" s="98">
        <f t="shared" si="159"/>
        <v>5232.0646626332064</v>
      </c>
      <c r="K738" s="96">
        <f t="shared" si="155"/>
        <v>14.35421040268456</v>
      </c>
      <c r="L738" s="98">
        <f t="shared" si="156"/>
        <v>341.99837306968277</v>
      </c>
      <c r="M738" s="91">
        <f t="shared" si="148"/>
        <v>11.145926407660928</v>
      </c>
      <c r="N738" s="87"/>
      <c r="O738" s="99">
        <f t="shared" si="149"/>
        <v>13.764337388796379</v>
      </c>
      <c r="P738" s="99"/>
      <c r="Q738" s="107">
        <f t="shared" si="150"/>
        <v>3.7813566467066732E-2</v>
      </c>
      <c r="R738" s="97">
        <f t="shared" si="157"/>
        <v>1.0006384575624876</v>
      </c>
      <c r="S738" s="97">
        <f t="shared" si="160"/>
        <v>10.277904335961615</v>
      </c>
      <c r="T738" s="100">
        <f t="shared" si="151"/>
        <v>5.1170424960345073E-2</v>
      </c>
      <c r="U738" s="100">
        <f t="shared" si="152"/>
        <v>3.5810836052996731E-2</v>
      </c>
      <c r="V738" s="100">
        <f t="shared" si="153"/>
        <v>1.5359588907348343E-2</v>
      </c>
      <c r="Y738" s="81"/>
      <c r="Z738" s="81"/>
    </row>
    <row r="739" spans="1:26" ht="13">
      <c r="A739" s="74">
        <v>1931.11</v>
      </c>
      <c r="B739" s="95">
        <v>10.39</v>
      </c>
      <c r="C739" s="96">
        <v>0.83330000000000004</v>
      </c>
      <c r="D739" s="95">
        <v>0.64</v>
      </c>
      <c r="E739" s="95">
        <v>14.7</v>
      </c>
      <c r="F739" s="96">
        <f t="shared" si="161"/>
        <v>1931.8749999999447</v>
      </c>
      <c r="G739" s="97">
        <f>G729*2/12+G741*10/12</f>
        <v>3.6233333333333335</v>
      </c>
      <c r="H739" s="96">
        <f t="shared" si="158"/>
        <v>225.62591802721084</v>
      </c>
      <c r="I739" s="96">
        <f t="shared" si="154"/>
        <v>18.095676370748297</v>
      </c>
      <c r="J739" s="98">
        <f t="shared" si="159"/>
        <v>5411.6122748438474</v>
      </c>
      <c r="K739" s="96">
        <f t="shared" si="155"/>
        <v>13.898035374149657</v>
      </c>
      <c r="L739" s="98">
        <f t="shared" si="156"/>
        <v>333.34281577478941</v>
      </c>
      <c r="M739" s="91">
        <f t="shared" si="148"/>
        <v>11.415600295644676</v>
      </c>
      <c r="N739" s="87"/>
      <c r="O739" s="99">
        <f t="shared" si="149"/>
        <v>14.160676478302953</v>
      </c>
      <c r="P739" s="99"/>
      <c r="Q739" s="107">
        <f t="shared" si="150"/>
        <v>3.4645190862895046E-2</v>
      </c>
      <c r="R739" s="97">
        <f t="shared" si="157"/>
        <v>1.0006651983566295</v>
      </c>
      <c r="S739" s="97">
        <f t="shared" si="160"/>
        <v>10.424391053843564</v>
      </c>
      <c r="T739" s="100">
        <f t="shared" si="151"/>
        <v>4.2594783036157269E-2</v>
      </c>
      <c r="U739" s="100">
        <f t="shared" si="152"/>
        <v>3.3485331501043714E-2</v>
      </c>
      <c r="V739" s="100">
        <f t="shared" si="153"/>
        <v>9.1094515351135552E-3</v>
      </c>
      <c r="Y739" s="81"/>
      <c r="Z739" s="81"/>
    </row>
    <row r="740" spans="1:26" ht="13">
      <c r="A740" s="74">
        <v>1931.12</v>
      </c>
      <c r="B740" s="95">
        <v>8.44</v>
      </c>
      <c r="C740" s="96">
        <v>0.82</v>
      </c>
      <c r="D740" s="95">
        <v>0.61</v>
      </c>
      <c r="E740" s="95">
        <v>14.6</v>
      </c>
      <c r="F740" s="96">
        <f t="shared" si="161"/>
        <v>1931.958333333278</v>
      </c>
      <c r="G740" s="97">
        <f>G729*1/12+G741*11/12</f>
        <v>3.6516666666666668</v>
      </c>
      <c r="H740" s="96">
        <f t="shared" si="158"/>
        <v>184.53568630136979</v>
      </c>
      <c r="I740" s="96">
        <f t="shared" si="154"/>
        <v>17.928822602739718</v>
      </c>
      <c r="J740" s="98">
        <f t="shared" si="159"/>
        <v>4461.9027532097971</v>
      </c>
      <c r="K740" s="96">
        <f t="shared" si="155"/>
        <v>13.337294863013694</v>
      </c>
      <c r="L740" s="98">
        <f t="shared" si="156"/>
        <v>322.48349282677447</v>
      </c>
      <c r="M740" s="91">
        <f t="shared" si="148"/>
        <v>9.306032867968316</v>
      </c>
      <c r="N740" s="87"/>
      <c r="O740" s="99">
        <f t="shared" si="149"/>
        <v>11.613199088567871</v>
      </c>
      <c r="P740" s="99"/>
      <c r="Q740" s="107">
        <f t="shared" si="150"/>
        <v>5.4115164894184165E-2</v>
      </c>
      <c r="R740" s="97">
        <f t="shared" si="157"/>
        <v>1.0006919333949829</v>
      </c>
      <c r="S740" s="97">
        <f t="shared" si="160"/>
        <v>10.502772775488301</v>
      </c>
      <c r="T740" s="100">
        <f t="shared" si="151"/>
        <v>5.580545834392292E-2</v>
      </c>
      <c r="U740" s="100">
        <f t="shared" si="152"/>
        <v>3.1860940414411676E-2</v>
      </c>
      <c r="V740" s="100">
        <f t="shared" si="153"/>
        <v>2.3944517929511244E-2</v>
      </c>
      <c r="Y740" s="81"/>
      <c r="Z740" s="81"/>
    </row>
    <row r="741" spans="1:26" ht="13">
      <c r="A741" s="74">
        <v>1932.01</v>
      </c>
      <c r="B741" s="95">
        <v>8.3000000000000007</v>
      </c>
      <c r="C741" s="96">
        <v>0.79330000000000001</v>
      </c>
      <c r="D741" s="95">
        <v>0.59330000000000005</v>
      </c>
      <c r="E741" s="95">
        <v>14.3</v>
      </c>
      <c r="F741" s="96">
        <f t="shared" si="161"/>
        <v>1932.0416666666113</v>
      </c>
      <c r="G741" s="97">
        <v>3.68</v>
      </c>
      <c r="H741" s="96">
        <f t="shared" si="158"/>
        <v>185.28182867132864</v>
      </c>
      <c r="I741" s="96">
        <f t="shared" si="154"/>
        <v>17.708924660839156</v>
      </c>
      <c r="J741" s="98">
        <f t="shared" si="159"/>
        <v>4515.6259103321763</v>
      </c>
      <c r="K741" s="96">
        <f t="shared" si="155"/>
        <v>13.244302283216781</v>
      </c>
      <c r="L741" s="98">
        <f t="shared" si="156"/>
        <v>322.78564489157594</v>
      </c>
      <c r="M741" s="91">
        <f t="shared" si="148"/>
        <v>9.3124064551778467</v>
      </c>
      <c r="N741" s="87"/>
      <c r="O741" s="99">
        <f t="shared" si="149"/>
        <v>11.690735613244454</v>
      </c>
      <c r="P741" s="99"/>
      <c r="Q741" s="107">
        <f t="shared" si="150"/>
        <v>5.4016982118525625E-2</v>
      </c>
      <c r="R741" s="97">
        <f t="shared" si="157"/>
        <v>1.0056289406128645</v>
      </c>
      <c r="S741" s="97">
        <f t="shared" si="160"/>
        <v>10.730530344250981</v>
      </c>
      <c r="T741" s="100">
        <f t="shared" si="151"/>
        <v>5.5908218810185595E-2</v>
      </c>
      <c r="U741" s="100">
        <f t="shared" si="152"/>
        <v>2.8153148068261746E-2</v>
      </c>
      <c r="V741" s="100">
        <f t="shared" si="153"/>
        <v>2.7755070741923848E-2</v>
      </c>
      <c r="Y741" s="81"/>
      <c r="Z741" s="81"/>
    </row>
    <row r="742" spans="1:26" ht="13">
      <c r="A742" s="74">
        <v>1932.02</v>
      </c>
      <c r="B742" s="95">
        <v>8.23</v>
      </c>
      <c r="C742" s="96">
        <v>0.76670000000000005</v>
      </c>
      <c r="D742" s="95">
        <v>0.57669999999999999</v>
      </c>
      <c r="E742" s="95">
        <v>14.1</v>
      </c>
      <c r="F742" s="96">
        <f t="shared" si="161"/>
        <v>1932.1249999999445</v>
      </c>
      <c r="G742" s="97">
        <f>G741*11/12+G753*1/12</f>
        <v>3.6491666666666669</v>
      </c>
      <c r="H742" s="96">
        <f t="shared" si="158"/>
        <v>186.32515709219854</v>
      </c>
      <c r="I742" s="96">
        <f t="shared" si="154"/>
        <v>17.357897684397159</v>
      </c>
      <c r="J742" s="98">
        <f t="shared" si="159"/>
        <v>4576.3069566528247</v>
      </c>
      <c r="K742" s="96">
        <f t="shared" si="155"/>
        <v>13.056344847517726</v>
      </c>
      <c r="L742" s="98">
        <f t="shared" si="156"/>
        <v>320.67511809254967</v>
      </c>
      <c r="M742" s="91">
        <f t="shared" si="148"/>
        <v>9.3369322510084043</v>
      </c>
      <c r="N742" s="87"/>
      <c r="O742" s="99">
        <f t="shared" si="149"/>
        <v>11.78815885326339</v>
      </c>
      <c r="P742" s="99"/>
      <c r="Q742" s="107">
        <f t="shared" si="150"/>
        <v>5.2659080112653189E-2</v>
      </c>
      <c r="R742" s="97">
        <f t="shared" si="157"/>
        <v>1.0056069534178527</v>
      </c>
      <c r="S742" s="97">
        <f t="shared" si="160"/>
        <v>10.943994725598394</v>
      </c>
      <c r="T742" s="100">
        <f t="shared" si="151"/>
        <v>5.1181432415602135E-2</v>
      </c>
      <c r="U742" s="100">
        <f t="shared" si="152"/>
        <v>2.5681119639839212E-2</v>
      </c>
      <c r="V742" s="100">
        <f t="shared" si="153"/>
        <v>2.5500312775762923E-2</v>
      </c>
      <c r="Y742" s="81"/>
      <c r="Z742" s="81"/>
    </row>
    <row r="743" spans="1:26" ht="13">
      <c r="A743" s="74">
        <v>1932.03</v>
      </c>
      <c r="B743" s="95">
        <v>8.26</v>
      </c>
      <c r="C743" s="96">
        <v>0.74</v>
      </c>
      <c r="D743" s="95">
        <v>0.56000000000000005</v>
      </c>
      <c r="E743" s="95">
        <v>14</v>
      </c>
      <c r="F743" s="96">
        <f t="shared" si="161"/>
        <v>1932.2083333332778</v>
      </c>
      <c r="G743" s="97">
        <f>G741*10/12+G753*2/12</f>
        <v>3.6183333333333336</v>
      </c>
      <c r="H743" s="96">
        <f t="shared" si="158"/>
        <v>188.34009499999993</v>
      </c>
      <c r="I743" s="96">
        <f t="shared" si="154"/>
        <v>16.873083571428566</v>
      </c>
      <c r="J743" s="98">
        <f t="shared" si="159"/>
        <v>4660.3303672308402</v>
      </c>
      <c r="K743" s="96">
        <f t="shared" si="155"/>
        <v>12.768819999999996</v>
      </c>
      <c r="L743" s="98">
        <f t="shared" si="156"/>
        <v>315.9546011681926</v>
      </c>
      <c r="M743" s="91">
        <f t="shared" si="148"/>
        <v>9.4130650280122108</v>
      </c>
      <c r="N743" s="87"/>
      <c r="O743" s="99">
        <f t="shared" si="149"/>
        <v>11.947423933156488</v>
      </c>
      <c r="P743" s="99"/>
      <c r="Q743" s="107">
        <f t="shared" si="150"/>
        <v>5.2571439292668699E-2</v>
      </c>
      <c r="R743" s="97">
        <f t="shared" si="157"/>
        <v>1.0055849736590832</v>
      </c>
      <c r="S743" s="97">
        <f t="shared" si="160"/>
        <v>11.083966888474549</v>
      </c>
      <c r="T743" s="100">
        <f t="shared" si="151"/>
        <v>4.2843570261301256E-2</v>
      </c>
      <c r="U743" s="100">
        <f t="shared" si="152"/>
        <v>2.3292830544147769E-2</v>
      </c>
      <c r="V743" s="100">
        <f t="shared" si="153"/>
        <v>1.9550739717153487E-2</v>
      </c>
      <c r="Y743" s="81"/>
      <c r="Z743" s="81"/>
    </row>
    <row r="744" spans="1:26" ht="13">
      <c r="A744" s="74">
        <v>1932.04</v>
      </c>
      <c r="B744" s="95">
        <v>6.28</v>
      </c>
      <c r="C744" s="96">
        <v>0.71330000000000005</v>
      </c>
      <c r="D744" s="95">
        <v>0.54330000000000001</v>
      </c>
      <c r="E744" s="95">
        <v>13.9</v>
      </c>
      <c r="F744" s="96">
        <f t="shared" si="161"/>
        <v>1932.291666666611</v>
      </c>
      <c r="G744" s="97">
        <f>G741*9/12+G753*3/12</f>
        <v>3.5875000000000004</v>
      </c>
      <c r="H744" s="96">
        <f t="shared" si="158"/>
        <v>144.223362589928</v>
      </c>
      <c r="I744" s="96">
        <f t="shared" si="154"/>
        <v>16.381293715827333</v>
      </c>
      <c r="J744" s="98">
        <f t="shared" si="159"/>
        <v>3602.474394641526</v>
      </c>
      <c r="K744" s="96">
        <f t="shared" si="155"/>
        <v>12.477158104316544</v>
      </c>
      <c r="L744" s="98">
        <f t="shared" si="156"/>
        <v>311.65992653005435</v>
      </c>
      <c r="M744" s="91">
        <f t="shared" si="148"/>
        <v>7.1922331961154873</v>
      </c>
      <c r="N744" s="87"/>
      <c r="O744" s="99">
        <f t="shared" si="149"/>
        <v>9.1947482135846172</v>
      </c>
      <c r="P744" s="99"/>
      <c r="Q744" s="107">
        <f t="shared" si="150"/>
        <v>8.497925765276125E-2</v>
      </c>
      <c r="R744" s="97">
        <f t="shared" si="157"/>
        <v>1.0055630013536887</v>
      </c>
      <c r="S744" s="97">
        <f t="shared" si="160"/>
        <v>11.226056670660979</v>
      </c>
      <c r="T744" s="100">
        <f t="shared" si="151"/>
        <v>6.5612261049461384E-2</v>
      </c>
      <c r="U744" s="100">
        <f t="shared" si="152"/>
        <v>2.1555497583524819E-2</v>
      </c>
      <c r="V744" s="100">
        <f t="shared" si="153"/>
        <v>4.4056763465936566E-2</v>
      </c>
      <c r="Y744" s="81"/>
      <c r="Z744" s="81"/>
    </row>
    <row r="745" spans="1:26" ht="13">
      <c r="A745" s="74">
        <v>1932.05</v>
      </c>
      <c r="B745" s="95">
        <v>5.51</v>
      </c>
      <c r="C745" s="96">
        <v>0.68669999999999998</v>
      </c>
      <c r="D745" s="95">
        <v>0.52669999999999995</v>
      </c>
      <c r="E745" s="95">
        <v>13.7</v>
      </c>
      <c r="F745" s="96">
        <f t="shared" si="161"/>
        <v>1932.3749999999443</v>
      </c>
      <c r="G745" s="97">
        <f>G741*8/12+G753*4/12</f>
        <v>3.5566666666666666</v>
      </c>
      <c r="H745" s="96">
        <f t="shared" si="158"/>
        <v>128.38722299270069</v>
      </c>
      <c r="I745" s="96">
        <f t="shared" si="154"/>
        <v>16.000636302919702</v>
      </c>
      <c r="J745" s="98">
        <f t="shared" si="159"/>
        <v>3240.2182645955595</v>
      </c>
      <c r="K745" s="96">
        <f t="shared" si="155"/>
        <v>12.272513675182477</v>
      </c>
      <c r="L745" s="98">
        <f t="shared" si="156"/>
        <v>309.73193465743759</v>
      </c>
      <c r="M745" s="91">
        <f t="shared" si="148"/>
        <v>6.3908572898814446</v>
      </c>
      <c r="N745" s="87"/>
      <c r="O745" s="99">
        <f t="shared" si="149"/>
        <v>8.2363186649334192</v>
      </c>
      <c r="P745" s="99"/>
      <c r="Q745" s="107">
        <f t="shared" si="150"/>
        <v>0.1013003326062013</v>
      </c>
      <c r="R745" s="97">
        <f t="shared" si="157"/>
        <v>1.0055410365188449</v>
      </c>
      <c r="S745" s="97">
        <f t="shared" si="160"/>
        <v>11.453302965234942</v>
      </c>
      <c r="T745" s="100">
        <f t="shared" si="151"/>
        <v>7.7621177749995107E-2</v>
      </c>
      <c r="U745" s="100">
        <f t="shared" si="152"/>
        <v>1.8453711549973661E-2</v>
      </c>
      <c r="V745" s="100">
        <f t="shared" si="153"/>
        <v>5.9167466200021446E-2</v>
      </c>
      <c r="Y745" s="81"/>
      <c r="Z745" s="81"/>
    </row>
    <row r="746" spans="1:26" ht="13">
      <c r="A746" s="74">
        <v>1932.06</v>
      </c>
      <c r="B746" s="95">
        <v>4.7699999999999996</v>
      </c>
      <c r="C746" s="96">
        <v>0.66</v>
      </c>
      <c r="D746" s="95">
        <v>0.51</v>
      </c>
      <c r="E746" s="95">
        <v>13.6</v>
      </c>
      <c r="F746" s="96">
        <f t="shared" si="161"/>
        <v>1932.4583333332776</v>
      </c>
      <c r="G746" s="97">
        <f>G741*7/12+G753*5/12</f>
        <v>3.5258333333333338</v>
      </c>
      <c r="H746" s="96">
        <f t="shared" si="158"/>
        <v>111.9618959558823</v>
      </c>
      <c r="I746" s="96">
        <f t="shared" si="154"/>
        <v>15.49158308823529</v>
      </c>
      <c r="J746" s="98">
        <f t="shared" si="159"/>
        <v>2858.2594191767366</v>
      </c>
      <c r="K746" s="96">
        <f t="shared" si="155"/>
        <v>11.970768749999996</v>
      </c>
      <c r="L746" s="98">
        <f t="shared" si="156"/>
        <v>305.6000636855631</v>
      </c>
      <c r="M746" s="91">
        <f t="shared" si="148"/>
        <v>5.5650593715289665</v>
      </c>
      <c r="N746" s="87"/>
      <c r="O746" s="99">
        <f t="shared" si="149"/>
        <v>7.2376339262946034</v>
      </c>
      <c r="P746" s="99"/>
      <c r="Q746" s="107">
        <f t="shared" si="150"/>
        <v>0.12410976098602763</v>
      </c>
      <c r="R746" s="97">
        <f t="shared" si="157"/>
        <v>1.0055190791717696</v>
      </c>
      <c r="S746" s="97">
        <f t="shared" si="160"/>
        <v>11.601448239162194</v>
      </c>
      <c r="T746" s="100">
        <f t="shared" si="151"/>
        <v>9.7327764672307637E-2</v>
      </c>
      <c r="U746" s="100">
        <f t="shared" si="152"/>
        <v>1.7346825473075311E-2</v>
      </c>
      <c r="V746" s="100">
        <f t="shared" si="153"/>
        <v>7.9980939199232326E-2</v>
      </c>
      <c r="Y746" s="81"/>
      <c r="Z746" s="81"/>
    </row>
    <row r="747" spans="1:26" ht="13">
      <c r="A747" s="74">
        <v>1932.07</v>
      </c>
      <c r="B747" s="95">
        <v>5.01</v>
      </c>
      <c r="C747" s="96">
        <v>0.63329999999999997</v>
      </c>
      <c r="D747" s="95">
        <v>0.49330000000000002</v>
      </c>
      <c r="E747" s="95">
        <v>13.6</v>
      </c>
      <c r="F747" s="96">
        <f t="shared" si="161"/>
        <v>1932.5416666666108</v>
      </c>
      <c r="G747" s="97">
        <f>G741*6/12+G753*6/12</f>
        <v>3.4950000000000001</v>
      </c>
      <c r="H747" s="96">
        <f t="shared" si="158"/>
        <v>117.59519889705878</v>
      </c>
      <c r="I747" s="96">
        <f t="shared" si="154"/>
        <v>14.864878136029407</v>
      </c>
      <c r="J747" s="98">
        <f t="shared" si="159"/>
        <v>3033.6948282856401</v>
      </c>
      <c r="K747" s="96">
        <f t="shared" si="155"/>
        <v>11.578784753676468</v>
      </c>
      <c r="L747" s="98">
        <f t="shared" si="156"/>
        <v>298.70691792281565</v>
      </c>
      <c r="M747" s="91">
        <f t="shared" si="148"/>
        <v>5.8387636718512015</v>
      </c>
      <c r="N747" s="87"/>
      <c r="O747" s="99">
        <f t="shared" si="149"/>
        <v>7.6548840141456127</v>
      </c>
      <c r="P747" s="99"/>
      <c r="Q747" s="107">
        <f t="shared" si="150"/>
        <v>0.1154099184175704</v>
      </c>
      <c r="R747" s="97">
        <f t="shared" si="157"/>
        <v>1.0054971293297246</v>
      </c>
      <c r="S747" s="97">
        <f t="shared" si="160"/>
        <v>11.665477550501317</v>
      </c>
      <c r="T747" s="100">
        <f t="shared" si="151"/>
        <v>9.4814718317846713E-2</v>
      </c>
      <c r="U747" s="100">
        <f t="shared" si="152"/>
        <v>1.6366386145706846E-2</v>
      </c>
      <c r="V747" s="100">
        <f t="shared" si="153"/>
        <v>7.8448332172139867E-2</v>
      </c>
      <c r="Y747" s="81"/>
      <c r="Z747" s="81"/>
    </row>
    <row r="748" spans="1:26" ht="13">
      <c r="A748" s="74">
        <v>1932.08</v>
      </c>
      <c r="B748" s="95">
        <v>7.53</v>
      </c>
      <c r="C748" s="96">
        <v>0.60670000000000002</v>
      </c>
      <c r="D748" s="95">
        <v>0.47670000000000001</v>
      </c>
      <c r="E748" s="95">
        <v>13.5</v>
      </c>
      <c r="F748" s="96">
        <f t="shared" si="161"/>
        <v>1932.6249999999441</v>
      </c>
      <c r="G748" s="97">
        <f>G741*5/12+G753*7/12</f>
        <v>3.4641666666666668</v>
      </c>
      <c r="H748" s="96">
        <f t="shared" si="158"/>
        <v>178.05410111111107</v>
      </c>
      <c r="I748" s="96">
        <f t="shared" si="154"/>
        <v>14.346005729629624</v>
      </c>
      <c r="J748" s="98">
        <f t="shared" si="159"/>
        <v>4624.2414181174372</v>
      </c>
      <c r="K748" s="96">
        <f t="shared" si="155"/>
        <v>11.272030544444441</v>
      </c>
      <c r="L748" s="98">
        <f t="shared" si="156"/>
        <v>292.7458013302234</v>
      </c>
      <c r="M748" s="91">
        <f t="shared" si="148"/>
        <v>8.8346532051812172</v>
      </c>
      <c r="N748" s="87"/>
      <c r="O748" s="99">
        <f t="shared" si="149"/>
        <v>11.631377927995525</v>
      </c>
      <c r="P748" s="99"/>
      <c r="Q748" s="107">
        <f t="shared" si="150"/>
        <v>5.8089853396922908E-2</v>
      </c>
      <c r="R748" s="97">
        <f t="shared" si="157"/>
        <v>1.0054751870100134</v>
      </c>
      <c r="S748" s="97">
        <f t="shared" si="160"/>
        <v>11.816490146247121</v>
      </c>
      <c r="T748" s="100">
        <f t="shared" si="151"/>
        <v>4.9019876474370783E-2</v>
      </c>
      <c r="U748" s="100">
        <f t="shared" si="152"/>
        <v>1.4643859788938451E-2</v>
      </c>
      <c r="V748" s="100">
        <f t="shared" si="153"/>
        <v>3.4376016685432331E-2</v>
      </c>
      <c r="Y748" s="81"/>
      <c r="Z748" s="81"/>
    </row>
    <row r="749" spans="1:26" ht="13">
      <c r="A749" s="74">
        <v>1932.09</v>
      </c>
      <c r="B749" s="95">
        <v>8.26</v>
      </c>
      <c r="C749" s="96">
        <v>0.57999999999999996</v>
      </c>
      <c r="D749" s="95">
        <v>0.46</v>
      </c>
      <c r="E749" s="95">
        <v>13.4</v>
      </c>
      <c r="F749" s="96">
        <f t="shared" si="161"/>
        <v>1932.7083333332773</v>
      </c>
      <c r="G749" s="97">
        <f>G741*4/12+G753*8/12</f>
        <v>3.4333333333333336</v>
      </c>
      <c r="H749" s="96">
        <f t="shared" si="158"/>
        <v>196.77323358208946</v>
      </c>
      <c r="I749" s="96">
        <f t="shared" si="154"/>
        <v>13.817006716417906</v>
      </c>
      <c r="J749" s="98">
        <f t="shared" si="159"/>
        <v>5140.2992810806218</v>
      </c>
      <c r="K749" s="96">
        <f t="shared" si="155"/>
        <v>10.958315671641788</v>
      </c>
      <c r="L749" s="98">
        <f t="shared" si="156"/>
        <v>286.26364035073686</v>
      </c>
      <c r="M749" s="91">
        <f t="shared" si="148"/>
        <v>9.7611685640637127</v>
      </c>
      <c r="N749" s="87"/>
      <c r="O749" s="99">
        <f t="shared" si="149"/>
        <v>12.893505025072679</v>
      </c>
      <c r="P749" s="99"/>
      <c r="Q749" s="107">
        <f t="shared" si="150"/>
        <v>4.6926287026324918E-2</v>
      </c>
      <c r="R749" s="97">
        <f t="shared" si="157"/>
        <v>1.0054532522299842</v>
      </c>
      <c r="S749" s="97">
        <f t="shared" si="160"/>
        <v>11.969853218999802</v>
      </c>
      <c r="T749" s="100">
        <f t="shared" si="151"/>
        <v>3.9679126868178205E-2</v>
      </c>
      <c r="U749" s="100">
        <f t="shared" si="152"/>
        <v>1.3536922209771429E-2</v>
      </c>
      <c r="V749" s="100">
        <f t="shared" si="153"/>
        <v>2.6142204658406776E-2</v>
      </c>
      <c r="Y749" s="81"/>
      <c r="Z749" s="81"/>
    </row>
    <row r="750" spans="1:26" ht="13">
      <c r="A750" s="74">
        <v>1932.1</v>
      </c>
      <c r="B750" s="95">
        <v>7.12</v>
      </c>
      <c r="C750" s="96">
        <v>0.55330000000000001</v>
      </c>
      <c r="D750" s="95">
        <v>0.44330000000000003</v>
      </c>
      <c r="E750" s="95">
        <v>13.3</v>
      </c>
      <c r="F750" s="96">
        <f t="shared" si="161"/>
        <v>1932.7916666666106</v>
      </c>
      <c r="G750" s="97">
        <f>G741*3/12+G753*9/12</f>
        <v>3.4024999999999999</v>
      </c>
      <c r="H750" s="96">
        <f t="shared" si="158"/>
        <v>170.89097443609018</v>
      </c>
      <c r="I750" s="96">
        <f t="shared" si="154"/>
        <v>13.280052830827064</v>
      </c>
      <c r="J750" s="98">
        <f t="shared" si="159"/>
        <v>4493.087588407956</v>
      </c>
      <c r="K750" s="96">
        <f t="shared" si="155"/>
        <v>10.639883281954885</v>
      </c>
      <c r="L750" s="98">
        <f t="shared" si="156"/>
        <v>279.74518650860216</v>
      </c>
      <c r="M750" s="91">
        <f t="shared" si="148"/>
        <v>8.4786066076890876</v>
      </c>
      <c r="N750" s="87"/>
      <c r="O750" s="99">
        <f t="shared" si="149"/>
        <v>11.242814157262005</v>
      </c>
      <c r="P750" s="99"/>
      <c r="Q750" s="107">
        <f t="shared" si="150"/>
        <v>6.1411595330276583E-2</v>
      </c>
      <c r="R750" s="97">
        <f t="shared" si="157"/>
        <v>1.0054313250070273</v>
      </c>
      <c r="S750" s="97">
        <f t="shared" si="160"/>
        <v>12.125617530824751</v>
      </c>
      <c r="T750" s="100">
        <f t="shared" si="151"/>
        <v>6.0586935659509455E-2</v>
      </c>
      <c r="U750" s="100">
        <f t="shared" si="152"/>
        <v>1.1208760058187384E-2</v>
      </c>
      <c r="V750" s="100">
        <f t="shared" si="153"/>
        <v>4.9378175601322072E-2</v>
      </c>
      <c r="Y750" s="81"/>
      <c r="Z750" s="81"/>
    </row>
    <row r="751" spans="1:26" ht="13">
      <c r="A751" s="74">
        <v>1932.11</v>
      </c>
      <c r="B751" s="95">
        <v>7.05</v>
      </c>
      <c r="C751" s="96">
        <v>0.52669999999999995</v>
      </c>
      <c r="D751" s="95">
        <v>0.42670000000000002</v>
      </c>
      <c r="E751" s="95">
        <v>13.2</v>
      </c>
      <c r="F751" s="96">
        <f t="shared" si="161"/>
        <v>1932.8749999999438</v>
      </c>
      <c r="G751" s="97">
        <f>G741*2/12+G753*10/12</f>
        <v>3.3716666666666666</v>
      </c>
      <c r="H751" s="96">
        <f t="shared" si="158"/>
        <v>170.49276704545451</v>
      </c>
      <c r="I751" s="96">
        <f t="shared" si="154"/>
        <v>12.737381617424237</v>
      </c>
      <c r="J751" s="98">
        <f t="shared" si="159"/>
        <v>4510.5256085444489</v>
      </c>
      <c r="K751" s="96">
        <f t="shared" si="155"/>
        <v>10.319044496212118</v>
      </c>
      <c r="L751" s="98">
        <f t="shared" si="156"/>
        <v>272.99876271856971</v>
      </c>
      <c r="M751" s="91">
        <f t="shared" si="148"/>
        <v>8.4633095671229022</v>
      </c>
      <c r="N751" s="87"/>
      <c r="O751" s="99">
        <f t="shared" si="149"/>
        <v>11.262911076993234</v>
      </c>
      <c r="P751" s="99"/>
      <c r="Q751" s="107">
        <f t="shared" si="150"/>
        <v>6.061268616557141E-2</v>
      </c>
      <c r="R751" s="97">
        <f t="shared" si="157"/>
        <v>1.0054094053585769</v>
      </c>
      <c r="S751" s="97">
        <f t="shared" si="160"/>
        <v>12.283835364943643</v>
      </c>
      <c r="T751" s="100">
        <f t="shared" si="151"/>
        <v>6.1795471835996096E-2</v>
      </c>
      <c r="U751" s="100">
        <f t="shared" si="152"/>
        <v>9.4959151758744476E-3</v>
      </c>
      <c r="V751" s="100">
        <f t="shared" si="153"/>
        <v>5.2299556660121649E-2</v>
      </c>
      <c r="Y751" s="81"/>
      <c r="Z751" s="81"/>
    </row>
    <row r="752" spans="1:26" ht="13">
      <c r="A752" s="74">
        <v>1932.12</v>
      </c>
      <c r="B752" s="95">
        <v>6.82</v>
      </c>
      <c r="C752" s="96">
        <v>0.5</v>
      </c>
      <c r="D752" s="95">
        <v>0.41</v>
      </c>
      <c r="E752" s="95">
        <v>13.1</v>
      </c>
      <c r="F752" s="96">
        <f t="shared" si="161"/>
        <v>1932.9583333332771</v>
      </c>
      <c r="G752" s="97">
        <f>G741*1/12+G753*11/12</f>
        <v>3.3408333333333338</v>
      </c>
      <c r="H752" s="96">
        <f t="shared" si="158"/>
        <v>166.18960381679386</v>
      </c>
      <c r="I752" s="96">
        <f t="shared" si="154"/>
        <v>12.183988549618316</v>
      </c>
      <c r="J752" s="98">
        <f t="shared" si="159"/>
        <v>4423.5433541043249</v>
      </c>
      <c r="K752" s="96">
        <f t="shared" si="155"/>
        <v>9.9908706106870184</v>
      </c>
      <c r="L752" s="98">
        <f t="shared" si="156"/>
        <v>265.93149196228342</v>
      </c>
      <c r="M752" s="91">
        <f t="shared" si="148"/>
        <v>8.257073999100685</v>
      </c>
      <c r="N752" s="87"/>
      <c r="O752" s="99">
        <f t="shared" si="149"/>
        <v>11.026422344303835</v>
      </c>
      <c r="P752" s="99"/>
      <c r="Q752" s="107">
        <f t="shared" si="150"/>
        <v>6.2551431453469059E-2</v>
      </c>
      <c r="R752" s="97">
        <f t="shared" si="157"/>
        <v>1.0053874933021107</v>
      </c>
      <c r="S752" s="97">
        <f t="shared" si="160"/>
        <v>12.444560583911183</v>
      </c>
      <c r="T752" s="100">
        <f t="shared" si="151"/>
        <v>6.4342065904339441E-2</v>
      </c>
      <c r="U752" s="100">
        <f t="shared" si="152"/>
        <v>7.7860255456307925E-3</v>
      </c>
      <c r="V752" s="100">
        <f t="shared" si="153"/>
        <v>5.6556040358708648E-2</v>
      </c>
      <c r="Y752" s="81"/>
      <c r="Z752" s="81"/>
    </row>
    <row r="753" spans="1:26" ht="13">
      <c r="A753" s="74">
        <v>1933.01</v>
      </c>
      <c r="B753" s="95">
        <v>7.09</v>
      </c>
      <c r="C753" s="96">
        <v>0.495</v>
      </c>
      <c r="D753" s="95">
        <v>0.41249999999999998</v>
      </c>
      <c r="E753" s="95">
        <v>12.9</v>
      </c>
      <c r="F753" s="96">
        <f t="shared" si="161"/>
        <v>1933.0416666666104</v>
      </c>
      <c r="G753" s="97">
        <v>3.31</v>
      </c>
      <c r="H753" s="96">
        <f t="shared" si="158"/>
        <v>175.44754612403094</v>
      </c>
      <c r="I753" s="96">
        <f t="shared" si="154"/>
        <v>12.249158720930229</v>
      </c>
      <c r="J753" s="98">
        <f t="shared" si="159"/>
        <v>4697.1362775447233</v>
      </c>
      <c r="K753" s="96">
        <f t="shared" si="155"/>
        <v>10.207632267441857</v>
      </c>
      <c r="L753" s="98">
        <f t="shared" si="156"/>
        <v>273.28190613359641</v>
      </c>
      <c r="M753" s="91">
        <f t="shared" si="148"/>
        <v>8.7280461628135342</v>
      </c>
      <c r="N753" s="87"/>
      <c r="O753" s="99">
        <f t="shared" si="149"/>
        <v>11.691967993175709</v>
      </c>
      <c r="P753" s="99"/>
      <c r="Q753" s="107">
        <f t="shared" si="150"/>
        <v>5.5403850574037246E-2</v>
      </c>
      <c r="R753" s="97">
        <f t="shared" si="157"/>
        <v>1.0040962469810495</v>
      </c>
      <c r="S753" s="97">
        <f t="shared" si="160"/>
        <v>12.705583951645876</v>
      </c>
      <c r="T753" s="100">
        <f t="shared" si="151"/>
        <v>6.466130799872527E-2</v>
      </c>
      <c r="U753" s="100">
        <f t="shared" si="152"/>
        <v>5.8956312347697715E-3</v>
      </c>
      <c r="V753" s="100">
        <f t="shared" si="153"/>
        <v>5.8765676763955499E-2</v>
      </c>
      <c r="Y753" s="81"/>
      <c r="Z753" s="81"/>
    </row>
    <row r="754" spans="1:26" ht="13">
      <c r="A754" s="74">
        <v>1933.02</v>
      </c>
      <c r="B754" s="95">
        <v>6.25</v>
      </c>
      <c r="C754" s="96">
        <v>0.49</v>
      </c>
      <c r="D754" s="95">
        <v>0.41499999999999998</v>
      </c>
      <c r="E754" s="95">
        <v>12.7</v>
      </c>
      <c r="F754" s="96">
        <f t="shared" si="161"/>
        <v>1933.1249999999436</v>
      </c>
      <c r="G754" s="97">
        <f>G753*11/12+G765*1/12</f>
        <v>3.2941666666666674</v>
      </c>
      <c r="H754" s="96">
        <f t="shared" si="158"/>
        <v>157.09670275590545</v>
      </c>
      <c r="I754" s="96">
        <f t="shared" si="154"/>
        <v>12.31638149606299</v>
      </c>
      <c r="J754" s="98">
        <f t="shared" si="159"/>
        <v>4233.3199572564226</v>
      </c>
      <c r="K754" s="96">
        <f t="shared" si="155"/>
        <v>10.431221062992122</v>
      </c>
      <c r="L754" s="98">
        <f t="shared" si="156"/>
        <v>281.09244516182645</v>
      </c>
      <c r="M754" s="91">
        <f t="shared" si="148"/>
        <v>7.8260517513165997</v>
      </c>
      <c r="N754" s="87"/>
      <c r="O754" s="99">
        <f t="shared" si="149"/>
        <v>10.523079525637081</v>
      </c>
      <c r="P754" s="99"/>
      <c r="Q754" s="107">
        <f t="shared" si="150"/>
        <v>6.7246747628507436E-2</v>
      </c>
      <c r="R754" s="97">
        <f t="shared" si="157"/>
        <v>1.0040840524872445</v>
      </c>
      <c r="S754" s="97">
        <f t="shared" si="160"/>
        <v>12.958536707401464</v>
      </c>
      <c r="T754" s="100">
        <f t="shared" si="151"/>
        <v>8.2516736198060547E-2</v>
      </c>
      <c r="U754" s="100">
        <f t="shared" si="152"/>
        <v>4.1137524297429895E-3</v>
      </c>
      <c r="V754" s="100">
        <f t="shared" si="153"/>
        <v>7.8402983768317558E-2</v>
      </c>
      <c r="Y754" s="81"/>
      <c r="Z754" s="81"/>
    </row>
    <row r="755" spans="1:26" ht="13">
      <c r="A755" s="74">
        <v>1933.03</v>
      </c>
      <c r="B755" s="95">
        <v>6.23</v>
      </c>
      <c r="C755" s="96">
        <v>0.48499999999999999</v>
      </c>
      <c r="D755" s="95">
        <v>0.41749999999999998</v>
      </c>
      <c r="E755" s="95">
        <v>12.6</v>
      </c>
      <c r="F755" s="96">
        <f t="shared" si="161"/>
        <v>1933.2083333332769</v>
      </c>
      <c r="G755" s="97">
        <f>G753*10/12+G765*2/12</f>
        <v>3.2783333333333333</v>
      </c>
      <c r="H755" s="96">
        <f t="shared" si="158"/>
        <v>157.83680277777776</v>
      </c>
      <c r="I755" s="96">
        <f t="shared" si="154"/>
        <v>12.287455753968251</v>
      </c>
      <c r="J755" s="98">
        <f t="shared" si="159"/>
        <v>4280.8563326283038</v>
      </c>
      <c r="K755" s="96">
        <f t="shared" si="155"/>
        <v>10.577345932539679</v>
      </c>
      <c r="L755" s="98">
        <f t="shared" si="156"/>
        <v>286.87921651241032</v>
      </c>
      <c r="M755" s="91">
        <f t="shared" si="148"/>
        <v>7.8746813229431707</v>
      </c>
      <c r="N755" s="87"/>
      <c r="O755" s="99">
        <f t="shared" si="149"/>
        <v>10.626790503904584</v>
      </c>
      <c r="P755" s="99"/>
      <c r="Q755" s="107">
        <f t="shared" si="150"/>
        <v>6.5847590379326221E-2</v>
      </c>
      <c r="R755" s="97">
        <f t="shared" si="157"/>
        <v>1.0040718590262971</v>
      </c>
      <c r="S755" s="97">
        <f t="shared" si="160"/>
        <v>13.114725607436442</v>
      </c>
      <c r="T755" s="100">
        <f t="shared" si="151"/>
        <v>8.3664740445822172E-2</v>
      </c>
      <c r="U755" s="100">
        <f t="shared" si="152"/>
        <v>1.346936196712667E-3</v>
      </c>
      <c r="V755" s="100">
        <f t="shared" si="153"/>
        <v>8.2317804249109505E-2</v>
      </c>
      <c r="Y755" s="81"/>
      <c r="Z755" s="81"/>
    </row>
    <row r="756" spans="1:26" ht="13">
      <c r="A756" s="74">
        <v>1933.04</v>
      </c>
      <c r="B756" s="95">
        <v>6.89</v>
      </c>
      <c r="C756" s="96">
        <v>0.48</v>
      </c>
      <c r="D756" s="95">
        <v>0.42</v>
      </c>
      <c r="E756" s="95">
        <v>12.6</v>
      </c>
      <c r="F756" s="96">
        <f t="shared" si="161"/>
        <v>1933.2916666666101</v>
      </c>
      <c r="G756" s="97">
        <f>G753*9/12+G765*3/12</f>
        <v>3.2624999999999997</v>
      </c>
      <c r="H756" s="96">
        <f t="shared" si="158"/>
        <v>174.55787658730154</v>
      </c>
      <c r="I756" s="96">
        <f t="shared" si="154"/>
        <v>12.160780952380948</v>
      </c>
      <c r="J756" s="98">
        <f t="shared" si="159"/>
        <v>4761.8514261820446</v>
      </c>
      <c r="K756" s="96">
        <f t="shared" si="155"/>
        <v>10.640683333333328</v>
      </c>
      <c r="L756" s="98">
        <f t="shared" si="156"/>
        <v>290.27251073968921</v>
      </c>
      <c r="M756" s="91">
        <f t="shared" si="148"/>
        <v>8.7231016460681126</v>
      </c>
      <c r="N756" s="87"/>
      <c r="O756" s="99">
        <f t="shared" si="149"/>
        <v>11.805335595835283</v>
      </c>
      <c r="P756" s="99"/>
      <c r="Q756" s="107">
        <f t="shared" si="150"/>
        <v>5.3078308378454654E-2</v>
      </c>
      <c r="R756" s="97">
        <f t="shared" si="157"/>
        <v>1.0040596665994306</v>
      </c>
      <c r="S756" s="97">
        <f t="shared" si="160"/>
        <v>13.168126921278493</v>
      </c>
      <c r="T756" s="100">
        <f t="shared" si="151"/>
        <v>7.4935571651532085E-2</v>
      </c>
      <c r="U756" s="100">
        <f t="shared" si="152"/>
        <v>-1.7958247594429544E-5</v>
      </c>
      <c r="V756" s="100">
        <f t="shared" si="153"/>
        <v>7.4953529899126514E-2</v>
      </c>
      <c r="Y756" s="81"/>
      <c r="Z756" s="81"/>
    </row>
    <row r="757" spans="1:26" ht="13">
      <c r="A757" s="74">
        <v>1933.05</v>
      </c>
      <c r="B757" s="95">
        <v>8.8699999999999992</v>
      </c>
      <c r="C757" s="96">
        <v>0.47499999999999998</v>
      </c>
      <c r="D757" s="95">
        <v>0.42249999999999999</v>
      </c>
      <c r="E757" s="95">
        <v>12.6</v>
      </c>
      <c r="F757" s="96">
        <f t="shared" si="161"/>
        <v>1933.3749999999434</v>
      </c>
      <c r="G757" s="97">
        <f>G753*8/12+G765*4/12</f>
        <v>3.2466666666666666</v>
      </c>
      <c r="H757" s="96">
        <f t="shared" si="158"/>
        <v>224.72109801587294</v>
      </c>
      <c r="I757" s="96">
        <f t="shared" si="154"/>
        <v>12.034106150793647</v>
      </c>
      <c r="J757" s="98">
        <f t="shared" si="159"/>
        <v>6157.63600907418</v>
      </c>
      <c r="K757" s="96">
        <f t="shared" si="155"/>
        <v>10.704020734126981</v>
      </c>
      <c r="L757" s="98">
        <f t="shared" si="156"/>
        <v>293.30340629468338</v>
      </c>
      <c r="M757" s="91">
        <f t="shared" si="148"/>
        <v>11.249651251932443</v>
      </c>
      <c r="N757" s="87"/>
      <c r="O757" s="99">
        <f t="shared" si="149"/>
        <v>15.246808142532858</v>
      </c>
      <c r="P757" s="99"/>
      <c r="Q757" s="107">
        <f t="shared" si="150"/>
        <v>2.7490163162586824E-2</v>
      </c>
      <c r="R757" s="97">
        <f t="shared" si="157"/>
        <v>1.0040474752078703</v>
      </c>
      <c r="S757" s="97">
        <f t="shared" si="160"/>
        <v>13.221585126317869</v>
      </c>
      <c r="T757" s="100">
        <f t="shared" si="151"/>
        <v>5.1536946445796428E-2</v>
      </c>
      <c r="U757" s="100">
        <f t="shared" si="152"/>
        <v>-7.9732999982817798E-4</v>
      </c>
      <c r="V757" s="100">
        <f t="shared" si="153"/>
        <v>5.2334276445624606E-2</v>
      </c>
      <c r="Y757" s="81"/>
      <c r="Z757" s="81"/>
    </row>
    <row r="758" spans="1:26" ht="13">
      <c r="A758" s="74">
        <v>1933.06</v>
      </c>
      <c r="B758" s="95">
        <v>10.39</v>
      </c>
      <c r="C758" s="96">
        <v>0.47</v>
      </c>
      <c r="D758" s="95">
        <v>0.42499999999999999</v>
      </c>
      <c r="E758" s="95">
        <v>12.7</v>
      </c>
      <c r="F758" s="96">
        <f t="shared" si="161"/>
        <v>1933.4583333332766</v>
      </c>
      <c r="G758" s="97">
        <f>G753*7/12+G765*5/12</f>
        <v>3.2308333333333334</v>
      </c>
      <c r="H758" s="96">
        <f t="shared" si="158"/>
        <v>261.15755866141728</v>
      </c>
      <c r="I758" s="96">
        <f t="shared" si="154"/>
        <v>11.813672047244092</v>
      </c>
      <c r="J758" s="98">
        <f t="shared" si="159"/>
        <v>7183.015862212852</v>
      </c>
      <c r="K758" s="96">
        <f t="shared" si="155"/>
        <v>10.682575787401571</v>
      </c>
      <c r="L758" s="98">
        <f t="shared" si="156"/>
        <v>293.81922439272972</v>
      </c>
      <c r="M758" s="91">
        <f t="shared" si="148"/>
        <v>13.098875517269521</v>
      </c>
      <c r="N758" s="87"/>
      <c r="O758" s="99">
        <f t="shared" si="149"/>
        <v>17.765664123579949</v>
      </c>
      <c r="P758" s="99"/>
      <c r="Q758" s="107">
        <f t="shared" si="150"/>
        <v>1.5294045467209826E-2</v>
      </c>
      <c r="R758" s="97">
        <f t="shared" si="157"/>
        <v>1.0040352848528435</v>
      </c>
      <c r="S758" s="97">
        <f t="shared" si="160"/>
        <v>13.170570824448809</v>
      </c>
      <c r="T758" s="100">
        <f t="shared" si="151"/>
        <v>3.7699766046815908E-2</v>
      </c>
      <c r="U758" s="100">
        <f t="shared" si="152"/>
        <v>-2.1244585716229114E-4</v>
      </c>
      <c r="V758" s="100">
        <f t="shared" si="153"/>
        <v>3.7912211903978199E-2</v>
      </c>
      <c r="Y758" s="81"/>
      <c r="Z758" s="81"/>
    </row>
    <row r="759" spans="1:26" ht="13">
      <c r="A759" s="74">
        <v>1933.07</v>
      </c>
      <c r="B759" s="95">
        <v>11.23</v>
      </c>
      <c r="C759" s="96">
        <v>0.46500000000000002</v>
      </c>
      <c r="D759" s="95">
        <v>0.42749999999999999</v>
      </c>
      <c r="E759" s="95">
        <v>13.1</v>
      </c>
      <c r="F759" s="96">
        <f t="shared" si="161"/>
        <v>1933.5416666666099</v>
      </c>
      <c r="G759" s="97">
        <f>G753*6/12+G765*6/12</f>
        <v>3.2149999999999999</v>
      </c>
      <c r="H759" s="96">
        <f t="shared" si="158"/>
        <v>273.65238282442743</v>
      </c>
      <c r="I759" s="96">
        <f t="shared" si="154"/>
        <v>11.331109351145036</v>
      </c>
      <c r="J759" s="98">
        <f t="shared" si="159"/>
        <v>7552.6515290381294</v>
      </c>
      <c r="K759" s="96">
        <f t="shared" si="155"/>
        <v>10.417310209923661</v>
      </c>
      <c r="L759" s="98">
        <f t="shared" si="156"/>
        <v>287.51189035296528</v>
      </c>
      <c r="M759" s="91">
        <f t="shared" si="148"/>
        <v>13.754304493874534</v>
      </c>
      <c r="N759" s="87"/>
      <c r="O759" s="99">
        <f t="shared" si="149"/>
        <v>18.661295964763049</v>
      </c>
      <c r="P759" s="99"/>
      <c r="Q759" s="107">
        <f t="shared" si="150"/>
        <v>1.3692183456504525E-2</v>
      </c>
      <c r="R759" s="97">
        <f t="shared" si="157"/>
        <v>1.0040230955355782</v>
      </c>
      <c r="S759" s="97">
        <f t="shared" si="160"/>
        <v>12.819940185754209</v>
      </c>
      <c r="T759" s="100">
        <f t="shared" si="151"/>
        <v>3.5626183953910484E-2</v>
      </c>
      <c r="U759" s="100">
        <f t="shared" si="152"/>
        <v>3.2628797449480995E-3</v>
      </c>
      <c r="V759" s="100">
        <f t="shared" si="153"/>
        <v>3.2363304208962385E-2</v>
      </c>
      <c r="Y759" s="81"/>
      <c r="Z759" s="81"/>
    </row>
    <row r="760" spans="1:26" ht="13">
      <c r="A760" s="74">
        <v>1933.08</v>
      </c>
      <c r="B760" s="95">
        <v>10.67</v>
      </c>
      <c r="C760" s="96">
        <v>0.46</v>
      </c>
      <c r="D760" s="95">
        <v>0.43</v>
      </c>
      <c r="E760" s="95">
        <v>13.2</v>
      </c>
      <c r="F760" s="96">
        <f t="shared" si="161"/>
        <v>1933.6249999999432</v>
      </c>
      <c r="G760" s="97">
        <f>G753*5/12+G765*7/12</f>
        <v>3.1991666666666667</v>
      </c>
      <c r="H760" s="96">
        <f t="shared" si="158"/>
        <v>258.03657083333326</v>
      </c>
      <c r="I760" s="96">
        <f t="shared" si="154"/>
        <v>11.124350757575757</v>
      </c>
      <c r="J760" s="98">
        <f t="shared" si="159"/>
        <v>7147.2494037696279</v>
      </c>
      <c r="K760" s="96">
        <f t="shared" si="155"/>
        <v>10.398849621212117</v>
      </c>
      <c r="L760" s="98">
        <f t="shared" si="156"/>
        <v>288.03348112661104</v>
      </c>
      <c r="M760" s="91">
        <f t="shared" si="148"/>
        <v>12.999527050367737</v>
      </c>
      <c r="N760" s="87"/>
      <c r="O760" s="99">
        <f t="shared" si="149"/>
        <v>17.646361139482408</v>
      </c>
      <c r="P760" s="99"/>
      <c r="Q760" s="107">
        <f t="shared" si="150"/>
        <v>1.9380219800860896E-2</v>
      </c>
      <c r="R760" s="97">
        <f t="shared" si="157"/>
        <v>1.0040109072573054</v>
      </c>
      <c r="S760" s="97">
        <f t="shared" si="160"/>
        <v>12.774004544807035</v>
      </c>
      <c r="T760" s="100">
        <f t="shared" si="151"/>
        <v>3.7129647950889577E-2</v>
      </c>
      <c r="U760" s="100">
        <f t="shared" si="152"/>
        <v>4.4012848661523218E-3</v>
      </c>
      <c r="V760" s="100">
        <f t="shared" si="153"/>
        <v>3.2728363084737255E-2</v>
      </c>
      <c r="Y760" s="81"/>
      <c r="Z760" s="81"/>
    </row>
    <row r="761" spans="1:26" ht="13">
      <c r="A761" s="74">
        <v>1933.09</v>
      </c>
      <c r="B761" s="95">
        <v>10.58</v>
      </c>
      <c r="C761" s="96">
        <v>0.45500000000000002</v>
      </c>
      <c r="D761" s="95">
        <v>0.4325</v>
      </c>
      <c r="E761" s="95">
        <v>13.2</v>
      </c>
      <c r="F761" s="96">
        <f t="shared" si="161"/>
        <v>1933.7083333332764</v>
      </c>
      <c r="G761" s="97">
        <f>G753*4/12+G765*8/12</f>
        <v>3.1833333333333336</v>
      </c>
      <c r="H761" s="96">
        <f t="shared" si="158"/>
        <v>255.86006742424237</v>
      </c>
      <c r="I761" s="96">
        <f t="shared" si="154"/>
        <v>11.00343390151515</v>
      </c>
      <c r="J761" s="98">
        <f t="shared" si="159"/>
        <v>7112.3616274703782</v>
      </c>
      <c r="K761" s="96">
        <f t="shared" si="155"/>
        <v>10.459308049242422</v>
      </c>
      <c r="L761" s="98">
        <f t="shared" si="156"/>
        <v>290.74635197362369</v>
      </c>
      <c r="M761" s="91">
        <f t="shared" si="148"/>
        <v>12.922920614885994</v>
      </c>
      <c r="N761" s="87"/>
      <c r="O761" s="99">
        <f t="shared" si="149"/>
        <v>17.550453640523514</v>
      </c>
      <c r="P761" s="99"/>
      <c r="Q761" s="107">
        <f t="shared" si="150"/>
        <v>1.9426539845217056E-2</v>
      </c>
      <c r="R761" s="97">
        <f t="shared" si="157"/>
        <v>1.0039987200192555</v>
      </c>
      <c r="S761" s="97">
        <f t="shared" si="160"/>
        <v>12.825239892340653</v>
      </c>
      <c r="T761" s="100">
        <f t="shared" si="151"/>
        <v>3.9659400079868457E-2</v>
      </c>
      <c r="U761" s="100">
        <f t="shared" si="152"/>
        <v>3.6203071778433404E-3</v>
      </c>
      <c r="V761" s="100">
        <f t="shared" si="153"/>
        <v>3.6039092902025116E-2</v>
      </c>
      <c r="Y761" s="81"/>
      <c r="Z761" s="81"/>
    </row>
    <row r="762" spans="1:26" ht="13">
      <c r="A762" s="74">
        <v>1933.1</v>
      </c>
      <c r="B762" s="95">
        <v>9.5500000000000007</v>
      </c>
      <c r="C762" s="96">
        <v>0.45</v>
      </c>
      <c r="D762" s="95">
        <v>0.435</v>
      </c>
      <c r="E762" s="95">
        <v>13.2</v>
      </c>
      <c r="F762" s="96">
        <f t="shared" si="161"/>
        <v>1933.7916666666097</v>
      </c>
      <c r="G762" s="97">
        <f>G753*3/12+G765*9/12</f>
        <v>3.1675000000000004</v>
      </c>
      <c r="H762" s="96">
        <f t="shared" si="158"/>
        <v>230.95119507575754</v>
      </c>
      <c r="I762" s="96">
        <f t="shared" si="154"/>
        <v>10.882517045454543</v>
      </c>
      <c r="J762" s="98">
        <f t="shared" si="159"/>
        <v>6445.1575712072072</v>
      </c>
      <c r="K762" s="96">
        <f t="shared" si="155"/>
        <v>10.519766477272723</v>
      </c>
      <c r="L762" s="98">
        <f t="shared" si="156"/>
        <v>293.57524015446432</v>
      </c>
      <c r="M762" s="91">
        <f t="shared" si="148"/>
        <v>11.696253568143694</v>
      </c>
      <c r="N762" s="87"/>
      <c r="O762" s="99">
        <f t="shared" si="149"/>
        <v>15.896625559601699</v>
      </c>
      <c r="P762" s="99"/>
      <c r="Q762" s="107">
        <f t="shared" si="150"/>
        <v>2.7136042354103738E-2</v>
      </c>
      <c r="R762" s="97">
        <f t="shared" si="157"/>
        <v>1.0039865338226626</v>
      </c>
      <c r="S762" s="97">
        <f t="shared" si="160"/>
        <v>12.876524435849911</v>
      </c>
      <c r="T762" s="100">
        <f t="shared" si="151"/>
        <v>4.9427041432104968E-2</v>
      </c>
      <c r="U762" s="100">
        <f t="shared" si="152"/>
        <v>3.4193985238579749E-3</v>
      </c>
      <c r="V762" s="100">
        <f t="shared" si="153"/>
        <v>4.6007642908246993E-2</v>
      </c>
      <c r="Y762" s="81"/>
      <c r="Z762" s="81"/>
    </row>
    <row r="763" spans="1:26" ht="13">
      <c r="A763" s="74">
        <v>1933.11</v>
      </c>
      <c r="B763" s="95">
        <v>9.7799999999999994</v>
      </c>
      <c r="C763" s="96">
        <v>0.44500000000000001</v>
      </c>
      <c r="D763" s="95">
        <v>0.4375</v>
      </c>
      <c r="E763" s="95">
        <v>13.2</v>
      </c>
      <c r="F763" s="96">
        <f t="shared" si="161"/>
        <v>1933.8749999999429</v>
      </c>
      <c r="G763" s="97">
        <f>G753*2/12+G765*10/12</f>
        <v>3.1516666666666668</v>
      </c>
      <c r="H763" s="96">
        <f t="shared" si="158"/>
        <v>236.51337045454537</v>
      </c>
      <c r="I763" s="96">
        <f t="shared" si="154"/>
        <v>10.761600189393938</v>
      </c>
      <c r="J763" s="98">
        <f t="shared" si="159"/>
        <v>6625.4082694246499</v>
      </c>
      <c r="K763" s="96">
        <f t="shared" si="155"/>
        <v>10.580224905303028</v>
      </c>
      <c r="L763" s="98">
        <f t="shared" si="156"/>
        <v>296.38201614246265</v>
      </c>
      <c r="M763" s="91">
        <f t="shared" si="148"/>
        <v>12.011766193389935</v>
      </c>
      <c r="N763" s="87"/>
      <c r="O763" s="99">
        <f t="shared" si="149"/>
        <v>16.334983881493528</v>
      </c>
      <c r="P763" s="99"/>
      <c r="Q763" s="107">
        <f t="shared" si="150"/>
        <v>2.5048616954833292E-2</v>
      </c>
      <c r="R763" s="97">
        <f t="shared" si="157"/>
        <v>1.0039743486687611</v>
      </c>
      <c r="S763" s="97">
        <f t="shared" si="160"/>
        <v>12.927857136031767</v>
      </c>
      <c r="T763" s="100">
        <f t="shared" si="151"/>
        <v>4.2051162884508386E-2</v>
      </c>
      <c r="U763" s="100">
        <f t="shared" si="152"/>
        <v>3.2198175913822347E-3</v>
      </c>
      <c r="V763" s="100">
        <f t="shared" si="153"/>
        <v>3.8831345293126152E-2</v>
      </c>
      <c r="Y763" s="81"/>
      <c r="Z763" s="81"/>
    </row>
    <row r="764" spans="1:26" ht="13">
      <c r="A764" s="74">
        <v>1933.12</v>
      </c>
      <c r="B764" s="95">
        <v>9.9700000000000006</v>
      </c>
      <c r="C764" s="96">
        <v>0.44</v>
      </c>
      <c r="D764" s="95">
        <v>0.44</v>
      </c>
      <c r="E764" s="95">
        <v>13.2</v>
      </c>
      <c r="F764" s="96">
        <f t="shared" si="161"/>
        <v>1933.9583333332762</v>
      </c>
      <c r="G764" s="97">
        <f>G753*1/12+G765*11/12</f>
        <v>3.1358333333333333</v>
      </c>
      <c r="H764" s="96">
        <f t="shared" si="158"/>
        <v>241.10821098484843</v>
      </c>
      <c r="I764" s="96">
        <f t="shared" si="154"/>
        <v>10.640683333333332</v>
      </c>
      <c r="J764" s="98">
        <f t="shared" si="159"/>
        <v>6778.9623806451264</v>
      </c>
      <c r="K764" s="96">
        <f t="shared" si="155"/>
        <v>10.640683333333332</v>
      </c>
      <c r="L764" s="98">
        <f t="shared" si="156"/>
        <v>299.17186032937371</v>
      </c>
      <c r="M764" s="91">
        <f t="shared" si="148"/>
        <v>12.28180162260111</v>
      </c>
      <c r="N764" s="87"/>
      <c r="O764" s="99">
        <f t="shared" si="149"/>
        <v>16.709206885291206</v>
      </c>
      <c r="P764" s="99"/>
      <c r="Q764" s="107">
        <f t="shared" si="150"/>
        <v>2.3376525873983575E-2</v>
      </c>
      <c r="R764" s="97">
        <f t="shared" si="157"/>
        <v>1.0039621645587875</v>
      </c>
      <c r="S764" s="97">
        <f t="shared" si="160"/>
        <v>12.979236947830289</v>
      </c>
      <c r="T764" s="100">
        <f t="shared" si="151"/>
        <v>4.1494697632946664E-2</v>
      </c>
      <c r="U764" s="100">
        <f t="shared" si="152"/>
        <v>3.0215635146513264E-3</v>
      </c>
      <c r="V764" s="100">
        <f t="shared" si="153"/>
        <v>3.8473134118295338E-2</v>
      </c>
      <c r="Y764" s="81"/>
      <c r="Z764" s="81"/>
    </row>
    <row r="765" spans="1:26" ht="13">
      <c r="A765" s="74">
        <v>1934.01</v>
      </c>
      <c r="B765" s="95">
        <v>10.54</v>
      </c>
      <c r="C765" s="96">
        <v>0.44080000000000003</v>
      </c>
      <c r="D765" s="95">
        <v>0.44419999999999998</v>
      </c>
      <c r="E765" s="95">
        <v>13.2</v>
      </c>
      <c r="F765" s="96">
        <f t="shared" si="161"/>
        <v>1934.0416666666094</v>
      </c>
      <c r="G765" s="97">
        <v>3.12</v>
      </c>
      <c r="H765" s="96">
        <f t="shared" si="158"/>
        <v>254.89273257575746</v>
      </c>
      <c r="I765" s="96">
        <f t="shared" si="154"/>
        <v>10.660030030303028</v>
      </c>
      <c r="J765" s="98">
        <f t="shared" si="159"/>
        <v>7191.5022444114329</v>
      </c>
      <c r="K765" s="96">
        <f t="shared" si="155"/>
        <v>10.74225349242424</v>
      </c>
      <c r="L765" s="98">
        <f t="shared" si="156"/>
        <v>303.08019895327885</v>
      </c>
      <c r="M765" s="91">
        <f t="shared" si="148"/>
        <v>13.025119828332373</v>
      </c>
      <c r="N765" s="87"/>
      <c r="O765" s="99">
        <f t="shared" si="149"/>
        <v>17.723577324689661</v>
      </c>
      <c r="P765" s="99"/>
      <c r="Q765" s="107">
        <f t="shared" si="150"/>
        <v>1.8888305469469763E-2</v>
      </c>
      <c r="R765" s="97">
        <f t="shared" si="157"/>
        <v>1.0049460002047168</v>
      </c>
      <c r="S765" s="97">
        <f t="shared" si="160"/>
        <v>13.030662820465087</v>
      </c>
      <c r="T765" s="100">
        <f t="shared" si="151"/>
        <v>3.9096748092132483E-2</v>
      </c>
      <c r="U765" s="100">
        <f t="shared" si="152"/>
        <v>2.8246354331062928E-3</v>
      </c>
      <c r="V765" s="100">
        <f t="shared" si="153"/>
        <v>3.627211265902619E-2</v>
      </c>
      <c r="Y765" s="81"/>
      <c r="Z765" s="81"/>
    </row>
    <row r="766" spans="1:26" ht="13">
      <c r="A766" s="74">
        <v>1934.02</v>
      </c>
      <c r="B766" s="95">
        <v>11.32</v>
      </c>
      <c r="C766" s="96">
        <v>0.44169999999999998</v>
      </c>
      <c r="D766" s="95">
        <v>0.44829999999999998</v>
      </c>
      <c r="E766" s="95">
        <v>13.3</v>
      </c>
      <c r="F766" s="96">
        <f t="shared" si="161"/>
        <v>1934.1249999999427</v>
      </c>
      <c r="G766" s="97">
        <f>G765*11/12+G777*1/12</f>
        <v>3.0924999999999998</v>
      </c>
      <c r="H766" s="96">
        <f t="shared" si="158"/>
        <v>271.69744812030063</v>
      </c>
      <c r="I766" s="96">
        <f t="shared" si="154"/>
        <v>10.601480815789468</v>
      </c>
      <c r="J766" s="98">
        <f t="shared" si="159"/>
        <v>7690.5534702345967</v>
      </c>
      <c r="K766" s="96">
        <f t="shared" si="155"/>
        <v>10.7598909887218</v>
      </c>
      <c r="L766" s="98">
        <f t="shared" si="156"/>
        <v>304.56493999171113</v>
      </c>
      <c r="M766" s="91">
        <f t="shared" si="148"/>
        <v>13.926922904274287</v>
      </c>
      <c r="N766" s="87"/>
      <c r="O766" s="99">
        <f t="shared" si="149"/>
        <v>18.94940244124686</v>
      </c>
      <c r="P766" s="99"/>
      <c r="Q766" s="107">
        <f t="shared" si="150"/>
        <v>1.5491638140697594E-2</v>
      </c>
      <c r="R766" s="97">
        <f t="shared" si="157"/>
        <v>1.0049261411367563</v>
      </c>
      <c r="S766" s="97">
        <f t="shared" si="160"/>
        <v>12.996652989101028</v>
      </c>
      <c r="T766" s="100">
        <f t="shared" si="151"/>
        <v>3.1899028624557069E-2</v>
      </c>
      <c r="U766" s="100">
        <f t="shared" si="152"/>
        <v>3.3744785010205725E-3</v>
      </c>
      <c r="V766" s="100">
        <f t="shared" si="153"/>
        <v>2.8524550123536496E-2</v>
      </c>
      <c r="Y766" s="81"/>
      <c r="Z766" s="81"/>
    </row>
    <row r="767" spans="1:26" ht="13">
      <c r="A767" s="74">
        <v>1934.03</v>
      </c>
      <c r="B767" s="95">
        <v>10.74</v>
      </c>
      <c r="C767" s="96">
        <v>0.4425</v>
      </c>
      <c r="D767" s="95">
        <v>0.45250000000000001</v>
      </c>
      <c r="E767" s="95">
        <v>13.3</v>
      </c>
      <c r="F767" s="96">
        <f t="shared" si="161"/>
        <v>1934.208333333276</v>
      </c>
      <c r="G767" s="97">
        <f>G765*10/12+G777*2/12</f>
        <v>3.0649999999999999</v>
      </c>
      <c r="H767" s="96">
        <f t="shared" si="158"/>
        <v>257.7765541353383</v>
      </c>
      <c r="I767" s="96">
        <f t="shared" si="154"/>
        <v>10.620682048872176</v>
      </c>
      <c r="J767" s="98">
        <f t="shared" si="159"/>
        <v>7321.5665573793722</v>
      </c>
      <c r="K767" s="96">
        <f t="shared" si="155"/>
        <v>10.860697462406012</v>
      </c>
      <c r="L767" s="98">
        <f t="shared" si="156"/>
        <v>308.47382376295769</v>
      </c>
      <c r="M767" s="91">
        <f t="shared" si="148"/>
        <v>13.254537629740074</v>
      </c>
      <c r="N767" s="87"/>
      <c r="O767" s="99">
        <f t="shared" si="149"/>
        <v>18.036493561971568</v>
      </c>
      <c r="P767" s="99"/>
      <c r="Q767" s="107">
        <f t="shared" si="150"/>
        <v>1.9977583686114658E-2</v>
      </c>
      <c r="R767" s="97">
        <f t="shared" si="157"/>
        <v>1.0049062875674284</v>
      </c>
      <c r="S767" s="97">
        <f t="shared" si="160"/>
        <v>13.060676336030784</v>
      </c>
      <c r="T767" s="100">
        <f t="shared" si="151"/>
        <v>4.0299764715348463E-2</v>
      </c>
      <c r="U767" s="100">
        <f t="shared" si="152"/>
        <v>3.1684800054778695E-3</v>
      </c>
      <c r="V767" s="100">
        <f t="shared" si="153"/>
        <v>3.7131284709870593E-2</v>
      </c>
      <c r="Y767" s="81"/>
      <c r="Z767" s="81"/>
    </row>
    <row r="768" spans="1:26" ht="13">
      <c r="A768" s="74">
        <v>1934.04</v>
      </c>
      <c r="B768" s="95">
        <v>10.92</v>
      </c>
      <c r="C768" s="96">
        <v>0.44330000000000003</v>
      </c>
      <c r="D768" s="95">
        <v>0.45669999999999999</v>
      </c>
      <c r="E768" s="95">
        <v>13.3</v>
      </c>
      <c r="F768" s="96">
        <f t="shared" si="161"/>
        <v>1934.2916666666092</v>
      </c>
      <c r="G768" s="97">
        <f>G765*9/12+G777*3/12</f>
        <v>3.0375000000000005</v>
      </c>
      <c r="H768" s="96">
        <f t="shared" si="158"/>
        <v>262.09683157894727</v>
      </c>
      <c r="I768" s="96">
        <f t="shared" si="154"/>
        <v>10.639883281954885</v>
      </c>
      <c r="J768" s="98">
        <f t="shared" si="159"/>
        <v>7469.4578843410836</v>
      </c>
      <c r="K768" s="96">
        <f t="shared" si="155"/>
        <v>10.961503936090221</v>
      </c>
      <c r="L768" s="98">
        <f t="shared" si="156"/>
        <v>312.39023954016233</v>
      </c>
      <c r="M768" s="91">
        <f t="shared" si="148"/>
        <v>13.518389284490084</v>
      </c>
      <c r="N768" s="87"/>
      <c r="O768" s="99">
        <f t="shared" si="149"/>
        <v>18.396276947912732</v>
      </c>
      <c r="P768" s="99"/>
      <c r="Q768" s="107">
        <f t="shared" si="150"/>
        <v>1.935215635981382E-2</v>
      </c>
      <c r="R768" s="97">
        <f t="shared" si="157"/>
        <v>1.0048864395080688</v>
      </c>
      <c r="S768" s="97">
        <f t="shared" si="160"/>
        <v>13.124755769960458</v>
      </c>
      <c r="T768" s="100">
        <f t="shared" si="151"/>
        <v>3.6263212525393218E-2</v>
      </c>
      <c r="U768" s="100">
        <f t="shared" si="152"/>
        <v>2.3891754671763188E-3</v>
      </c>
      <c r="V768" s="100">
        <f t="shared" si="153"/>
        <v>3.3874037058216899E-2</v>
      </c>
      <c r="Y768" s="81"/>
      <c r="Z768" s="81"/>
    </row>
    <row r="769" spans="1:26" ht="13">
      <c r="A769" s="74">
        <v>1934.05</v>
      </c>
      <c r="B769" s="95">
        <v>9.81</v>
      </c>
      <c r="C769" s="96">
        <v>0.44419999999999998</v>
      </c>
      <c r="D769" s="95">
        <v>0.46079999999999999</v>
      </c>
      <c r="E769" s="95">
        <v>13.3</v>
      </c>
      <c r="F769" s="96">
        <f t="shared" si="161"/>
        <v>1934.3749999999425</v>
      </c>
      <c r="G769" s="97">
        <f>G765*8/12+G777*4/12</f>
        <v>3.0100000000000002</v>
      </c>
      <c r="H769" s="96">
        <f t="shared" si="158"/>
        <v>235.45512067669165</v>
      </c>
      <c r="I769" s="96">
        <f t="shared" si="154"/>
        <v>10.661484669172928</v>
      </c>
      <c r="J769" s="98">
        <f t="shared" si="159"/>
        <v>6735.5198056841937</v>
      </c>
      <c r="K769" s="96">
        <f t="shared" si="155"/>
        <v>11.059910255639094</v>
      </c>
      <c r="L769" s="98">
        <f t="shared" si="156"/>
        <v>316.38404958810156</v>
      </c>
      <c r="M769" s="91">
        <f t="shared" ref="M769:M832" si="162">H769/AVERAGE(K649:K768)</f>
        <v>12.181583235024014</v>
      </c>
      <c r="N769" s="87"/>
      <c r="O769" s="99">
        <f t="shared" ref="O769:O832" si="163">J769/AVERAGE(L649:L768)</f>
        <v>16.583942576102295</v>
      </c>
      <c r="P769" s="99"/>
      <c r="Q769" s="107">
        <f t="shared" ref="Q769:Q832" si="164">1/M769-(G769/100-(((E769/E649)^(1/10))-1))</f>
        <v>2.7744981955740086E-2</v>
      </c>
      <c r="R769" s="97">
        <f t="shared" si="157"/>
        <v>1.0048665969700379</v>
      </c>
      <c r="S769" s="97">
        <f t="shared" si="160"/>
        <v>13.188889095088546</v>
      </c>
      <c r="T769" s="100">
        <f t="shared" si="151"/>
        <v>4.932316947008708E-2</v>
      </c>
      <c r="U769" s="100">
        <f t="shared" si="152"/>
        <v>2.1858826627716432E-3</v>
      </c>
      <c r="V769" s="100">
        <f t="shared" si="153"/>
        <v>4.7137286807315437E-2</v>
      </c>
      <c r="Y769" s="81"/>
      <c r="Z769" s="81"/>
    </row>
    <row r="770" spans="1:26" ht="13">
      <c r="A770" s="74">
        <v>1934.06</v>
      </c>
      <c r="B770" s="95">
        <v>9.94</v>
      </c>
      <c r="C770" s="96">
        <v>0.44500000000000001</v>
      </c>
      <c r="D770" s="95">
        <v>0.46500000000000002</v>
      </c>
      <c r="E770" s="95">
        <v>13.4</v>
      </c>
      <c r="F770" s="96">
        <f t="shared" si="161"/>
        <v>1934.4583333332757</v>
      </c>
      <c r="G770" s="97">
        <f>G765*7/12+G777*5/12</f>
        <v>2.9824999999999999</v>
      </c>
      <c r="H770" s="96">
        <f t="shared" si="158"/>
        <v>236.79490820895512</v>
      </c>
      <c r="I770" s="96">
        <f t="shared" si="154"/>
        <v>10.600979291044773</v>
      </c>
      <c r="J770" s="98">
        <f t="shared" si="159"/>
        <v>6799.117591313744</v>
      </c>
      <c r="K770" s="96">
        <f t="shared" si="155"/>
        <v>11.077427798507461</v>
      </c>
      <c r="L770" s="98">
        <f t="shared" si="156"/>
        <v>318.067372229466</v>
      </c>
      <c r="M770" s="91">
        <f t="shared" si="162"/>
        <v>12.287726483952419</v>
      </c>
      <c r="N770" s="87"/>
      <c r="O770" s="99">
        <f t="shared" si="163"/>
        <v>16.734478982141702</v>
      </c>
      <c r="P770" s="99"/>
      <c r="Q770" s="107">
        <f t="shared" si="164"/>
        <v>2.8042045242693506E-2</v>
      </c>
      <c r="R770" s="97">
        <f t="shared" si="157"/>
        <v>1.0048467599647228</v>
      </c>
      <c r="S770" s="97">
        <f t="shared" si="160"/>
        <v>13.154170564716297</v>
      </c>
      <c r="T770" s="100">
        <f t="shared" ref="T770:T833" si="165">(($J890/$J770)^(1/10)-1)</f>
        <v>5.300968567713471E-2</v>
      </c>
      <c r="U770" s="100">
        <f t="shared" ref="U770:U833" si="166">(($S890/$S770)^(1/10)-1)</f>
        <v>2.163518598120362E-3</v>
      </c>
      <c r="V770" s="100">
        <f t="shared" ref="V770:V833" si="167">T770-U770</f>
        <v>5.0846167079014348E-2</v>
      </c>
      <c r="Y770" s="81"/>
      <c r="Z770" s="81"/>
    </row>
    <row r="771" spans="1:26" ht="13">
      <c r="A771" s="74">
        <v>1934.07</v>
      </c>
      <c r="B771" s="95">
        <v>9.4700000000000006</v>
      </c>
      <c r="C771" s="96">
        <v>0.44579999999999997</v>
      </c>
      <c r="D771" s="95">
        <v>0.46920000000000001</v>
      </c>
      <c r="E771" s="95">
        <v>13.4</v>
      </c>
      <c r="F771" s="96">
        <f t="shared" si="161"/>
        <v>1934.541666666609</v>
      </c>
      <c r="G771" s="97">
        <f>G765*6/12+G777*6/12</f>
        <v>2.9550000000000001</v>
      </c>
      <c r="H771" s="96">
        <f t="shared" si="158"/>
        <v>225.59836828358203</v>
      </c>
      <c r="I771" s="96">
        <f t="shared" si="154"/>
        <v>10.62003723134328</v>
      </c>
      <c r="J771" s="98">
        <f t="shared" si="159"/>
        <v>6503.0413287986394</v>
      </c>
      <c r="K771" s="96">
        <f t="shared" si="155"/>
        <v>11.177481985074623</v>
      </c>
      <c r="L771" s="98">
        <f t="shared" si="156"/>
        <v>322.19925992315962</v>
      </c>
      <c r="M771" s="91">
        <f t="shared" si="162"/>
        <v>11.741524229318237</v>
      </c>
      <c r="N771" s="87"/>
      <c r="O771" s="99">
        <f t="shared" si="163"/>
        <v>15.999498232451369</v>
      </c>
      <c r="P771" s="99"/>
      <c r="Q771" s="107">
        <f t="shared" si="164"/>
        <v>3.1530291351625793E-2</v>
      </c>
      <c r="R771" s="97">
        <f t="shared" si="157"/>
        <v>1.0048269285035347</v>
      </c>
      <c r="S771" s="97">
        <f t="shared" si="160"/>
        <v>13.217925671978501</v>
      </c>
      <c r="T771" s="100">
        <f t="shared" si="165"/>
        <v>6.0260403895487702E-2</v>
      </c>
      <c r="U771" s="100">
        <f t="shared" si="166"/>
        <v>1.3952474012906002E-3</v>
      </c>
      <c r="V771" s="100">
        <f t="shared" si="167"/>
        <v>5.8865156494197102E-2</v>
      </c>
      <c r="Y771" s="81"/>
      <c r="Z771" s="81"/>
    </row>
    <row r="772" spans="1:26" ht="13">
      <c r="A772" s="74">
        <v>1934.08</v>
      </c>
      <c r="B772" s="95">
        <v>9.1</v>
      </c>
      <c r="C772" s="96">
        <v>0.44669999999999999</v>
      </c>
      <c r="D772" s="95">
        <v>0.4733</v>
      </c>
      <c r="E772" s="95">
        <v>13.4</v>
      </c>
      <c r="F772" s="96">
        <f t="shared" si="161"/>
        <v>1934.6249999999422</v>
      </c>
      <c r="G772" s="97">
        <f>G765*5/12+G777*7/12</f>
        <v>2.9275000000000002</v>
      </c>
      <c r="H772" s="96">
        <f t="shared" si="158"/>
        <v>216.78407089552229</v>
      </c>
      <c r="I772" s="96">
        <f t="shared" si="154"/>
        <v>10.6414774141791</v>
      </c>
      <c r="J772" s="98">
        <f t="shared" si="159"/>
        <v>6274.5250058640058</v>
      </c>
      <c r="K772" s="96">
        <f t="shared" si="155"/>
        <v>11.275153929104473</v>
      </c>
      <c r="L772" s="98">
        <f t="shared" si="156"/>
        <v>326.34425112916858</v>
      </c>
      <c r="M772" s="91">
        <f t="shared" si="162"/>
        <v>11.315025981829042</v>
      </c>
      <c r="N772" s="87"/>
      <c r="O772" s="99">
        <f t="shared" si="163"/>
        <v>15.429440235825368</v>
      </c>
      <c r="P772" s="99"/>
      <c r="Q772" s="107">
        <f t="shared" si="164"/>
        <v>3.5588081455892755E-2</v>
      </c>
      <c r="R772" s="97">
        <f t="shared" si="157"/>
        <v>1.0048071025979108</v>
      </c>
      <c r="S772" s="97">
        <f t="shared" si="160"/>
        <v>13.281727654162175</v>
      </c>
      <c r="T772" s="100">
        <f t="shared" si="165"/>
        <v>6.2933728437971403E-2</v>
      </c>
      <c r="U772" s="100">
        <f t="shared" si="166"/>
        <v>1.1959038505688913E-3</v>
      </c>
      <c r="V772" s="100">
        <f t="shared" si="167"/>
        <v>6.1737824587402512E-2</v>
      </c>
      <c r="Y772" s="81"/>
      <c r="Z772" s="81"/>
    </row>
    <row r="773" spans="1:26" ht="13">
      <c r="A773" s="74">
        <v>1934.09</v>
      </c>
      <c r="B773" s="95">
        <v>8.8800000000000008</v>
      </c>
      <c r="C773" s="96">
        <v>0.44750000000000001</v>
      </c>
      <c r="D773" s="95">
        <v>0.47749999999999998</v>
      </c>
      <c r="E773" s="95">
        <v>13.6</v>
      </c>
      <c r="F773" s="96">
        <f t="shared" si="161"/>
        <v>1934.7083333332755</v>
      </c>
      <c r="G773" s="97">
        <f>G765*4/12+G777*8/12</f>
        <v>2.9000000000000004</v>
      </c>
      <c r="H773" s="96">
        <f t="shared" si="158"/>
        <v>208.43220882352938</v>
      </c>
      <c r="I773" s="96">
        <f t="shared" si="154"/>
        <v>10.503762775735291</v>
      </c>
      <c r="J773" s="98">
        <f t="shared" si="159"/>
        <v>6058.126308426863</v>
      </c>
      <c r="K773" s="96">
        <f t="shared" si="155"/>
        <v>11.207925643382348</v>
      </c>
      <c r="L773" s="98">
        <f t="shared" si="156"/>
        <v>325.76073336416965</v>
      </c>
      <c r="M773" s="91">
        <f t="shared" si="162"/>
        <v>10.90995408328884</v>
      </c>
      <c r="N773" s="87"/>
      <c r="O773" s="99">
        <f t="shared" si="163"/>
        <v>14.889060036884661</v>
      </c>
      <c r="P773" s="99"/>
      <c r="Q773" s="107">
        <f t="shared" si="164"/>
        <v>4.0018781641811503E-2</v>
      </c>
      <c r="R773" s="97">
        <f t="shared" si="157"/>
        <v>1.0047872822593136</v>
      </c>
      <c r="S773" s="97">
        <f t="shared" si="160"/>
        <v>13.14931583635452</v>
      </c>
      <c r="T773" s="100">
        <f t="shared" si="165"/>
        <v>6.5359107854913168E-2</v>
      </c>
      <c r="U773" s="100">
        <f t="shared" si="166"/>
        <v>2.4819339375721228E-3</v>
      </c>
      <c r="V773" s="100">
        <f t="shared" si="167"/>
        <v>6.2877173917341045E-2</v>
      </c>
      <c r="Y773" s="81"/>
      <c r="Z773" s="81"/>
    </row>
    <row r="774" spans="1:26" ht="13">
      <c r="A774" s="74">
        <v>1934.1</v>
      </c>
      <c r="B774" s="95">
        <v>8.9499999999999993</v>
      </c>
      <c r="C774" s="96">
        <v>0.44829999999999998</v>
      </c>
      <c r="D774" s="95">
        <v>0.48170000000000002</v>
      </c>
      <c r="E774" s="95">
        <v>13.5</v>
      </c>
      <c r="F774" s="96">
        <f t="shared" si="161"/>
        <v>1934.7916666666088</v>
      </c>
      <c r="G774" s="97">
        <f>G765*3/12+G777*9/12</f>
        <v>2.8724999999999996</v>
      </c>
      <c r="H774" s="96">
        <f t="shared" si="158"/>
        <v>211.63136851851846</v>
      </c>
      <c r="I774" s="96">
        <f t="shared" si="154"/>
        <v>10.600485196296292</v>
      </c>
      <c r="J774" s="98">
        <f t="shared" si="159"/>
        <v>6176.786008416705</v>
      </c>
      <c r="K774" s="96">
        <f t="shared" si="155"/>
        <v>11.390260359259255</v>
      </c>
      <c r="L774" s="98">
        <f t="shared" si="156"/>
        <v>332.44221455355603</v>
      </c>
      <c r="M774" s="91">
        <f t="shared" si="162"/>
        <v>11.108352605351723</v>
      </c>
      <c r="N774" s="87"/>
      <c r="O774" s="99">
        <f t="shared" si="163"/>
        <v>15.171974636031178</v>
      </c>
      <c r="P774" s="99"/>
      <c r="Q774" s="107">
        <f t="shared" si="164"/>
        <v>3.7366377272122317E-2</v>
      </c>
      <c r="R774" s="97">
        <f t="shared" si="157"/>
        <v>1.0047674674992313</v>
      </c>
      <c r="S774" s="97">
        <f t="shared" si="160"/>
        <v>13.310133954800603</v>
      </c>
      <c r="T774" s="100">
        <f t="shared" si="165"/>
        <v>6.6321618655602821E-2</v>
      </c>
      <c r="U774" s="100">
        <f t="shared" si="166"/>
        <v>1.5454486364046005E-3</v>
      </c>
      <c r="V774" s="100">
        <f t="shared" si="167"/>
        <v>6.477617001919822E-2</v>
      </c>
      <c r="Y774" s="81"/>
      <c r="Z774" s="81"/>
    </row>
    <row r="775" spans="1:26" ht="13">
      <c r="A775" s="74">
        <v>1934.11</v>
      </c>
      <c r="B775" s="95">
        <v>9.1999999999999993</v>
      </c>
      <c r="C775" s="96">
        <v>0.44919999999999999</v>
      </c>
      <c r="D775" s="95">
        <v>0.48580000000000001</v>
      </c>
      <c r="E775" s="95">
        <v>13.5</v>
      </c>
      <c r="F775" s="96">
        <f t="shared" si="161"/>
        <v>1934.874999999942</v>
      </c>
      <c r="G775" s="97">
        <f>G765*2/12+G777*10/12</f>
        <v>2.8449999999999998</v>
      </c>
      <c r="H775" s="96">
        <f t="shared" si="158"/>
        <v>217.54285925925919</v>
      </c>
      <c r="I775" s="96">
        <f t="shared" si="154"/>
        <v>10.621766562962959</v>
      </c>
      <c r="J775" s="98">
        <f t="shared" si="159"/>
        <v>6375.1563091637336</v>
      </c>
      <c r="K775" s="96">
        <f t="shared" si="155"/>
        <v>11.487208807407406</v>
      </c>
      <c r="L775" s="98">
        <f t="shared" si="156"/>
        <v>336.63597119475457</v>
      </c>
      <c r="M775" s="91">
        <f t="shared" si="162"/>
        <v>11.448808690205697</v>
      </c>
      <c r="N775" s="87"/>
      <c r="O775" s="99">
        <f t="shared" si="163"/>
        <v>15.647600135571427</v>
      </c>
      <c r="P775" s="99"/>
      <c r="Q775" s="107">
        <f t="shared" si="164"/>
        <v>3.4964360171844906E-2</v>
      </c>
      <c r="R775" s="97">
        <f t="shared" si="157"/>
        <v>1.0047476583291777</v>
      </c>
      <c r="S775" s="97">
        <f t="shared" si="160"/>
        <v>13.373589585840531</v>
      </c>
      <c r="T775" s="100">
        <f t="shared" si="165"/>
        <v>6.2653955849599319E-2</v>
      </c>
      <c r="U775" s="100">
        <f t="shared" si="166"/>
        <v>1.3498189515908088E-3</v>
      </c>
      <c r="V775" s="100">
        <f t="shared" si="167"/>
        <v>6.130413689800851E-2</v>
      </c>
      <c r="Y775" s="81"/>
      <c r="Z775" s="81"/>
    </row>
    <row r="776" spans="1:26" ht="13">
      <c r="A776" s="74">
        <v>1934.12</v>
      </c>
      <c r="B776" s="95">
        <v>9.26</v>
      </c>
      <c r="C776" s="96">
        <v>0.45</v>
      </c>
      <c r="D776" s="95">
        <v>0.49</v>
      </c>
      <c r="E776" s="95">
        <v>13.4</v>
      </c>
      <c r="F776" s="96">
        <f t="shared" si="161"/>
        <v>1934.9583333332753</v>
      </c>
      <c r="G776" s="97">
        <f>G765*1/12+G777*11/12</f>
        <v>2.8174999999999999</v>
      </c>
      <c r="H776" s="96">
        <f t="shared" si="158"/>
        <v>220.5956589552238</v>
      </c>
      <c r="I776" s="96">
        <f t="shared" si="154"/>
        <v>10.720091417910446</v>
      </c>
      <c r="J776" s="98">
        <f t="shared" si="159"/>
        <v>6490.7991003412753</v>
      </c>
      <c r="K776" s="96">
        <f t="shared" si="155"/>
        <v>11.672988432835817</v>
      </c>
      <c r="L776" s="98">
        <f t="shared" si="156"/>
        <v>343.46561114116901</v>
      </c>
      <c r="M776" s="91">
        <f t="shared" si="162"/>
        <v>11.639337566475882</v>
      </c>
      <c r="N776" s="87"/>
      <c r="O776" s="99">
        <f t="shared" si="163"/>
        <v>15.91828782703737</v>
      </c>
      <c r="P776" s="99"/>
      <c r="Q776" s="107">
        <f t="shared" si="164"/>
        <v>3.2518880399899815E-2</v>
      </c>
      <c r="R776" s="97">
        <f t="shared" si="157"/>
        <v>1.0047278547606919</v>
      </c>
      <c r="S776" s="97">
        <f t="shared" si="160"/>
        <v>13.537359557290159</v>
      </c>
      <c r="T776" s="100">
        <f t="shared" si="165"/>
        <v>6.2872662065975415E-2</v>
      </c>
      <c r="U776" s="100">
        <f t="shared" si="166"/>
        <v>-1.520609469868317E-4</v>
      </c>
      <c r="V776" s="100">
        <f t="shared" si="167"/>
        <v>6.3024723012962247E-2</v>
      </c>
      <c r="Y776" s="81"/>
      <c r="Z776" s="81"/>
    </row>
    <row r="777" spans="1:26" ht="13">
      <c r="A777" s="74">
        <v>1935.01</v>
      </c>
      <c r="B777" s="95">
        <v>9.26</v>
      </c>
      <c r="C777" s="96">
        <v>0.45</v>
      </c>
      <c r="D777" s="95">
        <v>0.56999999999999995</v>
      </c>
      <c r="E777" s="95">
        <v>13.6</v>
      </c>
      <c r="F777" s="96">
        <f t="shared" si="161"/>
        <v>1935.0416666666085</v>
      </c>
      <c r="G777" s="97">
        <v>2.79</v>
      </c>
      <c r="H777" s="96">
        <f t="shared" si="158"/>
        <v>217.35160514705873</v>
      </c>
      <c r="I777" s="96">
        <f t="shared" ref="I777:I840" si="168">C777*$E$1859/E777</f>
        <v>10.562443014705881</v>
      </c>
      <c r="J777" s="98">
        <f t="shared" si="159"/>
        <v>6421.2452524668743</v>
      </c>
      <c r="K777" s="96">
        <f t="shared" ref="K777:K840" si="169">D777*$E$1859/E777</f>
        <v>13.379094485294113</v>
      </c>
      <c r="L777" s="98">
        <f t="shared" ref="L777:L840" si="170">K777*(J777/H777)</f>
        <v>395.26023692290693</v>
      </c>
      <c r="M777" s="91">
        <f t="shared" si="162"/>
        <v>11.495907968201594</v>
      </c>
      <c r="N777" s="87"/>
      <c r="O777" s="99">
        <f t="shared" si="163"/>
        <v>15.731975583272838</v>
      </c>
      <c r="P777" s="99"/>
      <c r="Q777" s="107">
        <f t="shared" si="164"/>
        <v>3.5311025162538583E-2</v>
      </c>
      <c r="R777" s="97">
        <f t="shared" ref="R777:R840" si="171">((G777/G778+G777/1200+((1+G778/1200)^(-119))*(1-G777/G778)))</f>
        <v>1.0033352317261985</v>
      </c>
      <c r="S777" s="97">
        <f t="shared" si="160"/>
        <v>13.401342194368524</v>
      </c>
      <c r="T777" s="100">
        <f t="shared" si="165"/>
        <v>6.7567749593123505E-2</v>
      </c>
      <c r="U777" s="100">
        <f t="shared" si="166"/>
        <v>1.1372253044716896E-3</v>
      </c>
      <c r="V777" s="100">
        <f t="shared" si="167"/>
        <v>6.6430524288651815E-2</v>
      </c>
      <c r="Y777" s="81"/>
      <c r="Z777" s="81"/>
    </row>
    <row r="778" spans="1:26" ht="13">
      <c r="A778" s="74">
        <v>1935.02</v>
      </c>
      <c r="B778" s="95">
        <v>8.98</v>
      </c>
      <c r="C778" s="96">
        <v>0.45</v>
      </c>
      <c r="D778" s="95">
        <v>0.65</v>
      </c>
      <c r="E778" s="95">
        <v>13.7</v>
      </c>
      <c r="F778" s="96">
        <f t="shared" si="161"/>
        <v>1935.1249999999418</v>
      </c>
      <c r="G778" s="97">
        <f>G777*11/12+G789*1/12</f>
        <v>2.7783333333333333</v>
      </c>
      <c r="H778" s="96">
        <f t="shared" ref="H778:H841" si="172">B778*$E$1859/E778</f>
        <v>209.24088248175178</v>
      </c>
      <c r="I778" s="96">
        <f t="shared" si="168"/>
        <v>10.485344890510948</v>
      </c>
      <c r="J778" s="98">
        <f t="shared" ref="J778:J841" si="173">J777*((H778+(I778/12))/H777)</f>
        <v>6207.4433263864094</v>
      </c>
      <c r="K778" s="96">
        <f t="shared" si="169"/>
        <v>15.145498175182478</v>
      </c>
      <c r="L778" s="98">
        <f t="shared" si="170"/>
        <v>449.31382652017436</v>
      </c>
      <c r="M778" s="91">
        <f t="shared" si="162"/>
        <v>11.087812159055566</v>
      </c>
      <c r="N778" s="87"/>
      <c r="O778" s="99">
        <f t="shared" si="163"/>
        <v>15.179973139310773</v>
      </c>
      <c r="P778" s="99"/>
      <c r="Q778" s="107">
        <f t="shared" si="164"/>
        <v>3.9911290060126524E-2</v>
      </c>
      <c r="R778" s="97">
        <f t="shared" si="171"/>
        <v>1.0033260709525895</v>
      </c>
      <c r="S778" s="97">
        <f t="shared" ref="S778:S841" si="174">S777*R777*E777/E778</f>
        <v>13.347892507590659</v>
      </c>
      <c r="T778" s="100">
        <f t="shared" si="165"/>
        <v>7.51244594148337E-2</v>
      </c>
      <c r="U778" s="100">
        <f t="shared" si="166"/>
        <v>1.8674549898307635E-3</v>
      </c>
      <c r="V778" s="100">
        <f t="shared" si="167"/>
        <v>7.3257004425002936E-2</v>
      </c>
      <c r="Y778" s="81"/>
      <c r="Z778" s="81"/>
    </row>
    <row r="779" spans="1:26" ht="13">
      <c r="A779" s="74">
        <v>1935.03</v>
      </c>
      <c r="B779" s="95">
        <v>8.41</v>
      </c>
      <c r="C779" s="96">
        <v>0.45</v>
      </c>
      <c r="D779" s="95">
        <v>0.73</v>
      </c>
      <c r="E779" s="95">
        <v>13.7</v>
      </c>
      <c r="F779" s="96">
        <f t="shared" ref="F779:F842" si="175">F778+1/12</f>
        <v>1935.208333333275</v>
      </c>
      <c r="G779" s="97">
        <f>G777*10/12+G789*2/12</f>
        <v>2.7666666666666666</v>
      </c>
      <c r="H779" s="96">
        <f t="shared" si="172"/>
        <v>195.95944562043789</v>
      </c>
      <c r="I779" s="96">
        <f t="shared" si="168"/>
        <v>10.485344890510948</v>
      </c>
      <c r="J779" s="98">
        <f t="shared" si="173"/>
        <v>5839.3516146602651</v>
      </c>
      <c r="K779" s="96">
        <f t="shared" si="169"/>
        <v>17.009559489051089</v>
      </c>
      <c r="L779" s="98">
        <f t="shared" si="170"/>
        <v>506.8640521643274</v>
      </c>
      <c r="M779" s="91">
        <f t="shared" si="162"/>
        <v>10.398272404790031</v>
      </c>
      <c r="N779" s="87"/>
      <c r="O779" s="99">
        <f t="shared" si="163"/>
        <v>14.241120748641027</v>
      </c>
      <c r="P779" s="99"/>
      <c r="Q779" s="107">
        <f t="shared" si="164"/>
        <v>4.544215282497626E-2</v>
      </c>
      <c r="R779" s="97">
        <f t="shared" si="171"/>
        <v>1.0033169106083266</v>
      </c>
      <c r="S779" s="97">
        <f t="shared" si="174"/>
        <v>13.392288545138442</v>
      </c>
      <c r="T779" s="100">
        <f t="shared" si="165"/>
        <v>8.2058990207008797E-2</v>
      </c>
      <c r="U779" s="100">
        <f t="shared" si="166"/>
        <v>1.8637406386492472E-3</v>
      </c>
      <c r="V779" s="100">
        <f t="shared" si="167"/>
        <v>8.019524956835955E-2</v>
      </c>
      <c r="Y779" s="81"/>
      <c r="Z779" s="81"/>
    </row>
    <row r="780" spans="1:26" ht="13">
      <c r="A780" s="74">
        <v>1935.04</v>
      </c>
      <c r="B780" s="95">
        <v>9.0399999999999991</v>
      </c>
      <c r="C780" s="96">
        <v>0.44666699999999998</v>
      </c>
      <c r="D780" s="95">
        <v>0.75666699999999998</v>
      </c>
      <c r="E780" s="95">
        <v>13.8</v>
      </c>
      <c r="F780" s="96">
        <f t="shared" si="175"/>
        <v>1935.2916666666083</v>
      </c>
      <c r="G780" s="97">
        <f>G777*9/12+G789*3/12</f>
        <v>2.7549999999999999</v>
      </c>
      <c r="H780" s="96">
        <f t="shared" si="172"/>
        <v>209.11255942028976</v>
      </c>
      <c r="I780" s="96">
        <f t="shared" si="168"/>
        <v>10.332265440108692</v>
      </c>
      <c r="J780" s="98">
        <f t="shared" si="173"/>
        <v>6256.9557110211781</v>
      </c>
      <c r="K780" s="96">
        <f t="shared" si="169"/>
        <v>17.50316072996376</v>
      </c>
      <c r="L780" s="98">
        <f t="shared" si="170"/>
        <v>523.72034369372363</v>
      </c>
      <c r="M780" s="91">
        <f t="shared" si="162"/>
        <v>11.104210207149521</v>
      </c>
      <c r="N780" s="87"/>
      <c r="O780" s="99">
        <f t="shared" si="163"/>
        <v>15.203114450417129</v>
      </c>
      <c r="P780" s="99"/>
      <c r="Q780" s="107">
        <f t="shared" si="164"/>
        <v>4.0722612186610892E-2</v>
      </c>
      <c r="R780" s="97">
        <f t="shared" si="171"/>
        <v>1.0033077506937862</v>
      </c>
      <c r="S780" s="97">
        <f t="shared" si="174"/>
        <v>13.339342108438048</v>
      </c>
      <c r="T780" s="100">
        <f t="shared" si="165"/>
        <v>7.7688443169169341E-2</v>
      </c>
      <c r="U780" s="100">
        <f t="shared" si="166"/>
        <v>2.588681703337592E-3</v>
      </c>
      <c r="V780" s="100">
        <f t="shared" si="167"/>
        <v>7.5099761465831749E-2</v>
      </c>
      <c r="Y780" s="81"/>
      <c r="Z780" s="81"/>
    </row>
    <row r="781" spans="1:26" ht="13">
      <c r="A781" s="74">
        <v>1935.05</v>
      </c>
      <c r="B781" s="95">
        <v>9.75</v>
      </c>
      <c r="C781" s="96">
        <v>0.44333299999999998</v>
      </c>
      <c r="D781" s="95">
        <v>0.78333299999999995</v>
      </c>
      <c r="E781" s="95">
        <v>13.8</v>
      </c>
      <c r="F781" s="96">
        <f t="shared" si="175"/>
        <v>1935.3749999999416</v>
      </c>
      <c r="G781" s="97">
        <f>G777*8/12+G789*4/12</f>
        <v>2.7433333333333332</v>
      </c>
      <c r="H781" s="96">
        <f t="shared" si="172"/>
        <v>225.53622282608688</v>
      </c>
      <c r="I781" s="96">
        <f t="shared" si="168"/>
        <v>10.255143617862315</v>
      </c>
      <c r="J781" s="98">
        <f t="shared" si="173"/>
        <v>6773.9466550120951</v>
      </c>
      <c r="K781" s="96">
        <f t="shared" si="169"/>
        <v>18.119996516413035</v>
      </c>
      <c r="L781" s="98">
        <f t="shared" si="170"/>
        <v>544.23138001134248</v>
      </c>
      <c r="M781" s="91">
        <f t="shared" si="162"/>
        <v>11.985576683480092</v>
      </c>
      <c r="N781" s="87"/>
      <c r="O781" s="99">
        <f t="shared" si="163"/>
        <v>16.397052898465724</v>
      </c>
      <c r="P781" s="99"/>
      <c r="Q781" s="107">
        <f t="shared" si="164"/>
        <v>3.3650043199486175E-2</v>
      </c>
      <c r="R781" s="97">
        <f t="shared" si="171"/>
        <v>1.0032985912093437</v>
      </c>
      <c r="S781" s="97">
        <f t="shared" si="174"/>
        <v>13.383465326551885</v>
      </c>
      <c r="T781" s="100">
        <f t="shared" si="165"/>
        <v>7.2932738673130215E-2</v>
      </c>
      <c r="U781" s="100">
        <f t="shared" si="166"/>
        <v>2.0229719690421089E-3</v>
      </c>
      <c r="V781" s="100">
        <f t="shared" si="167"/>
        <v>7.0909766704088106E-2</v>
      </c>
      <c r="Y781" s="81"/>
      <c r="Z781" s="81"/>
    </row>
    <row r="782" spans="1:26" ht="13">
      <c r="A782" s="74">
        <v>1935.06</v>
      </c>
      <c r="B782" s="95">
        <v>10.119999999999999</v>
      </c>
      <c r="C782" s="96">
        <v>0.44</v>
      </c>
      <c r="D782" s="95">
        <v>0.81</v>
      </c>
      <c r="E782" s="95">
        <v>13.7</v>
      </c>
      <c r="F782" s="96">
        <f t="shared" si="175"/>
        <v>1935.4583333332748</v>
      </c>
      <c r="G782" s="97">
        <f>G777*7/12+G789*5/12</f>
        <v>2.7316666666666669</v>
      </c>
      <c r="H782" s="96">
        <f t="shared" si="172"/>
        <v>235.80375620437948</v>
      </c>
      <c r="I782" s="96">
        <f t="shared" si="168"/>
        <v>10.252337226277371</v>
      </c>
      <c r="J782" s="98">
        <f t="shared" si="173"/>
        <v>7107.9910990814542</v>
      </c>
      <c r="K782" s="96">
        <f t="shared" si="169"/>
        <v>18.873620802919703</v>
      </c>
      <c r="L782" s="98">
        <f t="shared" si="170"/>
        <v>568.92023619130225</v>
      </c>
      <c r="M782" s="91">
        <f t="shared" si="162"/>
        <v>12.539519324443889</v>
      </c>
      <c r="N782" s="87"/>
      <c r="O782" s="99">
        <f t="shared" si="163"/>
        <v>17.136505102037578</v>
      </c>
      <c r="P782" s="99"/>
      <c r="Q782" s="107">
        <f t="shared" si="164"/>
        <v>2.824791923225721E-2</v>
      </c>
      <c r="R782" s="97">
        <f t="shared" si="171"/>
        <v>1.0032894321553765</v>
      </c>
      <c r="S782" s="97">
        <f t="shared" si="174"/>
        <v>13.525623673377721</v>
      </c>
      <c r="T782" s="100">
        <f t="shared" si="165"/>
        <v>6.8905102537112795E-2</v>
      </c>
      <c r="U782" s="100">
        <f t="shared" si="166"/>
        <v>1.781255406505533E-4</v>
      </c>
      <c r="V782" s="100">
        <f t="shared" si="167"/>
        <v>6.8726976996462241E-2</v>
      </c>
      <c r="Y782" s="81"/>
      <c r="Z782" s="81"/>
    </row>
    <row r="783" spans="1:26" ht="13">
      <c r="A783" s="74">
        <v>1935.07</v>
      </c>
      <c r="B783" s="95">
        <v>10.65</v>
      </c>
      <c r="C783" s="96">
        <v>0.44</v>
      </c>
      <c r="D783" s="95">
        <v>0.79333299999999995</v>
      </c>
      <c r="E783" s="95">
        <v>13.7</v>
      </c>
      <c r="F783" s="96">
        <f t="shared" si="175"/>
        <v>1935.5416666666081</v>
      </c>
      <c r="G783" s="97">
        <f>G777*6/12+G789*6/12</f>
        <v>2.72</v>
      </c>
      <c r="H783" s="96">
        <f t="shared" si="172"/>
        <v>248.15316240875907</v>
      </c>
      <c r="I783" s="96">
        <f t="shared" si="168"/>
        <v>10.252337226277371</v>
      </c>
      <c r="J783" s="98">
        <f t="shared" si="173"/>
        <v>7506.0011408613782</v>
      </c>
      <c r="K783" s="96">
        <f t="shared" si="169"/>
        <v>18.485266928941602</v>
      </c>
      <c r="L783" s="98">
        <f t="shared" si="170"/>
        <v>559.13224442093701</v>
      </c>
      <c r="M783" s="91">
        <f t="shared" si="162"/>
        <v>13.202137936511011</v>
      </c>
      <c r="N783" s="87"/>
      <c r="O783" s="99">
        <f t="shared" si="163"/>
        <v>18.016989509797202</v>
      </c>
      <c r="P783" s="99"/>
      <c r="Q783" s="107">
        <f t="shared" si="164"/>
        <v>2.3253755404173002E-2</v>
      </c>
      <c r="R783" s="97">
        <f t="shared" si="171"/>
        <v>1.0032802735322615</v>
      </c>
      <c r="S783" s="97">
        <f t="shared" si="174"/>
        <v>13.570115294810451</v>
      </c>
      <c r="T783" s="100">
        <f t="shared" si="165"/>
        <v>6.128293189719769E-2</v>
      </c>
      <c r="U783" s="100">
        <f t="shared" si="166"/>
        <v>1.7346680865371056E-4</v>
      </c>
      <c r="V783" s="100">
        <f t="shared" si="167"/>
        <v>6.1109465088543979E-2</v>
      </c>
      <c r="Y783" s="81"/>
      <c r="Z783" s="81"/>
    </row>
    <row r="784" spans="1:26" ht="13">
      <c r="A784" s="74">
        <v>1935.08</v>
      </c>
      <c r="B784" s="95">
        <v>11.37</v>
      </c>
      <c r="C784" s="96">
        <v>0.44</v>
      </c>
      <c r="D784" s="95">
        <v>0.776667</v>
      </c>
      <c r="E784" s="95">
        <v>13.7</v>
      </c>
      <c r="F784" s="96">
        <f t="shared" si="175"/>
        <v>1935.6249999999413</v>
      </c>
      <c r="G784" s="97">
        <f>G777*5/12+G789*7/12</f>
        <v>2.708333333333333</v>
      </c>
      <c r="H784" s="96">
        <f t="shared" si="172"/>
        <v>264.92971423357653</v>
      </c>
      <c r="I784" s="96">
        <f t="shared" si="168"/>
        <v>10.252337226277371</v>
      </c>
      <c r="J784" s="98">
        <f t="shared" si="173"/>
        <v>8039.2913627629514</v>
      </c>
      <c r="K784" s="96">
        <f t="shared" si="169"/>
        <v>18.096936355729923</v>
      </c>
      <c r="L784" s="98">
        <f t="shared" si="170"/>
        <v>549.15147799850604</v>
      </c>
      <c r="M784" s="91">
        <f t="shared" si="162"/>
        <v>14.105056846668951</v>
      </c>
      <c r="N784" s="87"/>
      <c r="O784" s="99">
        <f t="shared" si="163"/>
        <v>19.219226540421491</v>
      </c>
      <c r="P784" s="99"/>
      <c r="Q784" s="107">
        <f t="shared" si="164"/>
        <v>1.8521673753049445E-2</v>
      </c>
      <c r="R784" s="97">
        <f t="shared" si="171"/>
        <v>1.0032711153403759</v>
      </c>
      <c r="S784" s="97">
        <f t="shared" si="174"/>
        <v>13.614628984841755</v>
      </c>
      <c r="T784" s="100">
        <f t="shared" si="165"/>
        <v>5.47678787068131E-2</v>
      </c>
      <c r="U784" s="100">
        <f t="shared" si="166"/>
        <v>1.6857055472474514E-4</v>
      </c>
      <c r="V784" s="100">
        <f t="shared" si="167"/>
        <v>5.4599308152088355E-2</v>
      </c>
      <c r="Y784" s="81"/>
      <c r="Z784" s="81"/>
    </row>
    <row r="785" spans="1:26" ht="13">
      <c r="A785" s="74">
        <v>1935.09</v>
      </c>
      <c r="B785" s="95">
        <v>11.61</v>
      </c>
      <c r="C785" s="96">
        <v>0.44</v>
      </c>
      <c r="D785" s="95">
        <v>0.76</v>
      </c>
      <c r="E785" s="95">
        <v>13.7</v>
      </c>
      <c r="F785" s="96">
        <f t="shared" si="175"/>
        <v>1935.7083333332746</v>
      </c>
      <c r="G785" s="97">
        <f>G777*4/12+G789*8/12</f>
        <v>2.6966666666666668</v>
      </c>
      <c r="H785" s="96">
        <f t="shared" si="172"/>
        <v>270.5218981751824</v>
      </c>
      <c r="I785" s="96">
        <f t="shared" si="168"/>
        <v>10.252337226277371</v>
      </c>
      <c r="J785" s="98">
        <f t="shared" si="173"/>
        <v>8234.9117623845668</v>
      </c>
      <c r="K785" s="96">
        <f t="shared" si="169"/>
        <v>17.708582481751819</v>
      </c>
      <c r="L785" s="98">
        <f t="shared" si="170"/>
        <v>539.06399133611285</v>
      </c>
      <c r="M785" s="91">
        <f t="shared" si="162"/>
        <v>14.418891702707427</v>
      </c>
      <c r="N785" s="87"/>
      <c r="O785" s="99">
        <f t="shared" si="163"/>
        <v>19.615521489913775</v>
      </c>
      <c r="P785" s="99"/>
      <c r="Q785" s="107">
        <f t="shared" si="164"/>
        <v>1.7095239052496838E-2</v>
      </c>
      <c r="R785" s="97">
        <f t="shared" si="171"/>
        <v>1.0032619575800976</v>
      </c>
      <c r="S785" s="97">
        <f t="shared" si="174"/>
        <v>13.659164006567597</v>
      </c>
      <c r="T785" s="100">
        <f t="shared" si="165"/>
        <v>5.9557952849232043E-2</v>
      </c>
      <c r="U785" s="100">
        <f t="shared" si="166"/>
        <v>1.6343682892983047E-4</v>
      </c>
      <c r="V785" s="100">
        <f t="shared" si="167"/>
        <v>5.9394516020302213E-2</v>
      </c>
      <c r="Y785" s="81"/>
      <c r="Z785" s="81"/>
    </row>
    <row r="786" spans="1:26" ht="13">
      <c r="A786" s="74">
        <v>1935.1</v>
      </c>
      <c r="B786" s="95">
        <v>11.92</v>
      </c>
      <c r="C786" s="96">
        <v>0.45</v>
      </c>
      <c r="D786" s="95">
        <v>0.76</v>
      </c>
      <c r="E786" s="95">
        <v>13.7</v>
      </c>
      <c r="F786" s="96">
        <f t="shared" si="175"/>
        <v>1935.7916666666079</v>
      </c>
      <c r="G786" s="97">
        <f>G777*3/12+G789*9/12</f>
        <v>2.6850000000000001</v>
      </c>
      <c r="H786" s="96">
        <f t="shared" si="172"/>
        <v>277.74513576642329</v>
      </c>
      <c r="I786" s="96">
        <f t="shared" si="168"/>
        <v>10.485344890510948</v>
      </c>
      <c r="J786" s="98">
        <f t="shared" si="173"/>
        <v>8481.3916794757515</v>
      </c>
      <c r="K786" s="96">
        <f t="shared" si="169"/>
        <v>17.708582481751819</v>
      </c>
      <c r="L786" s="98">
        <f t="shared" si="170"/>
        <v>540.7598721813398</v>
      </c>
      <c r="M786" s="91">
        <f t="shared" si="162"/>
        <v>14.826232627114088</v>
      </c>
      <c r="N786" s="87"/>
      <c r="O786" s="99">
        <f t="shared" si="163"/>
        <v>20.13776492449303</v>
      </c>
      <c r="P786" s="99"/>
      <c r="Q786" s="107">
        <f t="shared" si="164"/>
        <v>1.5306465382436352E-2</v>
      </c>
      <c r="R786" s="97">
        <f t="shared" si="171"/>
        <v>1.0032528002518044</v>
      </c>
      <c r="S786" s="97">
        <f t="shared" si="174"/>
        <v>13.703719620136617</v>
      </c>
      <c r="T786" s="100">
        <f t="shared" si="165"/>
        <v>6.1112179384519072E-2</v>
      </c>
      <c r="U786" s="100">
        <f t="shared" si="166"/>
        <v>1.5806568157428202E-4</v>
      </c>
      <c r="V786" s="100">
        <f t="shared" si="167"/>
        <v>6.095411370294479E-2</v>
      </c>
      <c r="Y786" s="81"/>
      <c r="Z786" s="81"/>
    </row>
    <row r="787" spans="1:26" ht="13">
      <c r="A787" s="74">
        <v>1935.11</v>
      </c>
      <c r="B787" s="95">
        <v>13.04</v>
      </c>
      <c r="C787" s="96">
        <v>0.46</v>
      </c>
      <c r="D787" s="95">
        <v>0.76</v>
      </c>
      <c r="E787" s="95">
        <v>13.8</v>
      </c>
      <c r="F787" s="96">
        <f t="shared" si="175"/>
        <v>1935.8749999999411</v>
      </c>
      <c r="G787" s="97">
        <f>G777*2/12+G789*10/12</f>
        <v>2.6733333333333333</v>
      </c>
      <c r="H787" s="96">
        <f t="shared" si="172"/>
        <v>301.64024057971</v>
      </c>
      <c r="I787" s="96">
        <f t="shared" si="168"/>
        <v>10.640683333333332</v>
      </c>
      <c r="J787" s="98">
        <f t="shared" si="173"/>
        <v>9238.1444226728199</v>
      </c>
      <c r="K787" s="96">
        <f t="shared" si="169"/>
        <v>17.580259420289849</v>
      </c>
      <c r="L787" s="98">
        <f t="shared" si="170"/>
        <v>538.41946021712761</v>
      </c>
      <c r="M787" s="91">
        <f t="shared" si="162"/>
        <v>16.129605163251139</v>
      </c>
      <c r="N787" s="87"/>
      <c r="O787" s="99">
        <f t="shared" si="163"/>
        <v>21.868060170749107</v>
      </c>
      <c r="P787" s="99"/>
      <c r="Q787" s="107">
        <f t="shared" si="164"/>
        <v>9.0440330830283272E-3</v>
      </c>
      <c r="R787" s="97">
        <f t="shared" si="171"/>
        <v>1.0032436433558753</v>
      </c>
      <c r="S787" s="97">
        <f t="shared" si="174"/>
        <v>13.648669756080931</v>
      </c>
      <c r="T787" s="100">
        <f t="shared" si="165"/>
        <v>5.5815546898600799E-2</v>
      </c>
      <c r="U787" s="100">
        <f t="shared" si="166"/>
        <v>8.8010854413123063E-4</v>
      </c>
      <c r="V787" s="100">
        <f t="shared" si="167"/>
        <v>5.4935438354469568E-2</v>
      </c>
      <c r="Y787" s="81"/>
      <c r="Z787" s="81"/>
    </row>
    <row r="788" spans="1:26" ht="13">
      <c r="A788" s="74">
        <v>1935.12</v>
      </c>
      <c r="B788" s="95">
        <v>13.04</v>
      </c>
      <c r="C788" s="96">
        <v>0.47</v>
      </c>
      <c r="D788" s="95">
        <v>0.76</v>
      </c>
      <c r="E788" s="95">
        <v>13.8</v>
      </c>
      <c r="F788" s="96">
        <f t="shared" si="175"/>
        <v>1935.9583333332744</v>
      </c>
      <c r="G788" s="97">
        <f>G777*1/12+G789*11/12</f>
        <v>2.6616666666666666</v>
      </c>
      <c r="H788" s="96">
        <f t="shared" si="172"/>
        <v>301.64024057971</v>
      </c>
      <c r="I788" s="96">
        <f t="shared" si="168"/>
        <v>10.87200253623188</v>
      </c>
      <c r="J788" s="98">
        <f t="shared" si="173"/>
        <v>9265.8919167848871</v>
      </c>
      <c r="K788" s="96">
        <f t="shared" si="169"/>
        <v>17.580259420289849</v>
      </c>
      <c r="L788" s="98">
        <f t="shared" si="170"/>
        <v>540.03664545678794</v>
      </c>
      <c r="M788" s="91">
        <f t="shared" si="162"/>
        <v>16.159192714615326</v>
      </c>
      <c r="N788" s="87"/>
      <c r="O788" s="99">
        <f t="shared" si="163"/>
        <v>21.869913075541891</v>
      </c>
      <c r="P788" s="99"/>
      <c r="Q788" s="107">
        <f t="shared" si="164"/>
        <v>9.5898296415088263E-3</v>
      </c>
      <c r="R788" s="97">
        <f t="shared" si="171"/>
        <v>1.0032344868926886</v>
      </c>
      <c r="S788" s="97">
        <f t="shared" si="174"/>
        <v>13.69294117305178</v>
      </c>
      <c r="T788" s="100">
        <f t="shared" si="165"/>
        <v>5.7034186856732116E-2</v>
      </c>
      <c r="U788" s="100">
        <f t="shared" si="166"/>
        <v>3.2296307136503444E-4</v>
      </c>
      <c r="V788" s="100">
        <f t="shared" si="167"/>
        <v>5.6711223785367082E-2</v>
      </c>
      <c r="Y788" s="81"/>
      <c r="Z788" s="81"/>
    </row>
    <row r="789" spans="1:26" ht="13">
      <c r="A789" s="74">
        <v>1936.01</v>
      </c>
      <c r="B789" s="95">
        <v>13.76</v>
      </c>
      <c r="C789" s="96">
        <v>0.48</v>
      </c>
      <c r="D789" s="95">
        <v>0.77</v>
      </c>
      <c r="E789" s="95">
        <v>13.8</v>
      </c>
      <c r="F789" s="96">
        <f t="shared" si="175"/>
        <v>1936.0416666666076</v>
      </c>
      <c r="G789" s="97">
        <v>2.65</v>
      </c>
      <c r="H789" s="96">
        <f t="shared" si="172"/>
        <v>318.29522318840566</v>
      </c>
      <c r="I789" s="96">
        <f t="shared" si="168"/>
        <v>11.103321739130431</v>
      </c>
      <c r="J789" s="98">
        <f t="shared" si="173"/>
        <v>9805.9285622416755</v>
      </c>
      <c r="K789" s="96">
        <f t="shared" si="169"/>
        <v>17.811578623188399</v>
      </c>
      <c r="L789" s="98">
        <f t="shared" si="170"/>
        <v>548.73292099753564</v>
      </c>
      <c r="M789" s="91">
        <f t="shared" si="162"/>
        <v>17.087359845997245</v>
      </c>
      <c r="N789" s="87"/>
      <c r="O789" s="99">
        <f t="shared" si="163"/>
        <v>23.082290704692646</v>
      </c>
      <c r="P789" s="99"/>
      <c r="Q789" s="107">
        <f t="shared" si="164"/>
        <v>6.3450083552025124E-3</v>
      </c>
      <c r="R789" s="97">
        <f t="shared" si="171"/>
        <v>1.0019905526047752</v>
      </c>
      <c r="S789" s="97">
        <f t="shared" si="174"/>
        <v>13.737230811798373</v>
      </c>
      <c r="T789" s="100">
        <f t="shared" si="165"/>
        <v>5.5499892268090933E-2</v>
      </c>
      <c r="U789" s="100">
        <f t="shared" si="166"/>
        <v>3.1687889094023092E-4</v>
      </c>
      <c r="V789" s="100">
        <f t="shared" si="167"/>
        <v>5.5183013377150703E-2</v>
      </c>
      <c r="Y789" s="81"/>
      <c r="Z789" s="81"/>
    </row>
    <row r="790" spans="1:26" ht="13">
      <c r="A790" s="74">
        <v>1936.02</v>
      </c>
      <c r="B790" s="95">
        <v>14.55</v>
      </c>
      <c r="C790" s="96">
        <v>0.49</v>
      </c>
      <c r="D790" s="95">
        <v>0.78</v>
      </c>
      <c r="E790" s="95">
        <v>13.8</v>
      </c>
      <c r="F790" s="96">
        <f t="shared" si="175"/>
        <v>1936.1249999999409</v>
      </c>
      <c r="G790" s="97">
        <f>G789*11/12+G801*1/12</f>
        <v>2.6524999999999999</v>
      </c>
      <c r="H790" s="96">
        <f t="shared" si="172"/>
        <v>336.56944021739122</v>
      </c>
      <c r="I790" s="96">
        <f t="shared" si="168"/>
        <v>11.334640942028981</v>
      </c>
      <c r="J790" s="98">
        <f t="shared" si="173"/>
        <v>10398.013759465208</v>
      </c>
      <c r="K790" s="96">
        <f t="shared" si="169"/>
        <v>18.04289782608695</v>
      </c>
      <c r="L790" s="98">
        <f t="shared" si="170"/>
        <v>557.41929432184611</v>
      </c>
      <c r="M790" s="91">
        <f t="shared" si="162"/>
        <v>18.104536459517792</v>
      </c>
      <c r="N790" s="87"/>
      <c r="O790" s="99">
        <f t="shared" si="163"/>
        <v>24.406816425328543</v>
      </c>
      <c r="P790" s="99"/>
      <c r="Q790" s="107">
        <f t="shared" si="164"/>
        <v>3.0319918323534409E-3</v>
      </c>
      <c r="R790" s="97">
        <f t="shared" si="171"/>
        <v>1.0019926619203892</v>
      </c>
      <c r="S790" s="97">
        <f t="shared" si="174"/>
        <v>13.764575492373197</v>
      </c>
      <c r="T790" s="100">
        <f t="shared" si="165"/>
        <v>5.0524761402348739E-2</v>
      </c>
      <c r="U790" s="100">
        <f t="shared" si="166"/>
        <v>8.0714572315154776E-4</v>
      </c>
      <c r="V790" s="100">
        <f t="shared" si="167"/>
        <v>4.9717615679197191E-2</v>
      </c>
      <c r="Y790" s="81"/>
      <c r="Z790" s="81"/>
    </row>
    <row r="791" spans="1:26" ht="13">
      <c r="A791" s="74">
        <v>1936.03</v>
      </c>
      <c r="B791" s="95">
        <v>14.86</v>
      </c>
      <c r="C791" s="96">
        <v>0.5</v>
      </c>
      <c r="D791" s="95">
        <v>0.79</v>
      </c>
      <c r="E791" s="95">
        <v>13.7</v>
      </c>
      <c r="F791" s="96">
        <f t="shared" si="175"/>
        <v>1936.2083333332741</v>
      </c>
      <c r="G791" s="97">
        <f>G789*10/12+G801*2/12</f>
        <v>2.6550000000000002</v>
      </c>
      <c r="H791" s="96">
        <f t="shared" si="172"/>
        <v>346.24938905109479</v>
      </c>
      <c r="I791" s="96">
        <f t="shared" si="168"/>
        <v>11.650383211678829</v>
      </c>
      <c r="J791" s="98">
        <f t="shared" si="173"/>
        <v>10727.061196165771</v>
      </c>
      <c r="K791" s="96">
        <f t="shared" si="169"/>
        <v>18.407605474452552</v>
      </c>
      <c r="L791" s="98">
        <f t="shared" si="170"/>
        <v>570.28118068445224</v>
      </c>
      <c r="M791" s="91">
        <f t="shared" si="162"/>
        <v>18.660478203926022</v>
      </c>
      <c r="N791" s="87"/>
      <c r="O791" s="99">
        <f t="shared" si="163"/>
        <v>25.104585822781559</v>
      </c>
      <c r="P791" s="99"/>
      <c r="Q791" s="107">
        <f t="shared" si="164"/>
        <v>1.19866412916219E-3</v>
      </c>
      <c r="R791" s="97">
        <f t="shared" si="171"/>
        <v>1.0019947712317432</v>
      </c>
      <c r="S791" s="97">
        <f t="shared" si="174"/>
        <v>13.892675197207225</v>
      </c>
      <c r="T791" s="100">
        <f t="shared" si="165"/>
        <v>4.3274381012652574E-2</v>
      </c>
      <c r="U791" s="100">
        <f t="shared" si="166"/>
        <v>-1.0795426547715037E-3</v>
      </c>
      <c r="V791" s="100">
        <f t="shared" si="167"/>
        <v>4.4353923667424078E-2</v>
      </c>
      <c r="Y791" s="81"/>
      <c r="Z791" s="81"/>
    </row>
    <row r="792" spans="1:26" ht="13">
      <c r="A792" s="74">
        <v>1936.04</v>
      </c>
      <c r="B792" s="95">
        <v>14.88</v>
      </c>
      <c r="C792" s="96">
        <v>0.51666699999999999</v>
      </c>
      <c r="D792" s="95">
        <v>0.82</v>
      </c>
      <c r="E792" s="95">
        <v>13.7</v>
      </c>
      <c r="F792" s="96">
        <f t="shared" si="175"/>
        <v>1936.2916666666074</v>
      </c>
      <c r="G792" s="97">
        <f>G789*9/12+G801*3/12</f>
        <v>2.6574999999999998</v>
      </c>
      <c r="H792" s="96">
        <f t="shared" si="172"/>
        <v>346.71540437956202</v>
      </c>
      <c r="I792" s="96">
        <f t="shared" si="168"/>
        <v>12.03873708565693</v>
      </c>
      <c r="J792" s="98">
        <f t="shared" si="173"/>
        <v>10772.57943985195</v>
      </c>
      <c r="K792" s="96">
        <f t="shared" si="169"/>
        <v>19.106628467153278</v>
      </c>
      <c r="L792" s="98">
        <f t="shared" si="170"/>
        <v>593.65021106711004</v>
      </c>
      <c r="M792" s="91">
        <f t="shared" si="162"/>
        <v>18.718999665151504</v>
      </c>
      <c r="N792" s="87"/>
      <c r="O792" s="99">
        <f t="shared" si="163"/>
        <v>25.132351826424681</v>
      </c>
      <c r="P792" s="99"/>
      <c r="Q792" s="107">
        <f t="shared" si="164"/>
        <v>4.6053132009857278E-4</v>
      </c>
      <c r="R792" s="97">
        <f t="shared" si="171"/>
        <v>1.0019968805388375</v>
      </c>
      <c r="S792" s="97">
        <f t="shared" si="174"/>
        <v>13.920387906022567</v>
      </c>
      <c r="T792" s="100">
        <f t="shared" si="165"/>
        <v>4.9113882159924405E-2</v>
      </c>
      <c r="U792" s="100">
        <f t="shared" si="166"/>
        <v>-1.6842079616904426E-3</v>
      </c>
      <c r="V792" s="100">
        <f t="shared" si="167"/>
        <v>5.0798090121614847E-2</v>
      </c>
      <c r="Y792" s="81"/>
      <c r="Z792" s="81"/>
    </row>
    <row r="793" spans="1:26" ht="13">
      <c r="A793" s="74">
        <v>1936.05</v>
      </c>
      <c r="B793" s="95">
        <v>14.09</v>
      </c>
      <c r="C793" s="96">
        <v>0.53333299999999995</v>
      </c>
      <c r="D793" s="95">
        <v>0.85</v>
      </c>
      <c r="E793" s="95">
        <v>13.7</v>
      </c>
      <c r="F793" s="96">
        <f t="shared" si="175"/>
        <v>1936.3749999999407</v>
      </c>
      <c r="G793" s="97">
        <f>G789*8/12+G801*4/12</f>
        <v>2.66</v>
      </c>
      <c r="H793" s="96">
        <f t="shared" si="172"/>
        <v>328.30779890510939</v>
      </c>
      <c r="I793" s="96">
        <f t="shared" si="168"/>
        <v>12.427067658868609</v>
      </c>
      <c r="J793" s="98">
        <f t="shared" si="173"/>
        <v>10232.824282037198</v>
      </c>
      <c r="K793" s="96">
        <f t="shared" si="169"/>
        <v>19.805651459854008</v>
      </c>
      <c r="L793" s="98">
        <f t="shared" si="170"/>
        <v>617.31019444511128</v>
      </c>
      <c r="M793" s="91">
        <f t="shared" si="162"/>
        <v>17.75019251932865</v>
      </c>
      <c r="N793" s="87"/>
      <c r="O793" s="99">
        <f t="shared" si="163"/>
        <v>23.787637409301357</v>
      </c>
      <c r="P793" s="99"/>
      <c r="Q793" s="107">
        <f t="shared" si="164"/>
        <v>3.8968865356357671E-3</v>
      </c>
      <c r="R793" s="97">
        <f t="shared" si="171"/>
        <v>1.0019989898416737</v>
      </c>
      <c r="S793" s="97">
        <f t="shared" si="174"/>
        <v>13.948185257725171</v>
      </c>
      <c r="T793" s="100">
        <f t="shared" si="165"/>
        <v>5.449388161950286E-2</v>
      </c>
      <c r="U793" s="100">
        <f t="shared" si="166"/>
        <v>-2.2853445081115753E-3</v>
      </c>
      <c r="V793" s="100">
        <f t="shared" si="167"/>
        <v>5.6779226127614435E-2</v>
      </c>
      <c r="Y793" s="81"/>
      <c r="Z793" s="81"/>
    </row>
    <row r="794" spans="1:26" ht="13">
      <c r="A794" s="74">
        <v>1936.06</v>
      </c>
      <c r="B794" s="95">
        <v>14.69</v>
      </c>
      <c r="C794" s="96">
        <v>0.55000000000000004</v>
      </c>
      <c r="D794" s="95">
        <v>0.88</v>
      </c>
      <c r="E794" s="95">
        <v>13.8</v>
      </c>
      <c r="F794" s="96">
        <f t="shared" si="175"/>
        <v>1936.4583333332739</v>
      </c>
      <c r="G794" s="97">
        <f>G789*7/12+G801*5/12</f>
        <v>2.6625000000000001</v>
      </c>
      <c r="H794" s="96">
        <f t="shared" si="172"/>
        <v>339.8079090579709</v>
      </c>
      <c r="I794" s="96">
        <f t="shared" si="168"/>
        <v>12.722556159420286</v>
      </c>
      <c r="J794" s="98">
        <f t="shared" si="173"/>
        <v>10624.309285784937</v>
      </c>
      <c r="K794" s="96">
        <f t="shared" si="169"/>
        <v>20.356089855072458</v>
      </c>
      <c r="L794" s="98">
        <f t="shared" si="170"/>
        <v>636.44602937309367</v>
      </c>
      <c r="M794" s="91">
        <f t="shared" si="162"/>
        <v>18.393001065831349</v>
      </c>
      <c r="N794" s="87"/>
      <c r="O794" s="99">
        <f t="shared" si="163"/>
        <v>24.600188642602664</v>
      </c>
      <c r="P794" s="99"/>
      <c r="Q794" s="107">
        <f t="shared" si="164"/>
        <v>3.1610941699746486E-3</v>
      </c>
      <c r="R794" s="97">
        <f t="shared" si="171"/>
        <v>1.0020010991402517</v>
      </c>
      <c r="S794" s="97">
        <f t="shared" si="174"/>
        <v>13.874791686637861</v>
      </c>
      <c r="T794" s="100">
        <f t="shared" si="165"/>
        <v>4.905732523340478E-2</v>
      </c>
      <c r="U794" s="100">
        <f t="shared" si="166"/>
        <v>-2.6924410509663321E-3</v>
      </c>
      <c r="V794" s="100">
        <f t="shared" si="167"/>
        <v>5.1749766284371113E-2</v>
      </c>
      <c r="Y794" s="81"/>
      <c r="Z794" s="81"/>
    </row>
    <row r="795" spans="1:26" ht="13">
      <c r="A795" s="74">
        <v>1936.07</v>
      </c>
      <c r="B795" s="95">
        <v>15.56</v>
      </c>
      <c r="C795" s="96">
        <v>0.56999999999999995</v>
      </c>
      <c r="D795" s="95">
        <v>0.9</v>
      </c>
      <c r="E795" s="95">
        <v>13.9</v>
      </c>
      <c r="F795" s="96">
        <f t="shared" si="175"/>
        <v>1936.5416666666072</v>
      </c>
      <c r="G795" s="97">
        <f>G789*6/12+G801*6/12</f>
        <v>2.665</v>
      </c>
      <c r="H795" s="96">
        <f t="shared" si="172"/>
        <v>357.3432359712229</v>
      </c>
      <c r="I795" s="96">
        <f t="shared" si="168"/>
        <v>13.090337050359707</v>
      </c>
      <c r="J795" s="98">
        <f t="shared" si="173"/>
        <v>11206.668849532351</v>
      </c>
      <c r="K795" s="96">
        <f t="shared" si="169"/>
        <v>20.668953237410069</v>
      </c>
      <c r="L795" s="98">
        <f t="shared" si="170"/>
        <v>648.20064039711554</v>
      </c>
      <c r="M795" s="91">
        <f t="shared" si="162"/>
        <v>19.360464512319137</v>
      </c>
      <c r="N795" s="87"/>
      <c r="O795" s="99">
        <f t="shared" si="163"/>
        <v>25.838977130610271</v>
      </c>
      <c r="P795" s="99"/>
      <c r="Q795" s="107">
        <f t="shared" si="164"/>
        <v>2.2336429359787399E-3</v>
      </c>
      <c r="R795" s="97">
        <f t="shared" si="171"/>
        <v>1.0020032084345729</v>
      </c>
      <c r="S795" s="97">
        <f t="shared" si="174"/>
        <v>13.802538128120407</v>
      </c>
      <c r="T795" s="100">
        <f t="shared" si="165"/>
        <v>3.4854338574693999E-2</v>
      </c>
      <c r="U795" s="100">
        <f t="shared" si="166"/>
        <v>-7.7198294386580102E-3</v>
      </c>
      <c r="V795" s="100">
        <f t="shared" si="167"/>
        <v>4.257416801335201E-2</v>
      </c>
      <c r="Y795" s="81"/>
      <c r="Z795" s="81"/>
    </row>
    <row r="796" spans="1:26" ht="13">
      <c r="A796" s="74">
        <v>1936.08</v>
      </c>
      <c r="B796" s="95">
        <v>15.87</v>
      </c>
      <c r="C796" s="96">
        <v>0.59</v>
      </c>
      <c r="D796" s="95">
        <v>0.92</v>
      </c>
      <c r="E796" s="95">
        <v>14</v>
      </c>
      <c r="F796" s="96">
        <f t="shared" si="175"/>
        <v>1936.6249999999404</v>
      </c>
      <c r="G796" s="97">
        <f>G789*5/12+G801*7/12</f>
        <v>2.6675000000000004</v>
      </c>
      <c r="H796" s="96">
        <f t="shared" si="172"/>
        <v>361.8592382142856</v>
      </c>
      <c r="I796" s="96">
        <f t="shared" si="168"/>
        <v>13.452863928571423</v>
      </c>
      <c r="J796" s="98">
        <f t="shared" si="173"/>
        <v>11383.4535704851</v>
      </c>
      <c r="K796" s="96">
        <f t="shared" si="169"/>
        <v>20.977347142857138</v>
      </c>
      <c r="L796" s="98">
        <f t="shared" si="170"/>
        <v>659.91035191217975</v>
      </c>
      <c r="M796" s="91">
        <f t="shared" si="162"/>
        <v>19.623060162983766</v>
      </c>
      <c r="N796" s="87"/>
      <c r="O796" s="99">
        <f t="shared" si="163"/>
        <v>26.133390803641166</v>
      </c>
      <c r="P796" s="99"/>
      <c r="Q796" s="107">
        <f t="shared" si="164"/>
        <v>2.7788018202817566E-3</v>
      </c>
      <c r="R796" s="97">
        <f t="shared" si="171"/>
        <v>1.002005317724638</v>
      </c>
      <c r="S796" s="97">
        <f t="shared" si="174"/>
        <v>13.731400435424906</v>
      </c>
      <c r="T796" s="100">
        <f t="shared" si="165"/>
        <v>2.9486460079607424E-2</v>
      </c>
      <c r="U796" s="100">
        <f t="shared" si="166"/>
        <v>-9.0514624694493229E-3</v>
      </c>
      <c r="V796" s="100">
        <f t="shared" si="167"/>
        <v>3.8537922549056747E-2</v>
      </c>
      <c r="Y796" s="81"/>
      <c r="Z796" s="81"/>
    </row>
    <row r="797" spans="1:26" ht="13">
      <c r="A797" s="74">
        <v>1936.09</v>
      </c>
      <c r="B797" s="95">
        <v>16.05</v>
      </c>
      <c r="C797" s="96">
        <v>0.61</v>
      </c>
      <c r="D797" s="95">
        <v>0.94</v>
      </c>
      <c r="E797" s="95">
        <v>14</v>
      </c>
      <c r="F797" s="96">
        <f t="shared" si="175"/>
        <v>1936.7083333332737</v>
      </c>
      <c r="G797" s="97">
        <f>G789*4/12+G801*8/12</f>
        <v>2.67</v>
      </c>
      <c r="H797" s="96">
        <f t="shared" si="172"/>
        <v>365.96350178571419</v>
      </c>
      <c r="I797" s="96">
        <f t="shared" si="168"/>
        <v>13.90889321428571</v>
      </c>
      <c r="J797" s="98">
        <f t="shared" si="173"/>
        <v>11549.028903347124</v>
      </c>
      <c r="K797" s="96">
        <f t="shared" si="169"/>
        <v>21.433376428571421</v>
      </c>
      <c r="L797" s="98">
        <f t="shared" si="170"/>
        <v>676.39172393434865</v>
      </c>
      <c r="M797" s="91">
        <f t="shared" si="162"/>
        <v>19.862024243287646</v>
      </c>
      <c r="N797" s="87"/>
      <c r="O797" s="99">
        <f t="shared" si="163"/>
        <v>26.395710211981704</v>
      </c>
      <c r="P797" s="99"/>
      <c r="Q797" s="107">
        <f t="shared" si="164"/>
        <v>1.5801041292270585E-3</v>
      </c>
      <c r="R797" s="97">
        <f t="shared" si="171"/>
        <v>1.0020074270104475</v>
      </c>
      <c r="S797" s="97">
        <f t="shared" si="174"/>
        <v>13.758936256102166</v>
      </c>
      <c r="T797" s="100">
        <f t="shared" si="165"/>
        <v>1.1119267030271995E-2</v>
      </c>
      <c r="U797" s="100">
        <f t="shared" si="166"/>
        <v>-1.0086155877858771E-2</v>
      </c>
      <c r="V797" s="100">
        <f t="shared" si="167"/>
        <v>2.1205422908130767E-2</v>
      </c>
      <c r="Y797" s="81"/>
      <c r="Z797" s="81"/>
    </row>
    <row r="798" spans="1:26" ht="13">
      <c r="A798" s="74">
        <v>1936.1</v>
      </c>
      <c r="B798" s="95">
        <v>16.89</v>
      </c>
      <c r="C798" s="96">
        <v>0.64666699999999999</v>
      </c>
      <c r="D798" s="95">
        <v>0.96666700000000005</v>
      </c>
      <c r="E798" s="95">
        <v>14</v>
      </c>
      <c r="F798" s="96">
        <f t="shared" si="175"/>
        <v>1936.7916666666069</v>
      </c>
      <c r="G798" s="97">
        <f>G789*3/12+G801*9/12</f>
        <v>2.6725000000000003</v>
      </c>
      <c r="H798" s="96">
        <f t="shared" si="172"/>
        <v>385.11673178571419</v>
      </c>
      <c r="I798" s="96">
        <f t="shared" si="168"/>
        <v>14.744954505249995</v>
      </c>
      <c r="J798" s="98">
        <f t="shared" si="173"/>
        <v>12192.240674996032</v>
      </c>
      <c r="K798" s="96">
        <f t="shared" si="169"/>
        <v>22.041423076678566</v>
      </c>
      <c r="L798" s="98">
        <f t="shared" si="170"/>
        <v>697.79968718628709</v>
      </c>
      <c r="M798" s="91">
        <f t="shared" si="162"/>
        <v>20.913091852533125</v>
      </c>
      <c r="N798" s="87"/>
      <c r="O798" s="99">
        <f t="shared" si="163"/>
        <v>27.733337274008406</v>
      </c>
      <c r="P798" s="99"/>
      <c r="Q798" s="107">
        <f t="shared" si="164"/>
        <v>-1.5323636777370905E-3</v>
      </c>
      <c r="R798" s="97">
        <f t="shared" si="171"/>
        <v>1.0020095362920027</v>
      </c>
      <c r="S798" s="97">
        <f t="shared" si="174"/>
        <v>13.786556316377689</v>
      </c>
      <c r="T798" s="100">
        <f t="shared" si="165"/>
        <v>1.8118004661056286E-3</v>
      </c>
      <c r="U798" s="100">
        <f t="shared" si="166"/>
        <v>-1.2065044998046281E-2</v>
      </c>
      <c r="V798" s="100">
        <f t="shared" si="167"/>
        <v>1.387684546415191E-2</v>
      </c>
      <c r="Y798" s="81"/>
      <c r="Z798" s="81"/>
    </row>
    <row r="799" spans="1:26" ht="13">
      <c r="A799" s="74">
        <v>1936.11</v>
      </c>
      <c r="B799" s="95">
        <v>17.36</v>
      </c>
      <c r="C799" s="96">
        <v>0.68333299999999997</v>
      </c>
      <c r="D799" s="95">
        <v>0.99333300000000002</v>
      </c>
      <c r="E799" s="95">
        <v>14</v>
      </c>
      <c r="F799" s="96">
        <f t="shared" si="175"/>
        <v>1936.8749999999402</v>
      </c>
      <c r="G799" s="97">
        <f>G789*2/12+G801*10/12</f>
        <v>2.6749999999999998</v>
      </c>
      <c r="H799" s="96">
        <f t="shared" si="172"/>
        <v>395.83341999999988</v>
      </c>
      <c r="I799" s="96">
        <f t="shared" si="168"/>
        <v>15.580992994749995</v>
      </c>
      <c r="J799" s="98">
        <f t="shared" si="173"/>
        <v>12572.621560155614</v>
      </c>
      <c r="K799" s="96">
        <f t="shared" si="169"/>
        <v>22.64944692332142</v>
      </c>
      <c r="L799" s="98">
        <f t="shared" si="170"/>
        <v>719.40091545011842</v>
      </c>
      <c r="M799" s="91">
        <f t="shared" si="162"/>
        <v>21.499765341024165</v>
      </c>
      <c r="N799" s="87"/>
      <c r="O799" s="99">
        <f t="shared" si="163"/>
        <v>28.451474941810435</v>
      </c>
      <c r="P799" s="99"/>
      <c r="Q799" s="107">
        <f t="shared" si="164"/>
        <v>-3.4157639075073284E-3</v>
      </c>
      <c r="R799" s="97">
        <f t="shared" si="171"/>
        <v>1.0020116455693042</v>
      </c>
      <c r="S799" s="97">
        <f t="shared" si="174"/>
        <v>13.814260901637189</v>
      </c>
      <c r="T799" s="100">
        <f t="shared" si="165"/>
        <v>-3.6402044854964011E-3</v>
      </c>
      <c r="U799" s="100">
        <f t="shared" si="166"/>
        <v>-1.4467184715541426E-2</v>
      </c>
      <c r="V799" s="100">
        <f t="shared" si="167"/>
        <v>1.0826980230045025E-2</v>
      </c>
      <c r="Y799" s="81"/>
      <c r="Z799" s="81"/>
    </row>
    <row r="800" spans="1:26" ht="13">
      <c r="A800" s="74">
        <v>1936.12</v>
      </c>
      <c r="B800" s="95">
        <v>17.059999999999999</v>
      </c>
      <c r="C800" s="96">
        <v>0.72</v>
      </c>
      <c r="D800" s="95">
        <v>1.02</v>
      </c>
      <c r="E800" s="95">
        <v>14</v>
      </c>
      <c r="F800" s="96">
        <f t="shared" si="175"/>
        <v>1936.9583333332735</v>
      </c>
      <c r="G800" s="97">
        <f>G789*1/12+G801*11/12</f>
        <v>2.6774999999999998</v>
      </c>
      <c r="H800" s="96">
        <f t="shared" si="172"/>
        <v>388.99298071428558</v>
      </c>
      <c r="I800" s="96">
        <f t="shared" si="168"/>
        <v>16.417054285714279</v>
      </c>
      <c r="J800" s="98">
        <f t="shared" si="173"/>
        <v>12398.806515545168</v>
      </c>
      <c r="K800" s="96">
        <f t="shared" si="169"/>
        <v>23.257493571428565</v>
      </c>
      <c r="L800" s="98">
        <f t="shared" si="170"/>
        <v>741.3119956539316</v>
      </c>
      <c r="M800" s="91">
        <f t="shared" si="162"/>
        <v>21.125663548155444</v>
      </c>
      <c r="N800" s="87"/>
      <c r="O800" s="99">
        <f t="shared" si="163"/>
        <v>27.902761077390398</v>
      </c>
      <c r="P800" s="99"/>
      <c r="Q800" s="107">
        <f t="shared" si="164"/>
        <v>-2.6171082025578871E-3</v>
      </c>
      <c r="R800" s="97">
        <f t="shared" si="171"/>
        <v>1.0020137548423524</v>
      </c>
      <c r="S800" s="97">
        <f t="shared" si="174"/>
        <v>13.842050298373179</v>
      </c>
      <c r="T800" s="100">
        <f t="shared" si="165"/>
        <v>1.5225947387853545E-4</v>
      </c>
      <c r="U800" s="100">
        <f t="shared" si="166"/>
        <v>-1.5445724749782119E-2</v>
      </c>
      <c r="V800" s="100">
        <f t="shared" si="167"/>
        <v>1.5597984223660655E-2</v>
      </c>
      <c r="Y800" s="81"/>
      <c r="Z800" s="81"/>
    </row>
    <row r="801" spans="1:26" ht="13">
      <c r="A801" s="74">
        <v>1937.01</v>
      </c>
      <c r="B801" s="95">
        <v>17.59</v>
      </c>
      <c r="C801" s="96">
        <v>0.73</v>
      </c>
      <c r="D801" s="95">
        <v>1.05</v>
      </c>
      <c r="E801" s="95">
        <v>14.1</v>
      </c>
      <c r="F801" s="96">
        <f t="shared" si="175"/>
        <v>1937.0416666666067</v>
      </c>
      <c r="G801" s="97">
        <v>2.68</v>
      </c>
      <c r="H801" s="96">
        <f t="shared" si="172"/>
        <v>398.23323368794314</v>
      </c>
      <c r="I801" s="96">
        <f t="shared" si="168"/>
        <v>16.527018794326235</v>
      </c>
      <c r="J801" s="98">
        <f t="shared" si="173"/>
        <v>12737.230062997898</v>
      </c>
      <c r="K801" s="96">
        <f t="shared" si="169"/>
        <v>23.771739361702121</v>
      </c>
      <c r="L801" s="98">
        <f t="shared" si="170"/>
        <v>760.32356828583249</v>
      </c>
      <c r="M801" s="91">
        <f t="shared" si="162"/>
        <v>21.618741582953504</v>
      </c>
      <c r="N801" s="87"/>
      <c r="O801" s="99">
        <f t="shared" si="163"/>
        <v>28.495637926638697</v>
      </c>
      <c r="P801" s="99"/>
      <c r="Q801" s="107">
        <f t="shared" si="164"/>
        <v>-1.9147817965586497E-3</v>
      </c>
      <c r="R801" s="97">
        <f t="shared" si="171"/>
        <v>1.0031037291014482</v>
      </c>
      <c r="S801" s="97">
        <f t="shared" si="174"/>
        <v>13.771556533237916</v>
      </c>
      <c r="T801" s="100">
        <f t="shared" si="165"/>
        <v>-1.6219133904044059E-3</v>
      </c>
      <c r="U801" s="100">
        <f t="shared" si="166"/>
        <v>-1.4802451668775474E-2</v>
      </c>
      <c r="V801" s="100">
        <f t="shared" si="167"/>
        <v>1.3180538278371068E-2</v>
      </c>
      <c r="Y801" s="81"/>
      <c r="Z801" s="81"/>
    </row>
    <row r="802" spans="1:26" ht="13">
      <c r="A802" s="74">
        <v>1937.02</v>
      </c>
      <c r="B802" s="95">
        <v>18.11</v>
      </c>
      <c r="C802" s="96">
        <v>0.74</v>
      </c>
      <c r="D802" s="95">
        <v>1.08</v>
      </c>
      <c r="E802" s="95">
        <v>14.1</v>
      </c>
      <c r="F802" s="96">
        <f t="shared" si="175"/>
        <v>1937.12499999994</v>
      </c>
      <c r="G802" s="97">
        <f>G801*11/12+G813*1/12</f>
        <v>2.67</v>
      </c>
      <c r="H802" s="96">
        <f t="shared" si="172"/>
        <v>410.0059046099289</v>
      </c>
      <c r="I802" s="96">
        <f t="shared" si="168"/>
        <v>16.753416312056732</v>
      </c>
      <c r="J802" s="98">
        <f t="shared" si="173"/>
        <v>13158.425182572111</v>
      </c>
      <c r="K802" s="96">
        <f t="shared" si="169"/>
        <v>24.450931914893612</v>
      </c>
      <c r="L802" s="98">
        <f t="shared" si="170"/>
        <v>784.71006058409068</v>
      </c>
      <c r="M802" s="91">
        <f t="shared" si="162"/>
        <v>22.244221552805154</v>
      </c>
      <c r="N802" s="87"/>
      <c r="O802" s="99">
        <f t="shared" si="163"/>
        <v>29.256928436697738</v>
      </c>
      <c r="P802" s="99"/>
      <c r="Q802" s="107">
        <f t="shared" si="164"/>
        <v>-2.5544665829974819E-3</v>
      </c>
      <c r="R802" s="97">
        <f t="shared" si="171"/>
        <v>1.0030958111779831</v>
      </c>
      <c r="S802" s="97">
        <f t="shared" si="174"/>
        <v>13.814299714022365</v>
      </c>
      <c r="T802" s="100">
        <f t="shared" si="165"/>
        <v>-6.933345052345663E-4</v>
      </c>
      <c r="U802" s="100">
        <f t="shared" si="166"/>
        <v>-1.5061434916469607E-2</v>
      </c>
      <c r="V802" s="100">
        <f t="shared" si="167"/>
        <v>1.4368100411235041E-2</v>
      </c>
      <c r="Y802" s="81"/>
      <c r="Z802" s="81"/>
    </row>
    <row r="803" spans="1:26" ht="13">
      <c r="A803" s="74">
        <v>1937.03</v>
      </c>
      <c r="B803" s="95">
        <v>18.09</v>
      </c>
      <c r="C803" s="96">
        <v>0.75</v>
      </c>
      <c r="D803" s="95">
        <v>1.1100000000000001</v>
      </c>
      <c r="E803" s="95">
        <v>14.2</v>
      </c>
      <c r="F803" s="96">
        <f t="shared" si="175"/>
        <v>1937.2083333332732</v>
      </c>
      <c r="G803" s="97">
        <f>G801*10/12+G813*2/12</f>
        <v>2.66</v>
      </c>
      <c r="H803" s="96">
        <f t="shared" si="172"/>
        <v>406.66893274647873</v>
      </c>
      <c r="I803" s="96">
        <f t="shared" si="168"/>
        <v>16.860237676056332</v>
      </c>
      <c r="J803" s="98">
        <f t="shared" si="173"/>
        <v>13096.422547210037</v>
      </c>
      <c r="K803" s="96">
        <f t="shared" si="169"/>
        <v>24.953151760563376</v>
      </c>
      <c r="L803" s="98">
        <f t="shared" si="170"/>
        <v>803.59474999464589</v>
      </c>
      <c r="M803" s="91">
        <f t="shared" si="162"/>
        <v>22.042197016050572</v>
      </c>
      <c r="N803" s="87"/>
      <c r="O803" s="99">
        <f t="shared" si="163"/>
        <v>28.928361986280816</v>
      </c>
      <c r="P803" s="99"/>
      <c r="Q803" s="107">
        <f t="shared" si="164"/>
        <v>-7.8524098742353138E-4</v>
      </c>
      <c r="R803" s="97">
        <f t="shared" si="171"/>
        <v>1.0030878935270666</v>
      </c>
      <c r="S803" s="97">
        <f t="shared" si="174"/>
        <v>13.759481204412108</v>
      </c>
      <c r="T803" s="100">
        <f t="shared" si="165"/>
        <v>-5.7877751376486097E-3</v>
      </c>
      <c r="U803" s="100">
        <f t="shared" si="166"/>
        <v>-1.6436775195656006E-2</v>
      </c>
      <c r="V803" s="100">
        <f t="shared" si="167"/>
        <v>1.0649000058007396E-2</v>
      </c>
      <c r="Y803" s="81"/>
      <c r="Z803" s="81"/>
    </row>
    <row r="804" spans="1:26" ht="13">
      <c r="A804" s="74">
        <v>1937.04</v>
      </c>
      <c r="B804" s="95">
        <v>17.010000000000002</v>
      </c>
      <c r="C804" s="96">
        <v>0.78</v>
      </c>
      <c r="D804" s="95">
        <v>1.1299999999999999</v>
      </c>
      <c r="E804" s="95">
        <v>14.3</v>
      </c>
      <c r="F804" s="96">
        <f t="shared" si="175"/>
        <v>1937.2916666666065</v>
      </c>
      <c r="G804" s="97">
        <f>G801*9/12+G813*3/12</f>
        <v>2.6500000000000004</v>
      </c>
      <c r="H804" s="96">
        <f t="shared" si="172"/>
        <v>379.71613321678313</v>
      </c>
      <c r="I804" s="96">
        <f t="shared" si="168"/>
        <v>17.412027272727268</v>
      </c>
      <c r="J804" s="98">
        <f t="shared" si="173"/>
        <v>12275.159141778606</v>
      </c>
      <c r="K804" s="96">
        <f t="shared" si="169"/>
        <v>25.225116433566424</v>
      </c>
      <c r="L804" s="98">
        <f t="shared" si="170"/>
        <v>815.45736803114767</v>
      </c>
      <c r="M804" s="91">
        <f t="shared" si="162"/>
        <v>20.556579457432857</v>
      </c>
      <c r="N804" s="87"/>
      <c r="O804" s="99">
        <f t="shared" si="163"/>
        <v>26.928946868209692</v>
      </c>
      <c r="P804" s="99"/>
      <c r="Q804" s="107">
        <f t="shared" si="164"/>
        <v>3.2817335242659174E-3</v>
      </c>
      <c r="R804" s="97">
        <f t="shared" si="171"/>
        <v>1.0030799761489029</v>
      </c>
      <c r="S804" s="97">
        <f t="shared" si="174"/>
        <v>13.705451751503347</v>
      </c>
      <c r="T804" s="100">
        <f t="shared" si="165"/>
        <v>-2.6710585636945394E-3</v>
      </c>
      <c r="U804" s="100">
        <f t="shared" si="166"/>
        <v>-1.6000686562638533E-2</v>
      </c>
      <c r="V804" s="100">
        <f t="shared" si="167"/>
        <v>1.3329627998943994E-2</v>
      </c>
      <c r="Y804" s="81"/>
      <c r="Z804" s="81"/>
    </row>
    <row r="805" spans="1:26" ht="13">
      <c r="A805" s="74">
        <v>1937.05</v>
      </c>
      <c r="B805" s="95">
        <v>16.25</v>
      </c>
      <c r="C805" s="96">
        <v>0.81</v>
      </c>
      <c r="D805" s="95">
        <v>1.1499999999999999</v>
      </c>
      <c r="E805" s="95">
        <v>14.4</v>
      </c>
      <c r="F805" s="96">
        <f t="shared" si="175"/>
        <v>1937.3749999999397</v>
      </c>
      <c r="G805" s="97">
        <f>G801*8/12+G813*4/12</f>
        <v>2.64</v>
      </c>
      <c r="H805" s="96">
        <f t="shared" si="172"/>
        <v>360.23146701388879</v>
      </c>
      <c r="I805" s="96">
        <f t="shared" si="168"/>
        <v>17.956153124999997</v>
      </c>
      <c r="J805" s="98">
        <f t="shared" si="173"/>
        <v>11693.647131313301</v>
      </c>
      <c r="K805" s="96">
        <f t="shared" si="169"/>
        <v>25.493303819444435</v>
      </c>
      <c r="L805" s="98">
        <f t="shared" si="170"/>
        <v>827.55041236986426</v>
      </c>
      <c r="M805" s="91">
        <f t="shared" si="162"/>
        <v>19.474174686572098</v>
      </c>
      <c r="N805" s="87"/>
      <c r="O805" s="99">
        <f t="shared" si="163"/>
        <v>25.472602466914214</v>
      </c>
      <c r="P805" s="99"/>
      <c r="Q805" s="107">
        <f t="shared" si="164"/>
        <v>6.2037965103382275E-3</v>
      </c>
      <c r="R805" s="97">
        <f t="shared" si="171"/>
        <v>1.0030720590436968</v>
      </c>
      <c r="S805" s="97">
        <f t="shared" si="174"/>
        <v>13.652194325618973</v>
      </c>
      <c r="T805" s="100">
        <f t="shared" si="165"/>
        <v>8.1499102665261169E-4</v>
      </c>
      <c r="U805" s="100">
        <f t="shared" si="166"/>
        <v>-1.5567038605830974E-2</v>
      </c>
      <c r="V805" s="100">
        <f t="shared" si="167"/>
        <v>1.6382029632483586E-2</v>
      </c>
      <c r="Y805" s="81"/>
      <c r="Z805" s="81"/>
    </row>
    <row r="806" spans="1:26" ht="13">
      <c r="A806" s="74">
        <v>1937.06</v>
      </c>
      <c r="B806" s="95">
        <v>15.64</v>
      </c>
      <c r="C806" s="96">
        <v>0.84</v>
      </c>
      <c r="D806" s="95">
        <v>1.17</v>
      </c>
      <c r="E806" s="95">
        <v>14.4</v>
      </c>
      <c r="F806" s="96">
        <f t="shared" si="175"/>
        <v>1937.458333333273</v>
      </c>
      <c r="G806" s="97">
        <f>G801*7/12+G813*5/12</f>
        <v>2.63</v>
      </c>
      <c r="H806" s="96">
        <f t="shared" si="172"/>
        <v>346.70893194444437</v>
      </c>
      <c r="I806" s="96">
        <f t="shared" si="168"/>
        <v>18.621195833333324</v>
      </c>
      <c r="J806" s="98">
        <f t="shared" si="173"/>
        <v>11305.058242026582</v>
      </c>
      <c r="K806" s="96">
        <f t="shared" si="169"/>
        <v>25.936665624999989</v>
      </c>
      <c r="L806" s="98">
        <f t="shared" si="170"/>
        <v>845.71087871937959</v>
      </c>
      <c r="M806" s="91">
        <f t="shared" si="162"/>
        <v>18.711659960364965</v>
      </c>
      <c r="N806" s="87"/>
      <c r="O806" s="99">
        <f t="shared" si="163"/>
        <v>24.446563497204878</v>
      </c>
      <c r="P806" s="99"/>
      <c r="Q806" s="107">
        <f t="shared" si="164"/>
        <v>7.2755469322765207E-3</v>
      </c>
      <c r="R806" s="97">
        <f t="shared" si="171"/>
        <v>1.0030641422116537</v>
      </c>
      <c r="S806" s="97">
        <f t="shared" si="174"/>
        <v>13.694134672663296</v>
      </c>
      <c r="T806" s="100">
        <f t="shared" si="165"/>
        <v>7.620720744647258E-3</v>
      </c>
      <c r="U806" s="100">
        <f t="shared" si="166"/>
        <v>-1.6265375639800128E-2</v>
      </c>
      <c r="V806" s="100">
        <f t="shared" si="167"/>
        <v>2.3886096384447386E-2</v>
      </c>
      <c r="Y806" s="81"/>
      <c r="Z806" s="81"/>
    </row>
    <row r="807" spans="1:26" ht="13">
      <c r="A807" s="74">
        <v>1937.07</v>
      </c>
      <c r="B807" s="95">
        <v>16.57</v>
      </c>
      <c r="C807" s="96">
        <v>0.81666700000000003</v>
      </c>
      <c r="D807" s="95">
        <v>1.1866699999999999</v>
      </c>
      <c r="E807" s="95">
        <v>14.5</v>
      </c>
      <c r="F807" s="96">
        <f t="shared" si="175"/>
        <v>1937.5416666666063</v>
      </c>
      <c r="G807" s="97">
        <f>G801*6/12+G813*6/12</f>
        <v>2.62</v>
      </c>
      <c r="H807" s="96">
        <f t="shared" si="172"/>
        <v>364.79197827586194</v>
      </c>
      <c r="I807" s="96">
        <f t="shared" si="168"/>
        <v>17.979092970586205</v>
      </c>
      <c r="J807" s="98">
        <f t="shared" si="173"/>
        <v>11943.541311459068</v>
      </c>
      <c r="K807" s="96">
        <f t="shared" si="169"/>
        <v>26.124785567931024</v>
      </c>
      <c r="L807" s="98">
        <f t="shared" si="170"/>
        <v>855.34352251473331</v>
      </c>
      <c r="M807" s="91">
        <f t="shared" si="162"/>
        <v>19.646723279607635</v>
      </c>
      <c r="N807" s="87"/>
      <c r="O807" s="99">
        <f t="shared" si="163"/>
        <v>25.628756089453589</v>
      </c>
      <c r="P807" s="99"/>
      <c r="Q807" s="107">
        <f t="shared" si="164"/>
        <v>7.1982377826599123E-3</v>
      </c>
      <c r="R807" s="97">
        <f t="shared" si="171"/>
        <v>1.0030562256529789</v>
      </c>
      <c r="S807" s="97">
        <f t="shared" si="174"/>
        <v>13.641363756015766</v>
      </c>
      <c r="T807" s="100">
        <f t="shared" si="165"/>
        <v>7.7067329721860478E-3</v>
      </c>
      <c r="U807" s="100">
        <f t="shared" si="166"/>
        <v>-1.6722484634776547E-2</v>
      </c>
      <c r="V807" s="100">
        <f t="shared" si="167"/>
        <v>2.4429217606962594E-2</v>
      </c>
      <c r="Y807" s="81"/>
      <c r="Z807" s="81"/>
    </row>
    <row r="808" spans="1:26" ht="13">
      <c r="A808" s="74">
        <v>1937.08</v>
      </c>
      <c r="B808" s="95">
        <v>16.739999999999998</v>
      </c>
      <c r="C808" s="96">
        <v>0.79333299999999995</v>
      </c>
      <c r="D808" s="95">
        <v>1.20333</v>
      </c>
      <c r="E808" s="95">
        <v>14.5</v>
      </c>
      <c r="F808" s="96">
        <f t="shared" si="175"/>
        <v>1937.6249999999395</v>
      </c>
      <c r="G808" s="97">
        <f>G801*5/12+G813*7/12</f>
        <v>2.6100000000000003</v>
      </c>
      <c r="H808" s="96">
        <f t="shared" si="172"/>
        <v>368.53456344827572</v>
      </c>
      <c r="I808" s="96">
        <f t="shared" si="168"/>
        <v>17.465390132862062</v>
      </c>
      <c r="J808" s="98">
        <f t="shared" si="173"/>
        <v>12113.728546093047</v>
      </c>
      <c r="K808" s="96">
        <f t="shared" si="169"/>
        <v>26.491558914827579</v>
      </c>
      <c r="L808" s="98">
        <f t="shared" si="170"/>
        <v>870.77735790741622</v>
      </c>
      <c r="M808" s="91">
        <f t="shared" si="162"/>
        <v>19.806982577380964</v>
      </c>
      <c r="N808" s="87"/>
      <c r="O808" s="99">
        <f t="shared" si="163"/>
        <v>25.793551964451122</v>
      </c>
      <c r="P808" s="99"/>
      <c r="Q808" s="107">
        <f t="shared" si="164"/>
        <v>7.4561422622180726E-3</v>
      </c>
      <c r="R808" s="97">
        <f t="shared" si="171"/>
        <v>1.0030483093678773</v>
      </c>
      <c r="S808" s="97">
        <f t="shared" si="174"/>
        <v>13.683054841868518</v>
      </c>
      <c r="T808" s="100">
        <f t="shared" si="165"/>
        <v>3.359865816855212E-3</v>
      </c>
      <c r="U808" s="100">
        <f t="shared" si="166"/>
        <v>-1.8286541991184957E-2</v>
      </c>
      <c r="V808" s="100">
        <f t="shared" si="167"/>
        <v>2.1646407808040169E-2</v>
      </c>
      <c r="Y808" s="81"/>
      <c r="Z808" s="81"/>
    </row>
    <row r="809" spans="1:26" ht="13">
      <c r="A809" s="74">
        <v>1937.09</v>
      </c>
      <c r="B809" s="95">
        <v>14.37</v>
      </c>
      <c r="C809" s="96">
        <v>0.77</v>
      </c>
      <c r="D809" s="95">
        <v>1.22</v>
      </c>
      <c r="E809" s="95">
        <v>14.6</v>
      </c>
      <c r="F809" s="96">
        <f t="shared" si="175"/>
        <v>1937.7083333332728</v>
      </c>
      <c r="G809" s="97">
        <f>G801*4/12+G813*8/12</f>
        <v>2.6</v>
      </c>
      <c r="H809" s="96">
        <f t="shared" si="172"/>
        <v>314.19168390410948</v>
      </c>
      <c r="I809" s="96">
        <f t="shared" si="168"/>
        <v>16.835601712328764</v>
      </c>
      <c r="J809" s="98">
        <f t="shared" si="173"/>
        <v>10373.593981446451</v>
      </c>
      <c r="K809" s="96">
        <f t="shared" si="169"/>
        <v>26.674589726027389</v>
      </c>
      <c r="L809" s="98">
        <f t="shared" si="170"/>
        <v>880.7087444234287</v>
      </c>
      <c r="M809" s="91">
        <f t="shared" si="162"/>
        <v>16.847882862705813</v>
      </c>
      <c r="N809" s="87"/>
      <c r="O809" s="99">
        <f t="shared" si="163"/>
        <v>21.913400533669709</v>
      </c>
      <c r="P809" s="99"/>
      <c r="Q809" s="107">
        <f t="shared" si="164"/>
        <v>1.65292955135799E-2</v>
      </c>
      <c r="R809" s="97">
        <f t="shared" si="171"/>
        <v>1.0030403933565546</v>
      </c>
      <c r="S809" s="97">
        <f t="shared" si="174"/>
        <v>13.630759786219205</v>
      </c>
      <c r="T809" s="100">
        <f t="shared" si="165"/>
        <v>1.4584059864123589E-2</v>
      </c>
      <c r="U809" s="100">
        <f t="shared" si="166"/>
        <v>-2.0010888104683655E-2</v>
      </c>
      <c r="V809" s="100">
        <f t="shared" si="167"/>
        <v>3.4594947968807244E-2</v>
      </c>
      <c r="Y809" s="81"/>
      <c r="Z809" s="81"/>
    </row>
    <row r="810" spans="1:26" ht="13">
      <c r="A810" s="74">
        <v>1937.1</v>
      </c>
      <c r="B810" s="95">
        <v>12.28</v>
      </c>
      <c r="C810" s="96">
        <v>0.78</v>
      </c>
      <c r="D810" s="95">
        <v>1.19</v>
      </c>
      <c r="E810" s="95">
        <v>14.6</v>
      </c>
      <c r="F810" s="96">
        <f t="shared" si="175"/>
        <v>1937.791666666606</v>
      </c>
      <c r="G810" s="97">
        <f>G801*3/12+G813*9/12</f>
        <v>2.59</v>
      </c>
      <c r="H810" s="96">
        <f t="shared" si="172"/>
        <v>268.49505068493141</v>
      </c>
      <c r="I810" s="96">
        <f t="shared" si="168"/>
        <v>17.054245890410954</v>
      </c>
      <c r="J810" s="98">
        <f t="shared" si="173"/>
        <v>8911.7618441862505</v>
      </c>
      <c r="K810" s="96">
        <f t="shared" si="169"/>
        <v>26.018657191780814</v>
      </c>
      <c r="L810" s="98">
        <f t="shared" si="170"/>
        <v>863.59907122000311</v>
      </c>
      <c r="M810" s="91">
        <f t="shared" si="162"/>
        <v>14.361659574753359</v>
      </c>
      <c r="N810" s="87"/>
      <c r="O810" s="99">
        <f t="shared" si="163"/>
        <v>18.67277487158368</v>
      </c>
      <c r="P810" s="99"/>
      <c r="Q810" s="107">
        <f t="shared" si="164"/>
        <v>2.6337983197570587E-2</v>
      </c>
      <c r="R810" s="97">
        <f t="shared" si="171"/>
        <v>1.0030324776192163</v>
      </c>
      <c r="S810" s="97">
        <f t="shared" si="174"/>
        <v>13.672202657718017</v>
      </c>
      <c r="T810" s="100">
        <f t="shared" si="165"/>
        <v>3.3197872148313268E-2</v>
      </c>
      <c r="U810" s="100">
        <f t="shared" si="166"/>
        <v>-2.0251145661065006E-2</v>
      </c>
      <c r="V810" s="100">
        <f t="shared" si="167"/>
        <v>5.3449017809378274E-2</v>
      </c>
      <c r="Y810" s="81"/>
      <c r="Z810" s="81"/>
    </row>
    <row r="811" spans="1:26" ht="13">
      <c r="A811" s="74">
        <v>1937.11</v>
      </c>
      <c r="B811" s="95">
        <v>11.2</v>
      </c>
      <c r="C811" s="96">
        <v>0.79</v>
      </c>
      <c r="D811" s="95">
        <v>1.1599999999999999</v>
      </c>
      <c r="E811" s="95">
        <v>14.5</v>
      </c>
      <c r="F811" s="96">
        <f t="shared" si="175"/>
        <v>1937.8749999999393</v>
      </c>
      <c r="G811" s="97">
        <f>G801*2/12+G813*10/12</f>
        <v>2.58</v>
      </c>
      <c r="H811" s="96">
        <f t="shared" si="172"/>
        <v>246.57031724137923</v>
      </c>
      <c r="I811" s="96">
        <f t="shared" si="168"/>
        <v>17.392013448275858</v>
      </c>
      <c r="J811" s="98">
        <f t="shared" si="173"/>
        <v>8232.1520003776222</v>
      </c>
      <c r="K811" s="96">
        <f t="shared" si="169"/>
        <v>25.537639999999989</v>
      </c>
      <c r="L811" s="98">
        <f t="shared" si="170"/>
        <v>852.61574289625355</v>
      </c>
      <c r="M811" s="91">
        <f t="shared" si="162"/>
        <v>13.158119166486067</v>
      </c>
      <c r="N811" s="87"/>
      <c r="O811" s="99">
        <f t="shared" si="163"/>
        <v>17.1137180434607</v>
      </c>
      <c r="P811" s="99"/>
      <c r="Q811" s="107">
        <f t="shared" si="164"/>
        <v>3.2697868622299411E-2</v>
      </c>
      <c r="R811" s="97">
        <f t="shared" si="171"/>
        <v>1.0030245621560687</v>
      </c>
      <c r="S811" s="97">
        <f t="shared" si="174"/>
        <v>13.808240294602131</v>
      </c>
      <c r="T811" s="100">
        <f t="shared" si="165"/>
        <v>4.0221589119463719E-2</v>
      </c>
      <c r="U811" s="100">
        <f t="shared" si="166"/>
        <v>-2.1586717669969002E-2</v>
      </c>
      <c r="V811" s="100">
        <f t="shared" si="167"/>
        <v>6.1808306789432721E-2</v>
      </c>
      <c r="Y811" s="81"/>
      <c r="Z811" s="81"/>
    </row>
    <row r="812" spans="1:26" ht="13">
      <c r="A812" s="74">
        <v>1937.12</v>
      </c>
      <c r="B812" s="95">
        <v>11.02</v>
      </c>
      <c r="C812" s="96">
        <v>0.8</v>
      </c>
      <c r="D812" s="95">
        <v>1.1299999999999999</v>
      </c>
      <c r="E812" s="95">
        <v>14.4</v>
      </c>
      <c r="F812" s="96">
        <f t="shared" si="175"/>
        <v>1937.9583333332725</v>
      </c>
      <c r="G812" s="97">
        <f>G801*1/12+G813*11/12</f>
        <v>2.57</v>
      </c>
      <c r="H812" s="96">
        <f t="shared" si="172"/>
        <v>244.29235486111099</v>
      </c>
      <c r="I812" s="96">
        <f t="shared" si="168"/>
        <v>17.734472222222216</v>
      </c>
      <c r="J812" s="98">
        <f t="shared" si="173"/>
        <v>8205.4397015999421</v>
      </c>
      <c r="K812" s="96">
        <f t="shared" si="169"/>
        <v>25.049942013888877</v>
      </c>
      <c r="L812" s="98">
        <f t="shared" si="170"/>
        <v>841.39263727839705</v>
      </c>
      <c r="M812" s="91">
        <f t="shared" si="162"/>
        <v>13.008483033706138</v>
      </c>
      <c r="N812" s="87"/>
      <c r="O812" s="99">
        <f t="shared" si="163"/>
        <v>16.928806001197078</v>
      </c>
      <c r="P812" s="99"/>
      <c r="Q812" s="107">
        <f t="shared" si="164"/>
        <v>3.2992381382444008E-2</v>
      </c>
      <c r="R812" s="97">
        <f t="shared" si="171"/>
        <v>1.0030166469673172</v>
      </c>
      <c r="S812" s="97">
        <f t="shared" si="174"/>
        <v>13.946184760192136</v>
      </c>
      <c r="T812" s="100">
        <f t="shared" si="165"/>
        <v>3.8055128799596494E-2</v>
      </c>
      <c r="U812" s="100">
        <f t="shared" si="166"/>
        <v>-2.3759462054063318E-2</v>
      </c>
      <c r="V812" s="100">
        <f t="shared" si="167"/>
        <v>6.1814590853659812E-2</v>
      </c>
      <c r="Y812" s="81"/>
      <c r="Z812" s="81"/>
    </row>
    <row r="813" spans="1:26" ht="13">
      <c r="A813" s="74">
        <v>1938.01</v>
      </c>
      <c r="B813" s="95">
        <v>11.31</v>
      </c>
      <c r="C813" s="96">
        <v>0.79333299999999995</v>
      </c>
      <c r="D813" s="95">
        <v>1.07667</v>
      </c>
      <c r="E813" s="95">
        <v>14.2</v>
      </c>
      <c r="F813" s="96">
        <f t="shared" si="175"/>
        <v>1938.0416666666058</v>
      </c>
      <c r="G813" s="97">
        <v>2.56</v>
      </c>
      <c r="H813" s="96">
        <f t="shared" si="172"/>
        <v>254.25238415492953</v>
      </c>
      <c r="I813" s="96">
        <f t="shared" si="168"/>
        <v>17.834377248345067</v>
      </c>
      <c r="J813" s="98">
        <f t="shared" si="173"/>
        <v>8589.9025259778664</v>
      </c>
      <c r="K813" s="96">
        <f t="shared" si="169"/>
        <v>24.20388279823943</v>
      </c>
      <c r="L813" s="98">
        <f t="shared" si="170"/>
        <v>817.72682163082129</v>
      </c>
      <c r="M813" s="91">
        <f t="shared" si="162"/>
        <v>13.511461918562416</v>
      </c>
      <c r="N813" s="87"/>
      <c r="O813" s="99">
        <f t="shared" si="163"/>
        <v>17.591202047422151</v>
      </c>
      <c r="P813" s="99"/>
      <c r="Q813" s="107">
        <f t="shared" si="164"/>
        <v>2.8858466812653638E-2</v>
      </c>
      <c r="R813" s="97">
        <f t="shared" si="171"/>
        <v>1.0035927963643612</v>
      </c>
      <c r="S813" s="97">
        <f t="shared" si="174"/>
        <v>14.185273158917358</v>
      </c>
      <c r="T813" s="100">
        <f t="shared" si="165"/>
        <v>3.1103047120272009E-2</v>
      </c>
      <c r="U813" s="100">
        <f t="shared" si="166"/>
        <v>-2.6597243407654902E-2</v>
      </c>
      <c r="V813" s="100">
        <f t="shared" si="167"/>
        <v>5.7700290527926912E-2</v>
      </c>
      <c r="Y813" s="81"/>
      <c r="Z813" s="81"/>
    </row>
    <row r="814" spans="1:26" ht="13">
      <c r="A814" s="74">
        <v>1938.02</v>
      </c>
      <c r="B814" s="95">
        <v>11.04</v>
      </c>
      <c r="C814" s="96">
        <v>0.78666700000000001</v>
      </c>
      <c r="D814" s="95">
        <v>1.0233300000000001</v>
      </c>
      <c r="E814" s="95">
        <v>14.1</v>
      </c>
      <c r="F814" s="96">
        <f t="shared" si="175"/>
        <v>1938.1249999999391</v>
      </c>
      <c r="G814" s="97">
        <f>G813*11/12+G825*1/12</f>
        <v>2.5433333333333334</v>
      </c>
      <c r="H814" s="96">
        <f t="shared" si="172"/>
        <v>249.942859574468</v>
      </c>
      <c r="I814" s="96">
        <f t="shared" si="168"/>
        <v>17.809945608049642</v>
      </c>
      <c r="J814" s="98">
        <f t="shared" si="173"/>
        <v>8494.4478143286779</v>
      </c>
      <c r="K814" s="96">
        <f t="shared" si="169"/>
        <v>23.167937181914887</v>
      </c>
      <c r="L814" s="98">
        <f t="shared" si="170"/>
        <v>787.37529726784123</v>
      </c>
      <c r="M814" s="91">
        <f t="shared" si="162"/>
        <v>13.263076236460867</v>
      </c>
      <c r="N814" s="87"/>
      <c r="O814" s="99">
        <f t="shared" si="163"/>
        <v>17.278131157697956</v>
      </c>
      <c r="P814" s="99"/>
      <c r="Q814" s="107">
        <f t="shared" si="164"/>
        <v>3.0858458141780898E-2</v>
      </c>
      <c r="R814" s="97">
        <f t="shared" si="171"/>
        <v>1.0035800712783167</v>
      </c>
      <c r="S814" s="97">
        <f t="shared" si="174"/>
        <v>14.337204183393803</v>
      </c>
      <c r="T814" s="100">
        <f t="shared" si="165"/>
        <v>2.844246273098916E-2</v>
      </c>
      <c r="U814" s="100">
        <f t="shared" si="166"/>
        <v>-2.6518995026350467E-2</v>
      </c>
      <c r="V814" s="100">
        <f t="shared" si="167"/>
        <v>5.4961457757339627E-2</v>
      </c>
      <c r="Y814" s="81"/>
      <c r="Z814" s="81"/>
    </row>
    <row r="815" spans="1:26" ht="13">
      <c r="A815" s="74">
        <v>1938.03</v>
      </c>
      <c r="B815" s="95">
        <v>10.31</v>
      </c>
      <c r="C815" s="96">
        <v>0.78</v>
      </c>
      <c r="D815" s="95">
        <v>0.97</v>
      </c>
      <c r="E815" s="95">
        <v>14.1</v>
      </c>
      <c r="F815" s="96">
        <f t="shared" si="175"/>
        <v>1938.2083333332723</v>
      </c>
      <c r="G815" s="97">
        <f>G813*10/12+G825*2/12</f>
        <v>2.5266666666666664</v>
      </c>
      <c r="H815" s="96">
        <f t="shared" si="172"/>
        <v>233.41584078014179</v>
      </c>
      <c r="I815" s="96">
        <f t="shared" si="168"/>
        <v>17.65900638297872</v>
      </c>
      <c r="J815" s="98">
        <f t="shared" si="173"/>
        <v>7982.7804414547136</v>
      </c>
      <c r="K815" s="96">
        <f t="shared" si="169"/>
        <v>21.960559219858148</v>
      </c>
      <c r="L815" s="98">
        <f t="shared" si="170"/>
        <v>751.04723842978387</v>
      </c>
      <c r="M815" s="91">
        <f t="shared" si="162"/>
        <v>12.377286234697685</v>
      </c>
      <c r="N815" s="87"/>
      <c r="O815" s="99">
        <f t="shared" si="163"/>
        <v>16.140609995378348</v>
      </c>
      <c r="P815" s="99"/>
      <c r="Q815" s="107">
        <f t="shared" si="164"/>
        <v>3.6420989784192101E-2</v>
      </c>
      <c r="R815" s="97">
        <f t="shared" si="171"/>
        <v>1.0035673474667679</v>
      </c>
      <c r="S815" s="97">
        <f t="shared" si="174"/>
        <v>14.388532396302134</v>
      </c>
      <c r="T815" s="100">
        <f t="shared" si="165"/>
        <v>3.7264658511913407E-2</v>
      </c>
      <c r="U815" s="100">
        <f t="shared" si="166"/>
        <v>-2.61621543400955E-2</v>
      </c>
      <c r="V815" s="100">
        <f t="shared" si="167"/>
        <v>6.3426812852008907E-2</v>
      </c>
      <c r="Y815" s="81"/>
      <c r="Z815" s="81"/>
    </row>
    <row r="816" spans="1:26" ht="13">
      <c r="A816" s="74">
        <v>1938.04</v>
      </c>
      <c r="B816" s="95">
        <v>9.89</v>
      </c>
      <c r="C816" s="96">
        <v>0.76666699999999999</v>
      </c>
      <c r="D816" s="95">
        <v>0.90333300000000005</v>
      </c>
      <c r="E816" s="95">
        <v>14.2</v>
      </c>
      <c r="F816" s="96">
        <f t="shared" si="175"/>
        <v>1938.2916666666056</v>
      </c>
      <c r="G816" s="97">
        <f>G813*9/12+G825*3/12</f>
        <v>2.5099999999999998</v>
      </c>
      <c r="H816" s="96">
        <f t="shared" si="172"/>
        <v>222.33033415492952</v>
      </c>
      <c r="I816" s="96">
        <f t="shared" si="168"/>
        <v>17.234917117852106</v>
      </c>
      <c r="J816" s="98">
        <f t="shared" si="173"/>
        <v>7652.7773365210251</v>
      </c>
      <c r="K816" s="96">
        <f t="shared" si="169"/>
        <v>20.307212107499996</v>
      </c>
      <c r="L816" s="98">
        <f t="shared" si="170"/>
        <v>698.98951564525248</v>
      </c>
      <c r="M816" s="91">
        <f t="shared" si="162"/>
        <v>11.789517720684183</v>
      </c>
      <c r="N816" s="87"/>
      <c r="O816" s="99">
        <f t="shared" si="163"/>
        <v>15.393610143198437</v>
      </c>
      <c r="P816" s="99"/>
      <c r="Q816" s="107">
        <f t="shared" si="164"/>
        <v>4.1309073176831648E-2</v>
      </c>
      <c r="R816" s="97">
        <f t="shared" si="171"/>
        <v>1.0035546249313114</v>
      </c>
      <c r="S816" s="97">
        <f t="shared" si="174"/>
        <v>14.338172126876191</v>
      </c>
      <c r="T816" s="100">
        <f t="shared" si="165"/>
        <v>4.8104893599344223E-2</v>
      </c>
      <c r="U816" s="100">
        <f t="shared" si="166"/>
        <v>-2.7181975581121565E-2</v>
      </c>
      <c r="V816" s="100">
        <f t="shared" si="167"/>
        <v>7.5286869180465787E-2</v>
      </c>
      <c r="Y816" s="81"/>
      <c r="Z816" s="81"/>
    </row>
    <row r="817" spans="1:26" ht="13">
      <c r="A817" s="74">
        <v>1938.05</v>
      </c>
      <c r="B817" s="95">
        <v>9.98</v>
      </c>
      <c r="C817" s="96">
        <v>0.75333300000000003</v>
      </c>
      <c r="D817" s="95">
        <v>0.83666700000000005</v>
      </c>
      <c r="E817" s="95">
        <v>14.1</v>
      </c>
      <c r="F817" s="96">
        <f t="shared" si="175"/>
        <v>1938.3749999999388</v>
      </c>
      <c r="G817" s="97">
        <f>G813*8/12+G825*4/12</f>
        <v>2.4933333333333332</v>
      </c>
      <c r="H817" s="96">
        <f t="shared" si="172"/>
        <v>225.94472269503541</v>
      </c>
      <c r="I817" s="96">
        <f t="shared" si="168"/>
        <v>17.055272122446805</v>
      </c>
      <c r="J817" s="98">
        <f t="shared" si="173"/>
        <v>7826.1085833891257</v>
      </c>
      <c r="K817" s="96">
        <f t="shared" si="169"/>
        <v>18.941933196702124</v>
      </c>
      <c r="L817" s="98">
        <f t="shared" si="170"/>
        <v>656.09687275936164</v>
      </c>
      <c r="M817" s="91">
        <f t="shared" si="162"/>
        <v>11.992275930545693</v>
      </c>
      <c r="N817" s="87"/>
      <c r="O817" s="99">
        <f t="shared" si="163"/>
        <v>15.67782127031591</v>
      </c>
      <c r="P817" s="99"/>
      <c r="Q817" s="107">
        <f t="shared" si="164"/>
        <v>3.8776390744273179E-2</v>
      </c>
      <c r="R817" s="97">
        <f t="shared" si="171"/>
        <v>1.0035419036735465</v>
      </c>
      <c r="S817" s="97">
        <f t="shared" si="174"/>
        <v>14.491189581845889</v>
      </c>
      <c r="T817" s="100">
        <f t="shared" si="165"/>
        <v>5.0764082631583385E-2</v>
      </c>
      <c r="U817" s="100">
        <f t="shared" si="166"/>
        <v>-2.8334194709689453E-2</v>
      </c>
      <c r="V817" s="100">
        <f t="shared" si="167"/>
        <v>7.9098277341272838E-2</v>
      </c>
      <c r="Y817" s="81"/>
      <c r="Z817" s="81"/>
    </row>
    <row r="818" spans="1:26" ht="13">
      <c r="A818" s="74">
        <v>1938.06</v>
      </c>
      <c r="B818" s="95">
        <v>10.210000000000001</v>
      </c>
      <c r="C818" s="96">
        <v>0.74</v>
      </c>
      <c r="D818" s="95">
        <v>0.77</v>
      </c>
      <c r="E818" s="95">
        <v>14.1</v>
      </c>
      <c r="F818" s="96">
        <f t="shared" si="175"/>
        <v>1938.4583333332721</v>
      </c>
      <c r="G818" s="97">
        <f>G813*7/12+G825*5/12</f>
        <v>2.4766666666666666</v>
      </c>
      <c r="H818" s="96">
        <f t="shared" si="172"/>
        <v>231.15186560283684</v>
      </c>
      <c r="I818" s="96">
        <f t="shared" si="168"/>
        <v>16.753416312056732</v>
      </c>
      <c r="J818" s="98">
        <f t="shared" si="173"/>
        <v>8054.8275216144257</v>
      </c>
      <c r="K818" s="96">
        <f t="shared" si="169"/>
        <v>17.432608865248223</v>
      </c>
      <c r="L818" s="98">
        <f t="shared" si="170"/>
        <v>607.46495510706245</v>
      </c>
      <c r="M818" s="91">
        <f t="shared" si="162"/>
        <v>12.288966307788129</v>
      </c>
      <c r="N818" s="87"/>
      <c r="O818" s="99">
        <f t="shared" si="163"/>
        <v>16.083606052598878</v>
      </c>
      <c r="P818" s="99"/>
      <c r="Q818" s="107">
        <f t="shared" si="164"/>
        <v>3.7501644440433156E-2</v>
      </c>
      <c r="R818" s="97">
        <f t="shared" si="171"/>
        <v>1.0035291836950739</v>
      </c>
      <c r="S818" s="97">
        <f t="shared" si="174"/>
        <v>14.542515979459887</v>
      </c>
      <c r="T818" s="100">
        <f t="shared" si="165"/>
        <v>5.1574684693842077E-2</v>
      </c>
      <c r="U818" s="100">
        <f t="shared" si="166"/>
        <v>-2.9200565630217001E-2</v>
      </c>
      <c r="V818" s="100">
        <f t="shared" si="167"/>
        <v>8.0775250324059078E-2</v>
      </c>
      <c r="Y818" s="81"/>
      <c r="Z818" s="81"/>
    </row>
    <row r="819" spans="1:26" ht="13">
      <c r="A819" s="74">
        <v>1938.07</v>
      </c>
      <c r="B819" s="95">
        <v>12.24</v>
      </c>
      <c r="C819" s="96">
        <v>0.71333299999999999</v>
      </c>
      <c r="D819" s="95">
        <v>0.72</v>
      </c>
      <c r="E819" s="95">
        <v>14.1</v>
      </c>
      <c r="F819" s="96">
        <f t="shared" si="175"/>
        <v>1938.5416666666054</v>
      </c>
      <c r="G819" s="97">
        <f>G813*6/12+G825*6/12</f>
        <v>2.46</v>
      </c>
      <c r="H819" s="96">
        <f t="shared" si="172"/>
        <v>277.1105617021276</v>
      </c>
      <c r="I819" s="96">
        <f t="shared" si="168"/>
        <v>16.149682051524817</v>
      </c>
      <c r="J819" s="98">
        <f t="shared" si="173"/>
        <v>9703.2226628730223</v>
      </c>
      <c r="K819" s="96">
        <f t="shared" si="169"/>
        <v>16.300621276595738</v>
      </c>
      <c r="L819" s="98">
        <f t="shared" si="170"/>
        <v>570.77780369841298</v>
      </c>
      <c r="M819" s="91">
        <f t="shared" si="162"/>
        <v>14.770328017492062</v>
      </c>
      <c r="N819" s="87"/>
      <c r="O819" s="99">
        <f t="shared" si="163"/>
        <v>19.332142114203581</v>
      </c>
      <c r="P819" s="99"/>
      <c r="Q819" s="107">
        <f t="shared" si="164"/>
        <v>2.3997805336053391E-2</v>
      </c>
      <c r="R819" s="97">
        <f t="shared" si="171"/>
        <v>1.0035164649974975</v>
      </c>
      <c r="S819" s="97">
        <f t="shared" si="174"/>
        <v>14.593839189739949</v>
      </c>
      <c r="T819" s="100">
        <f t="shared" si="165"/>
        <v>2.8868789327310074E-2</v>
      </c>
      <c r="U819" s="100">
        <f t="shared" si="166"/>
        <v>-3.0457331358398787E-2</v>
      </c>
      <c r="V819" s="100">
        <f t="shared" si="167"/>
        <v>5.9326120685708861E-2</v>
      </c>
      <c r="Y819" s="81"/>
      <c r="Z819" s="81"/>
    </row>
    <row r="820" spans="1:26" ht="13">
      <c r="A820" s="74">
        <v>1938.08</v>
      </c>
      <c r="B820" s="95">
        <v>12.31</v>
      </c>
      <c r="C820" s="96">
        <v>0.68666700000000003</v>
      </c>
      <c r="D820" s="95">
        <v>0.67</v>
      </c>
      <c r="E820" s="95">
        <v>14.1</v>
      </c>
      <c r="F820" s="96">
        <f t="shared" si="175"/>
        <v>1938.6249999999386</v>
      </c>
      <c r="G820" s="97">
        <f>G813*5/12+G825*7/12</f>
        <v>2.4433333333333334</v>
      </c>
      <c r="H820" s="96">
        <f t="shared" si="172"/>
        <v>278.69534432624107</v>
      </c>
      <c r="I820" s="96">
        <f t="shared" si="168"/>
        <v>15.545970430744676</v>
      </c>
      <c r="J820" s="98">
        <f t="shared" si="173"/>
        <v>9804.077713479368</v>
      </c>
      <c r="K820" s="96">
        <f t="shared" si="169"/>
        <v>15.16863368794326</v>
      </c>
      <c r="L820" s="98">
        <f t="shared" si="170"/>
        <v>533.60942875964065</v>
      </c>
      <c r="M820" s="91">
        <f t="shared" si="162"/>
        <v>14.903588512604365</v>
      </c>
      <c r="N820" s="87"/>
      <c r="O820" s="99">
        <f t="shared" si="163"/>
        <v>19.505140465262329</v>
      </c>
      <c r="P820" s="99"/>
      <c r="Q820" s="107">
        <f t="shared" si="164"/>
        <v>2.355910264939684E-2</v>
      </c>
      <c r="R820" s="97">
        <f t="shared" si="171"/>
        <v>1.0035037475824222</v>
      </c>
      <c r="S820" s="97">
        <f t="shared" si="174"/>
        <v>14.645157914429776</v>
      </c>
      <c r="T820" s="100">
        <f t="shared" si="165"/>
        <v>2.4802991904072424E-2</v>
      </c>
      <c r="U820" s="100">
        <f t="shared" si="166"/>
        <v>-3.0909865462287356E-2</v>
      </c>
      <c r="V820" s="100">
        <f t="shared" si="167"/>
        <v>5.571285736635978E-2</v>
      </c>
      <c r="Y820" s="81"/>
      <c r="Z820" s="81"/>
    </row>
    <row r="821" spans="1:26" ht="13">
      <c r="A821" s="74">
        <v>1938.09</v>
      </c>
      <c r="B821" s="95">
        <v>11.75</v>
      </c>
      <c r="C821" s="96">
        <v>0.66</v>
      </c>
      <c r="D821" s="95">
        <v>0.62</v>
      </c>
      <c r="E821" s="95">
        <v>14.1</v>
      </c>
      <c r="F821" s="96">
        <f t="shared" si="175"/>
        <v>1938.7083333332719</v>
      </c>
      <c r="G821" s="97">
        <f>G813*4/12+G825*8/12</f>
        <v>2.4266666666666667</v>
      </c>
      <c r="H821" s="96">
        <f t="shared" si="172"/>
        <v>266.01708333333329</v>
      </c>
      <c r="I821" s="96">
        <f t="shared" si="168"/>
        <v>14.942236170212762</v>
      </c>
      <c r="J821" s="98">
        <f t="shared" si="173"/>
        <v>9401.8795619515804</v>
      </c>
      <c r="K821" s="96">
        <f t="shared" si="169"/>
        <v>14.036646099290776</v>
      </c>
      <c r="L821" s="98">
        <f t="shared" si="170"/>
        <v>496.09917688595573</v>
      </c>
      <c r="M821" s="91">
        <f t="shared" si="162"/>
        <v>14.282330508639969</v>
      </c>
      <c r="N821" s="87"/>
      <c r="O821" s="99">
        <f t="shared" si="163"/>
        <v>18.692886470097665</v>
      </c>
      <c r="P821" s="99"/>
      <c r="Q821" s="107">
        <f t="shared" si="164"/>
        <v>2.5504494672704117E-2</v>
      </c>
      <c r="R821" s="97">
        <f t="shared" si="171"/>
        <v>1.0034910314514565</v>
      </c>
      <c r="S821" s="97">
        <f t="shared" si="174"/>
        <v>14.696470851066652</v>
      </c>
      <c r="T821" s="100">
        <f t="shared" si="165"/>
        <v>2.8408621378166909E-2</v>
      </c>
      <c r="U821" s="100">
        <f t="shared" si="166"/>
        <v>-3.0965532034229248E-2</v>
      </c>
      <c r="V821" s="100">
        <f t="shared" si="167"/>
        <v>5.9374153412396158E-2</v>
      </c>
      <c r="Y821" s="81"/>
      <c r="Z821" s="81"/>
    </row>
    <row r="822" spans="1:26" ht="13">
      <c r="A822" s="74">
        <v>1938.1</v>
      </c>
      <c r="B822" s="95">
        <v>13.06</v>
      </c>
      <c r="C822" s="96">
        <v>0.61</v>
      </c>
      <c r="D822" s="95">
        <v>0.62666699999999997</v>
      </c>
      <c r="E822" s="95">
        <v>14</v>
      </c>
      <c r="F822" s="96">
        <f t="shared" si="175"/>
        <v>1938.7916666666051</v>
      </c>
      <c r="G822" s="97">
        <f>G813*3/12+G825*9/12</f>
        <v>2.4099999999999997</v>
      </c>
      <c r="H822" s="96">
        <f t="shared" si="172"/>
        <v>297.78712357142848</v>
      </c>
      <c r="I822" s="96">
        <f t="shared" si="168"/>
        <v>13.90889321428571</v>
      </c>
      <c r="J822" s="98">
        <f t="shared" si="173"/>
        <v>10565.697939156014</v>
      </c>
      <c r="K822" s="96">
        <f t="shared" si="169"/>
        <v>14.288925219535709</v>
      </c>
      <c r="L822" s="98">
        <f t="shared" si="170"/>
        <v>506.98118150360506</v>
      </c>
      <c r="M822" s="91">
        <f t="shared" si="162"/>
        <v>16.061147643333431</v>
      </c>
      <c r="N822" s="87"/>
      <c r="O822" s="99">
        <f t="shared" si="163"/>
        <v>21.007760685339591</v>
      </c>
      <c r="P822" s="99"/>
      <c r="Q822" s="107">
        <f t="shared" si="164"/>
        <v>1.7787274932387694E-2</v>
      </c>
      <c r="R822" s="97">
        <f t="shared" si="171"/>
        <v>1.0034783166062096</v>
      </c>
      <c r="S822" s="97">
        <f t="shared" si="174"/>
        <v>14.853117955126233</v>
      </c>
      <c r="T822" s="100">
        <f t="shared" si="165"/>
        <v>2.0099522250726087E-2</v>
      </c>
      <c r="U822" s="100">
        <f t="shared" si="166"/>
        <v>-3.1314104024488087E-2</v>
      </c>
      <c r="V822" s="100">
        <f t="shared" si="167"/>
        <v>5.1413626275214175E-2</v>
      </c>
      <c r="Y822" s="81"/>
      <c r="Z822" s="81"/>
    </row>
    <row r="823" spans="1:26" ht="13">
      <c r="A823" s="74">
        <v>1938.11</v>
      </c>
      <c r="B823" s="95">
        <v>13.07</v>
      </c>
      <c r="C823" s="96">
        <v>0.56000000000000005</v>
      </c>
      <c r="D823" s="95">
        <v>0.63333300000000003</v>
      </c>
      <c r="E823" s="95">
        <v>14</v>
      </c>
      <c r="F823" s="96">
        <f t="shared" si="175"/>
        <v>1938.8749999999384</v>
      </c>
      <c r="G823" s="97">
        <f>G813*2/12+G825*10/12</f>
        <v>2.3933333333333331</v>
      </c>
      <c r="H823" s="96">
        <f t="shared" si="172"/>
        <v>298.01513821428563</v>
      </c>
      <c r="I823" s="96">
        <f t="shared" si="168"/>
        <v>12.768819999999996</v>
      </c>
      <c r="J823" s="98">
        <f t="shared" si="173"/>
        <v>10611.541957779204</v>
      </c>
      <c r="K823" s="96">
        <f t="shared" si="169"/>
        <v>14.440919780464283</v>
      </c>
      <c r="L823" s="98">
        <f t="shared" si="170"/>
        <v>514.20349676711373</v>
      </c>
      <c r="M823" s="91">
        <f t="shared" si="162"/>
        <v>16.14957180071551</v>
      </c>
      <c r="N823" s="87"/>
      <c r="O823" s="99">
        <f t="shared" si="163"/>
        <v>21.100739467650826</v>
      </c>
      <c r="P823" s="99"/>
      <c r="Q823" s="107">
        <f t="shared" si="164"/>
        <v>1.7613036620319072E-2</v>
      </c>
      <c r="R823" s="97">
        <f t="shared" si="171"/>
        <v>1.0034656030482938</v>
      </c>
      <c r="S823" s="97">
        <f t="shared" si="174"/>
        <v>14.904781801963539</v>
      </c>
      <c r="T823" s="100">
        <f t="shared" si="165"/>
        <v>1.5179610781114627E-2</v>
      </c>
      <c r="U823" s="100">
        <f t="shared" si="166"/>
        <v>-3.0571380380393531E-2</v>
      </c>
      <c r="V823" s="100">
        <f t="shared" si="167"/>
        <v>4.5750991161508159E-2</v>
      </c>
      <c r="Y823" s="81"/>
      <c r="Z823" s="81"/>
    </row>
    <row r="824" spans="1:26" ht="13">
      <c r="A824" s="74">
        <v>1938.12</v>
      </c>
      <c r="B824" s="95">
        <v>12.69</v>
      </c>
      <c r="C824" s="96">
        <v>0.51</v>
      </c>
      <c r="D824" s="95">
        <v>0.64</v>
      </c>
      <c r="E824" s="95">
        <v>14</v>
      </c>
      <c r="F824" s="96">
        <f t="shared" si="175"/>
        <v>1938.9583333332716</v>
      </c>
      <c r="G824" s="97">
        <f>G813*1/12+G825*11/12</f>
        <v>2.3766666666666665</v>
      </c>
      <c r="H824" s="96">
        <f t="shared" si="172"/>
        <v>289.35058178571416</v>
      </c>
      <c r="I824" s="96">
        <f t="shared" si="168"/>
        <v>11.628746785714283</v>
      </c>
      <c r="J824" s="98">
        <f t="shared" si="173"/>
        <v>10337.525476466999</v>
      </c>
      <c r="K824" s="96">
        <f t="shared" si="169"/>
        <v>14.592937142857139</v>
      </c>
      <c r="L824" s="98">
        <f t="shared" si="170"/>
        <v>521.35668281630274</v>
      </c>
      <c r="M824" s="91">
        <f t="shared" si="162"/>
        <v>15.756484438993999</v>
      </c>
      <c r="N824" s="87"/>
      <c r="O824" s="99">
        <f t="shared" si="163"/>
        <v>20.558601794186643</v>
      </c>
      <c r="P824" s="99"/>
      <c r="Q824" s="107">
        <f t="shared" si="164"/>
        <v>1.9895869007101614E-2</v>
      </c>
      <c r="R824" s="97">
        <f t="shared" si="171"/>
        <v>1.0034528907793234</v>
      </c>
      <c r="S824" s="97">
        <f t="shared" si="174"/>
        <v>14.956435859210577</v>
      </c>
      <c r="T824" s="100">
        <f t="shared" si="165"/>
        <v>1.8110587085912844E-2</v>
      </c>
      <c r="U824" s="100">
        <f t="shared" si="166"/>
        <v>-3.0224374065182524E-2</v>
      </c>
      <c r="V824" s="100">
        <f t="shared" si="167"/>
        <v>4.8334961151095368E-2</v>
      </c>
      <c r="Y824" s="81"/>
      <c r="Z824" s="81"/>
    </row>
    <row r="825" spans="1:26" ht="13">
      <c r="A825" s="74">
        <v>1939.01</v>
      </c>
      <c r="B825" s="95">
        <v>12.5</v>
      </c>
      <c r="C825" s="96">
        <v>0.51333300000000004</v>
      </c>
      <c r="D825" s="95">
        <v>0.66333299999999995</v>
      </c>
      <c r="E825" s="95">
        <v>14</v>
      </c>
      <c r="F825" s="96">
        <f t="shared" si="175"/>
        <v>1939.0416666666049</v>
      </c>
      <c r="G825" s="97">
        <v>2.36</v>
      </c>
      <c r="H825" s="96">
        <f t="shared" si="172"/>
        <v>285.01830357142848</v>
      </c>
      <c r="I825" s="96">
        <f t="shared" si="168"/>
        <v>11.704744066178568</v>
      </c>
      <c r="J825" s="98">
        <f t="shared" si="173"/>
        <v>10217.595314128324</v>
      </c>
      <c r="K825" s="96">
        <f t="shared" si="169"/>
        <v>15.124963709035709</v>
      </c>
      <c r="L825" s="98">
        <f t="shared" si="170"/>
        <v>542.21345220053468</v>
      </c>
      <c r="M825" s="91">
        <f t="shared" si="162"/>
        <v>15.599634410919286</v>
      </c>
      <c r="N825" s="87"/>
      <c r="O825" s="99">
        <f t="shared" si="163"/>
        <v>20.324966524351208</v>
      </c>
      <c r="P825" s="99"/>
      <c r="Q825" s="107">
        <f t="shared" si="164"/>
        <v>2.0700668161540869E-2</v>
      </c>
      <c r="R825" s="97">
        <f t="shared" si="171"/>
        <v>1.0030715805683288</v>
      </c>
      <c r="S825" s="97">
        <f t="shared" si="174"/>
        <v>15.008078798680387</v>
      </c>
      <c r="T825" s="100">
        <f t="shared" si="165"/>
        <v>2.1381882689988307E-2</v>
      </c>
      <c r="U825" s="100">
        <f t="shared" si="166"/>
        <v>-2.987516925474043E-2</v>
      </c>
      <c r="V825" s="100">
        <f t="shared" si="167"/>
        <v>5.1257051944728738E-2</v>
      </c>
      <c r="Y825" s="81"/>
      <c r="Z825" s="81"/>
    </row>
    <row r="826" spans="1:26" ht="13">
      <c r="A826" s="74">
        <v>1939.02</v>
      </c>
      <c r="B826" s="95">
        <v>12.4</v>
      </c>
      <c r="C826" s="96">
        <v>0.51666699999999999</v>
      </c>
      <c r="D826" s="95">
        <v>0.68666700000000003</v>
      </c>
      <c r="E826" s="95">
        <v>13.9</v>
      </c>
      <c r="F826" s="96">
        <f t="shared" si="175"/>
        <v>1939.1249999999382</v>
      </c>
      <c r="G826" s="97">
        <f>G825*11/12+G837*1/12</f>
        <v>2.3474999999999997</v>
      </c>
      <c r="H826" s="96">
        <f t="shared" si="172"/>
        <v>284.77224460431648</v>
      </c>
      <c r="I826" s="96">
        <f t="shared" si="168"/>
        <v>11.865517847014385</v>
      </c>
      <c r="J826" s="98">
        <f t="shared" si="173"/>
        <v>10244.221524626588</v>
      </c>
      <c r="K826" s="96">
        <f t="shared" si="169"/>
        <v>15.769653458525175</v>
      </c>
      <c r="L826" s="98">
        <f t="shared" si="170"/>
        <v>567.28781142344872</v>
      </c>
      <c r="M826" s="91">
        <f t="shared" si="162"/>
        <v>15.664696928954772</v>
      </c>
      <c r="N826" s="87"/>
      <c r="O826" s="99">
        <f t="shared" si="163"/>
        <v>20.378795316805153</v>
      </c>
      <c r="P826" s="99"/>
      <c r="Q826" s="107">
        <f t="shared" si="164"/>
        <v>1.9857014083435126E-2</v>
      </c>
      <c r="R826" s="97">
        <f t="shared" si="171"/>
        <v>1.0030618269304661</v>
      </c>
      <c r="S826" s="97">
        <f t="shared" si="174"/>
        <v>15.162480755856766</v>
      </c>
      <c r="T826" s="100">
        <f t="shared" si="165"/>
        <v>1.8527802313304864E-2</v>
      </c>
      <c r="U826" s="100">
        <f t="shared" si="166"/>
        <v>-2.987687810634021E-2</v>
      </c>
      <c r="V826" s="100">
        <f t="shared" si="167"/>
        <v>4.8404680419645074E-2</v>
      </c>
      <c r="Y826" s="81"/>
      <c r="Z826" s="81"/>
    </row>
    <row r="827" spans="1:26" ht="13">
      <c r="A827" s="74">
        <v>1939.03</v>
      </c>
      <c r="B827" s="95">
        <v>12.39</v>
      </c>
      <c r="C827" s="96">
        <v>0.52</v>
      </c>
      <c r="D827" s="95">
        <v>0.71</v>
      </c>
      <c r="E827" s="95">
        <v>13.9</v>
      </c>
      <c r="F827" s="96">
        <f t="shared" si="175"/>
        <v>1939.2083333332714</v>
      </c>
      <c r="G827" s="97">
        <f>G825*10/12+G837*2/12</f>
        <v>2.335</v>
      </c>
      <c r="H827" s="96">
        <f t="shared" si="172"/>
        <v>284.54258956834525</v>
      </c>
      <c r="I827" s="96">
        <f t="shared" si="168"/>
        <v>11.942061870503593</v>
      </c>
      <c r="J827" s="98">
        <f t="shared" si="173"/>
        <v>10271.759754531498</v>
      </c>
      <c r="K827" s="96">
        <f t="shared" si="169"/>
        <v>16.305507553956829</v>
      </c>
      <c r="L827" s="98">
        <f t="shared" si="170"/>
        <v>588.61577285854423</v>
      </c>
      <c r="M827" s="91">
        <f t="shared" si="162"/>
        <v>15.729223743214227</v>
      </c>
      <c r="N827" s="87"/>
      <c r="O827" s="99">
        <f t="shared" si="163"/>
        <v>20.428999210181157</v>
      </c>
      <c r="P827" s="99"/>
      <c r="Q827" s="107">
        <f t="shared" si="164"/>
        <v>2.029478244770487E-2</v>
      </c>
      <c r="R827" s="97">
        <f t="shared" si="171"/>
        <v>1.0030520738380837</v>
      </c>
      <c r="S827" s="97">
        <f t="shared" si="174"/>
        <v>15.208905647767722</v>
      </c>
      <c r="T827" s="100">
        <f t="shared" si="165"/>
        <v>1.9772370842840337E-2</v>
      </c>
      <c r="U827" s="100">
        <f t="shared" si="166"/>
        <v>-2.9993960539809184E-2</v>
      </c>
      <c r="V827" s="100">
        <f t="shared" si="167"/>
        <v>4.976633138264952E-2</v>
      </c>
      <c r="Y827" s="81"/>
      <c r="Z827" s="81"/>
    </row>
    <row r="828" spans="1:26" ht="13">
      <c r="A828" s="74">
        <v>1939.04</v>
      </c>
      <c r="B828" s="95">
        <v>10.83</v>
      </c>
      <c r="C828" s="96">
        <v>0.52333300000000005</v>
      </c>
      <c r="D828" s="95">
        <v>0.72666699999999995</v>
      </c>
      <c r="E828" s="95">
        <v>13.8</v>
      </c>
      <c r="F828" s="96">
        <f t="shared" si="175"/>
        <v>1939.2916666666047</v>
      </c>
      <c r="G828" s="97">
        <f>G825*9/12+G837*3/12</f>
        <v>2.3224999999999998</v>
      </c>
      <c r="H828" s="96">
        <f t="shared" si="172"/>
        <v>250.51869673913035</v>
      </c>
      <c r="I828" s="96">
        <f t="shared" si="168"/>
        <v>12.105697241050722</v>
      </c>
      <c r="J828" s="98">
        <f t="shared" si="173"/>
        <v>9079.9416189992662</v>
      </c>
      <c r="K828" s="96">
        <f t="shared" si="169"/>
        <v>16.809203121268109</v>
      </c>
      <c r="L828" s="98">
        <f t="shared" si="170"/>
        <v>609.24228406771363</v>
      </c>
      <c r="M828" s="91">
        <f t="shared" si="162"/>
        <v>13.916994579812405</v>
      </c>
      <c r="N828" s="87"/>
      <c r="O828" s="99">
        <f t="shared" si="163"/>
        <v>18.052037760640449</v>
      </c>
      <c r="P828" s="99"/>
      <c r="Q828" s="107">
        <f t="shared" si="164"/>
        <v>2.8569036467798181E-2</v>
      </c>
      <c r="R828" s="97">
        <f t="shared" si="171"/>
        <v>1.0030423212916948</v>
      </c>
      <c r="S828" s="97">
        <f t="shared" si="174"/>
        <v>15.365870179430152</v>
      </c>
      <c r="T828" s="100">
        <f t="shared" si="165"/>
        <v>3.2428061099180283E-2</v>
      </c>
      <c r="U828" s="100">
        <f t="shared" si="166"/>
        <v>-3.1216334501771414E-2</v>
      </c>
      <c r="V828" s="100">
        <f t="shared" si="167"/>
        <v>6.3644395600951698E-2</v>
      </c>
      <c r="Y828" s="81"/>
      <c r="Z828" s="81"/>
    </row>
    <row r="829" spans="1:26" ht="13">
      <c r="A829" s="74">
        <v>1939.05</v>
      </c>
      <c r="B829" s="95">
        <v>11.23</v>
      </c>
      <c r="C829" s="96">
        <v>0.526667</v>
      </c>
      <c r="D829" s="95">
        <v>0.74333300000000002</v>
      </c>
      <c r="E829" s="95">
        <v>13.8</v>
      </c>
      <c r="F829" s="96">
        <f t="shared" si="175"/>
        <v>1939.3749999999379</v>
      </c>
      <c r="G829" s="97">
        <f>G825*8/12+G837*4/12</f>
        <v>2.31</v>
      </c>
      <c r="H829" s="96">
        <f t="shared" si="172"/>
        <v>259.7714648550724</v>
      </c>
      <c r="I829" s="96">
        <f t="shared" si="168"/>
        <v>12.182819063297096</v>
      </c>
      <c r="J829" s="98">
        <f t="shared" si="173"/>
        <v>9452.1009402046384</v>
      </c>
      <c r="K829" s="96">
        <f t="shared" si="169"/>
        <v>17.194719704818834</v>
      </c>
      <c r="L829" s="98">
        <f t="shared" si="170"/>
        <v>625.65080571550607</v>
      </c>
      <c r="M829" s="91">
        <f t="shared" si="162"/>
        <v>14.502929499657771</v>
      </c>
      <c r="N829" s="87"/>
      <c r="O829" s="99">
        <f t="shared" si="163"/>
        <v>18.782552949801364</v>
      </c>
      <c r="P829" s="99"/>
      <c r="Q829" s="107">
        <f t="shared" si="164"/>
        <v>2.5213062237963685E-2</v>
      </c>
      <c r="R829" s="97">
        <f t="shared" si="171"/>
        <v>1.0030325692918127</v>
      </c>
      <c r="S829" s="97">
        <f t="shared" si="174"/>
        <v>15.41261809344245</v>
      </c>
      <c r="T829" s="100">
        <f t="shared" si="165"/>
        <v>2.8539893194470922E-2</v>
      </c>
      <c r="U829" s="100">
        <f t="shared" si="166"/>
        <v>-3.0925000541305869E-2</v>
      </c>
      <c r="V829" s="100">
        <f t="shared" si="167"/>
        <v>5.9464893735776791E-2</v>
      </c>
      <c r="Y829" s="81"/>
      <c r="Z829" s="81"/>
    </row>
    <row r="830" spans="1:26" ht="13">
      <c r="A830" s="74">
        <v>1939.06</v>
      </c>
      <c r="B830" s="95">
        <v>11.43</v>
      </c>
      <c r="C830" s="96">
        <v>0.53</v>
      </c>
      <c r="D830" s="95">
        <v>0.76</v>
      </c>
      <c r="E830" s="95">
        <v>13.8</v>
      </c>
      <c r="F830" s="96">
        <f t="shared" si="175"/>
        <v>1939.4583333332712</v>
      </c>
      <c r="G830" s="97">
        <f>G825*7/12+G837*5/12</f>
        <v>2.2975000000000003</v>
      </c>
      <c r="H830" s="96">
        <f t="shared" si="172"/>
        <v>264.39784891304339</v>
      </c>
      <c r="I830" s="96">
        <f t="shared" si="168"/>
        <v>12.259917753623185</v>
      </c>
      <c r="J830" s="98">
        <f t="shared" si="173"/>
        <v>9657.6118911900903</v>
      </c>
      <c r="K830" s="96">
        <f t="shared" si="169"/>
        <v>17.580259420289849</v>
      </c>
      <c r="L830" s="98">
        <f t="shared" si="170"/>
        <v>642.15092189890368</v>
      </c>
      <c r="M830" s="91">
        <f t="shared" si="162"/>
        <v>14.833828921489788</v>
      </c>
      <c r="N830" s="87"/>
      <c r="O830" s="99">
        <f t="shared" si="163"/>
        <v>19.177986644847671</v>
      </c>
      <c r="P830" s="99"/>
      <c r="Q830" s="107">
        <f t="shared" si="164"/>
        <v>2.3225714827656528E-2</v>
      </c>
      <c r="R830" s="97">
        <f t="shared" si="171"/>
        <v>1.0030228178389522</v>
      </c>
      <c r="S830" s="97">
        <f t="shared" si="174"/>
        <v>15.459357925779061</v>
      </c>
      <c r="T830" s="100">
        <f t="shared" si="165"/>
        <v>2.0752726070569327E-2</v>
      </c>
      <c r="U830" s="100">
        <f t="shared" si="166"/>
        <v>-3.1445116215023328E-2</v>
      </c>
      <c r="V830" s="100">
        <f t="shared" si="167"/>
        <v>5.2197842285592655E-2</v>
      </c>
      <c r="Y830" s="81"/>
      <c r="Z830" s="81"/>
    </row>
    <row r="831" spans="1:26" ht="13">
      <c r="A831" s="74">
        <v>1939.07</v>
      </c>
      <c r="B831" s="95">
        <v>11.71</v>
      </c>
      <c r="C831" s="96">
        <v>0.54</v>
      </c>
      <c r="D831" s="95">
        <v>0.776667</v>
      </c>
      <c r="E831" s="95">
        <v>13.8</v>
      </c>
      <c r="F831" s="96">
        <f t="shared" si="175"/>
        <v>1939.5416666666044</v>
      </c>
      <c r="G831" s="97">
        <f>G825*6/12+G837*6/12</f>
        <v>2.2850000000000001</v>
      </c>
      <c r="H831" s="96">
        <f t="shared" si="172"/>
        <v>270.87478659420282</v>
      </c>
      <c r="I831" s="96">
        <f t="shared" si="168"/>
        <v>12.491236956521735</v>
      </c>
      <c r="J831" s="98">
        <f t="shared" si="173"/>
        <v>9932.215903844226</v>
      </c>
      <c r="K831" s="96">
        <f t="shared" si="169"/>
        <v>17.965799135760861</v>
      </c>
      <c r="L831" s="98">
        <f t="shared" si="170"/>
        <v>658.75528005046817</v>
      </c>
      <c r="M831" s="91">
        <f t="shared" si="162"/>
        <v>15.270952598570252</v>
      </c>
      <c r="N831" s="87"/>
      <c r="O831" s="99">
        <f t="shared" si="163"/>
        <v>19.706503149702876</v>
      </c>
      <c r="P831" s="99"/>
      <c r="Q831" s="107">
        <f t="shared" si="164"/>
        <v>2.028356036729085E-2</v>
      </c>
      <c r="R831" s="97">
        <f t="shared" si="171"/>
        <v>1.0030130669336272</v>
      </c>
      <c r="S831" s="97">
        <f t="shared" si="174"/>
        <v>15.506088748695856</v>
      </c>
      <c r="T831" s="100">
        <f t="shared" si="165"/>
        <v>2.4962247495403656E-2</v>
      </c>
      <c r="U831" s="100">
        <f t="shared" si="166"/>
        <v>-3.0743809729687599E-2</v>
      </c>
      <c r="V831" s="100">
        <f t="shared" si="167"/>
        <v>5.5706057225091254E-2</v>
      </c>
      <c r="Y831" s="81"/>
      <c r="Z831" s="81"/>
    </row>
    <row r="832" spans="1:26" ht="13">
      <c r="A832" s="74">
        <v>1939.08</v>
      </c>
      <c r="B832" s="95">
        <v>11.54</v>
      </c>
      <c r="C832" s="96">
        <v>0.55000000000000004</v>
      </c>
      <c r="D832" s="95">
        <v>0.79333299999999995</v>
      </c>
      <c r="E832" s="95">
        <v>13.8</v>
      </c>
      <c r="F832" s="96">
        <f t="shared" si="175"/>
        <v>1939.6249999999377</v>
      </c>
      <c r="G832" s="97">
        <f>G825*5/12+G837*7/12</f>
        <v>2.2725</v>
      </c>
      <c r="H832" s="96">
        <f t="shared" si="172"/>
        <v>266.94236014492742</v>
      </c>
      <c r="I832" s="96">
        <f t="shared" si="168"/>
        <v>12.722556159420286</v>
      </c>
      <c r="J832" s="98">
        <f t="shared" si="173"/>
        <v>9826.8999225125426</v>
      </c>
      <c r="K832" s="96">
        <f t="shared" si="169"/>
        <v>18.351315719311586</v>
      </c>
      <c r="L832" s="98">
        <f t="shared" si="170"/>
        <v>675.56360452570561</v>
      </c>
      <c r="M832" s="91">
        <f t="shared" si="162"/>
        <v>15.120082343333982</v>
      </c>
      <c r="N832" s="87"/>
      <c r="O832" s="99">
        <f t="shared" si="163"/>
        <v>19.476322694888804</v>
      </c>
      <c r="P832" s="99"/>
      <c r="Q832" s="107">
        <f t="shared" si="164"/>
        <v>2.1061966700567175E-2</v>
      </c>
      <c r="R832" s="97">
        <f t="shared" si="171"/>
        <v>1.0030033165763537</v>
      </c>
      <c r="S832" s="97">
        <f t="shared" si="174"/>
        <v>15.552809631974441</v>
      </c>
      <c r="T832" s="100">
        <f t="shared" si="165"/>
        <v>2.9826313231360313E-2</v>
      </c>
      <c r="U832" s="100">
        <f t="shared" si="166"/>
        <v>-3.126371444582321E-2</v>
      </c>
      <c r="V832" s="100">
        <f t="shared" si="167"/>
        <v>6.1090027677183523E-2</v>
      </c>
      <c r="Y832" s="81"/>
      <c r="Z832" s="81"/>
    </row>
    <row r="833" spans="1:26" ht="13">
      <c r="A833" s="74">
        <v>1939.09</v>
      </c>
      <c r="B833" s="95">
        <v>12.77</v>
      </c>
      <c r="C833" s="96">
        <v>0.56000000000000005</v>
      </c>
      <c r="D833" s="95">
        <v>0.81</v>
      </c>
      <c r="E833" s="95">
        <v>14.1</v>
      </c>
      <c r="F833" s="96">
        <f t="shared" si="175"/>
        <v>1939.708333333271</v>
      </c>
      <c r="G833" s="97">
        <f>G825*4/12+G837*8/12</f>
        <v>2.2599999999999998</v>
      </c>
      <c r="H833" s="96">
        <f t="shared" si="172"/>
        <v>289.10963014184387</v>
      </c>
      <c r="I833" s="96">
        <f t="shared" si="168"/>
        <v>12.678260992907799</v>
      </c>
      <c r="J833" s="98">
        <f t="shared" si="173"/>
        <v>10681.833089314954</v>
      </c>
      <c r="K833" s="96">
        <f t="shared" si="169"/>
        <v>18.338198936170208</v>
      </c>
      <c r="L833" s="98">
        <f t="shared" si="170"/>
        <v>677.54775272866982</v>
      </c>
      <c r="M833" s="91">
        <f t="shared" ref="M833:M896" si="176">H833/AVERAGE(K713:K832)</f>
        <v>16.452835577060956</v>
      </c>
      <c r="N833" s="87"/>
      <c r="O833" s="99">
        <f t="shared" ref="O833:O896" si="177">J833/AVERAGE(L713:L832)</f>
        <v>21.145000339724795</v>
      </c>
      <c r="P833" s="99"/>
      <c r="Q833" s="107">
        <f t="shared" ref="Q833:Q896" si="178">1/M833-(G833/100-(((E833/E713)^(1/10))-1))</f>
        <v>1.7934373511527449E-2</v>
      </c>
      <c r="R833" s="97">
        <f t="shared" si="171"/>
        <v>1.0029935667676464</v>
      </c>
      <c r="S833" s="97">
        <f t="shared" si="174"/>
        <v>15.267614969696748</v>
      </c>
      <c r="T833" s="100">
        <f t="shared" si="165"/>
        <v>2.2741005106948542E-2</v>
      </c>
      <c r="U833" s="100">
        <f t="shared" si="166"/>
        <v>-2.9696109196251541E-2</v>
      </c>
      <c r="V833" s="100">
        <f t="shared" si="167"/>
        <v>5.2437114303200083E-2</v>
      </c>
      <c r="Y833" s="81"/>
      <c r="Z833" s="81"/>
    </row>
    <row r="834" spans="1:26" ht="13">
      <c r="A834" s="74">
        <v>1939.1</v>
      </c>
      <c r="B834" s="95">
        <v>12.9</v>
      </c>
      <c r="C834" s="96">
        <v>0.57999999999999996</v>
      </c>
      <c r="D834" s="95">
        <v>0.84</v>
      </c>
      <c r="E834" s="95">
        <v>14</v>
      </c>
      <c r="F834" s="96">
        <f t="shared" si="175"/>
        <v>1939.7916666666042</v>
      </c>
      <c r="G834" s="97">
        <f>G825*3/12+G837*9/12</f>
        <v>2.2475000000000001</v>
      </c>
      <c r="H834" s="96">
        <f t="shared" si="172"/>
        <v>294.13888928571424</v>
      </c>
      <c r="I834" s="96">
        <f t="shared" si="168"/>
        <v>13.224849285714281</v>
      </c>
      <c r="J834" s="98">
        <f t="shared" si="173"/>
        <v>10908.369447733894</v>
      </c>
      <c r="K834" s="96">
        <f t="shared" si="169"/>
        <v>19.15322999999999</v>
      </c>
      <c r="L834" s="98">
        <f t="shared" si="170"/>
        <v>710.31242915476491</v>
      </c>
      <c r="M834" s="91">
        <f t="shared" si="176"/>
        <v>16.821204806265634</v>
      </c>
      <c r="N834" s="87"/>
      <c r="O834" s="99">
        <f t="shared" si="177"/>
        <v>21.569692820968001</v>
      </c>
      <c r="P834" s="99"/>
      <c r="Q834" s="107">
        <f t="shared" si="178"/>
        <v>1.6031261671560375E-2</v>
      </c>
      <c r="R834" s="97">
        <f t="shared" si="171"/>
        <v>1.0029838175080226</v>
      </c>
      <c r="S834" s="97">
        <f t="shared" si="174"/>
        <v>15.422700448737618</v>
      </c>
      <c r="T834" s="100">
        <f t="shared" ref="T834:T897" si="179">(($J954/$J834)^(1/10)-1)</f>
        <v>2.4637494911377011E-2</v>
      </c>
      <c r="U834" s="100">
        <f t="shared" ref="U834:U897" si="180">(($S954/$S834)^(1/10)-1)</f>
        <v>-2.9681368728167845E-2</v>
      </c>
      <c r="V834" s="100">
        <f t="shared" ref="V834:V897" si="181">T834-U834</f>
        <v>5.4318863639544857E-2</v>
      </c>
      <c r="Y834" s="81"/>
      <c r="Z834" s="81"/>
    </row>
    <row r="835" spans="1:26" ht="13">
      <c r="A835" s="74">
        <v>1939.11</v>
      </c>
      <c r="B835" s="95">
        <v>12.67</v>
      </c>
      <c r="C835" s="96">
        <v>0.6</v>
      </c>
      <c r="D835" s="95">
        <v>0.87</v>
      </c>
      <c r="E835" s="95">
        <v>14</v>
      </c>
      <c r="F835" s="96">
        <f t="shared" si="175"/>
        <v>1939.8749999999375</v>
      </c>
      <c r="G835" s="97">
        <f>G825*2/12+G837*10/12</f>
        <v>2.2350000000000003</v>
      </c>
      <c r="H835" s="96">
        <f t="shared" si="172"/>
        <v>288.89455249999992</v>
      </c>
      <c r="I835" s="96">
        <f t="shared" si="168"/>
        <v>13.680878571428567</v>
      </c>
      <c r="J835" s="98">
        <f t="shared" si="173"/>
        <v>10756.159641486443</v>
      </c>
      <c r="K835" s="96">
        <f t="shared" si="169"/>
        <v>19.83727392857142</v>
      </c>
      <c r="L835" s="98">
        <f t="shared" si="170"/>
        <v>738.58396906812982</v>
      </c>
      <c r="M835" s="91">
        <f t="shared" si="176"/>
        <v>16.599238509946641</v>
      </c>
      <c r="N835" s="87"/>
      <c r="O835" s="99">
        <f t="shared" si="177"/>
        <v>21.237270183870681</v>
      </c>
      <c r="P835" s="99"/>
      <c r="Q835" s="107">
        <f t="shared" si="178"/>
        <v>1.695121525565662E-2</v>
      </c>
      <c r="R835" s="97">
        <f t="shared" si="171"/>
        <v>1.0029740687979982</v>
      </c>
      <c r="S835" s="97">
        <f t="shared" si="174"/>
        <v>15.46871897235755</v>
      </c>
      <c r="T835" s="100">
        <f t="shared" si="179"/>
        <v>2.7644050803827813E-2</v>
      </c>
      <c r="U835" s="100">
        <f t="shared" si="180"/>
        <v>-3.0198812680253595E-2</v>
      </c>
      <c r="V835" s="100">
        <f t="shared" si="181"/>
        <v>5.7842863484081408E-2</v>
      </c>
      <c r="Y835" s="81"/>
      <c r="Z835" s="81"/>
    </row>
    <row r="836" spans="1:26" ht="13">
      <c r="A836" s="74">
        <v>1939.12</v>
      </c>
      <c r="B836" s="95">
        <v>12.37</v>
      </c>
      <c r="C836" s="96">
        <v>0.62</v>
      </c>
      <c r="D836" s="95">
        <v>0.9</v>
      </c>
      <c r="E836" s="95">
        <v>14</v>
      </c>
      <c r="F836" s="96">
        <f t="shared" si="175"/>
        <v>1939.9583333332707</v>
      </c>
      <c r="G836" s="97">
        <f>G825*1/12+G837*11/12</f>
        <v>2.2225000000000001</v>
      </c>
      <c r="H836" s="96">
        <f t="shared" si="172"/>
        <v>282.05411321428562</v>
      </c>
      <c r="I836" s="96">
        <f t="shared" si="168"/>
        <v>14.136907857142853</v>
      </c>
      <c r="J836" s="98">
        <f t="shared" si="173"/>
        <v>10545.337780583855</v>
      </c>
      <c r="K836" s="96">
        <f t="shared" si="169"/>
        <v>20.521317857142854</v>
      </c>
      <c r="L836" s="98">
        <f t="shared" si="170"/>
        <v>767.24365420577783</v>
      </c>
      <c r="M836" s="91">
        <f t="shared" si="176"/>
        <v>16.280412901283835</v>
      </c>
      <c r="N836" s="87"/>
      <c r="O836" s="99">
        <f t="shared" si="177"/>
        <v>20.784015129907623</v>
      </c>
      <c r="P836" s="99"/>
      <c r="Q836" s="107">
        <f t="shared" si="178"/>
        <v>1.8823727111642069E-2</v>
      </c>
      <c r="R836" s="97">
        <f t="shared" si="171"/>
        <v>1.0029643206380907</v>
      </c>
      <c r="S836" s="97">
        <f t="shared" si="174"/>
        <v>15.514724006798241</v>
      </c>
      <c r="T836" s="100">
        <f t="shared" si="179"/>
        <v>3.3859704471031149E-2</v>
      </c>
      <c r="U836" s="100">
        <f t="shared" si="180"/>
        <v>-2.948810779112232E-2</v>
      </c>
      <c r="V836" s="100">
        <f t="shared" si="181"/>
        <v>6.3347812262153469E-2</v>
      </c>
      <c r="Y836" s="81"/>
      <c r="Z836" s="81"/>
    </row>
    <row r="837" spans="1:26" ht="13">
      <c r="A837" s="74">
        <v>1940.01</v>
      </c>
      <c r="B837" s="95">
        <v>12.3</v>
      </c>
      <c r="C837" s="96">
        <v>0.62333300000000003</v>
      </c>
      <c r="D837" s="95">
        <v>0.93</v>
      </c>
      <c r="E837" s="95">
        <v>13.9</v>
      </c>
      <c r="F837" s="96">
        <f t="shared" si="175"/>
        <v>1940.041666666604</v>
      </c>
      <c r="G837" s="97">
        <v>2.21</v>
      </c>
      <c r="H837" s="96">
        <f t="shared" si="172"/>
        <v>282.47569424460426</v>
      </c>
      <c r="I837" s="96">
        <f t="shared" si="168"/>
        <v>14.315156253705032</v>
      </c>
      <c r="J837" s="98">
        <f t="shared" si="173"/>
        <v>10605.700526863297</v>
      </c>
      <c r="K837" s="96">
        <f t="shared" si="169"/>
        <v>21.357918345323736</v>
      </c>
      <c r="L837" s="98">
        <f t="shared" si="170"/>
        <v>801.89443007990781</v>
      </c>
      <c r="M837" s="91">
        <f t="shared" si="176"/>
        <v>16.378480342613667</v>
      </c>
      <c r="N837" s="87"/>
      <c r="O837" s="99">
        <f t="shared" si="177"/>
        <v>20.860773184593903</v>
      </c>
      <c r="P837" s="99"/>
      <c r="Q837" s="107">
        <f t="shared" si="178"/>
        <v>1.8449926158429539E-2</v>
      </c>
      <c r="R837" s="97">
        <f t="shared" si="171"/>
        <v>1.0037715554144664</v>
      </c>
      <c r="S837" s="97">
        <f t="shared" si="174"/>
        <v>15.672662210584335</v>
      </c>
      <c r="T837" s="100">
        <f t="shared" si="179"/>
        <v>3.640069618915609E-2</v>
      </c>
      <c r="U837" s="100">
        <f t="shared" si="180"/>
        <v>-2.9878658206996644E-2</v>
      </c>
      <c r="V837" s="100">
        <f t="shared" si="181"/>
        <v>6.6279354396152734E-2</v>
      </c>
      <c r="Y837" s="81"/>
      <c r="Z837" s="81"/>
    </row>
    <row r="838" spans="1:26" ht="13">
      <c r="A838" s="74">
        <v>1940.02</v>
      </c>
      <c r="B838" s="95">
        <v>12.22</v>
      </c>
      <c r="C838" s="96">
        <v>0.62666699999999997</v>
      </c>
      <c r="D838" s="95">
        <v>0.96</v>
      </c>
      <c r="E838" s="95">
        <v>14</v>
      </c>
      <c r="F838" s="96">
        <f t="shared" si="175"/>
        <v>1940.1249999999372</v>
      </c>
      <c r="G838" s="97">
        <f>G837*11/12+G849*1/12</f>
        <v>2.1883333333333335</v>
      </c>
      <c r="H838" s="96">
        <f t="shared" si="172"/>
        <v>278.63389357142853</v>
      </c>
      <c r="I838" s="96">
        <f t="shared" si="168"/>
        <v>14.288925219535709</v>
      </c>
      <c r="J838" s="98">
        <f t="shared" si="173"/>
        <v>10506.165182103703</v>
      </c>
      <c r="K838" s="96">
        <f t="shared" si="169"/>
        <v>21.889405714285708</v>
      </c>
      <c r="L838" s="98">
        <f t="shared" si="170"/>
        <v>825.36158550078187</v>
      </c>
      <c r="M838" s="91">
        <f t="shared" si="176"/>
        <v>16.216119847731054</v>
      </c>
      <c r="N838" s="87"/>
      <c r="O838" s="99">
        <f t="shared" si="177"/>
        <v>20.606533623194938</v>
      </c>
      <c r="P838" s="99"/>
      <c r="Q838" s="107">
        <f t="shared" si="178"/>
        <v>2.0555367211535197E-2</v>
      </c>
      <c r="R838" s="97">
        <f t="shared" si="171"/>
        <v>1.0037555134840215</v>
      </c>
      <c r="S838" s="97">
        <f t="shared" si="174"/>
        <v>15.619402720856597</v>
      </c>
      <c r="T838" s="100">
        <f t="shared" si="179"/>
        <v>3.9971189749723024E-2</v>
      </c>
      <c r="U838" s="100">
        <f t="shared" si="180"/>
        <v>-2.9539517735034382E-2</v>
      </c>
      <c r="V838" s="100">
        <f t="shared" si="181"/>
        <v>6.9510707484757406E-2</v>
      </c>
      <c r="Y838" s="81"/>
      <c r="Z838" s="81"/>
    </row>
    <row r="839" spans="1:26" ht="13">
      <c r="A839" s="74">
        <v>1940.03</v>
      </c>
      <c r="B839" s="95">
        <v>12.15</v>
      </c>
      <c r="C839" s="96">
        <v>0.63</v>
      </c>
      <c r="D839" s="95">
        <v>0.99</v>
      </c>
      <c r="E839" s="95">
        <v>14</v>
      </c>
      <c r="F839" s="96">
        <f t="shared" si="175"/>
        <v>1940.2083333332705</v>
      </c>
      <c r="G839" s="97">
        <f>G837*10/12+G849*2/12</f>
        <v>2.166666666666667</v>
      </c>
      <c r="H839" s="96">
        <f t="shared" si="172"/>
        <v>277.0377910714285</v>
      </c>
      <c r="I839" s="96">
        <f t="shared" si="168"/>
        <v>14.364922499999995</v>
      </c>
      <c r="J839" s="98">
        <f t="shared" si="173"/>
        <v>10491.119528201343</v>
      </c>
      <c r="K839" s="96">
        <f t="shared" si="169"/>
        <v>22.573449642857135</v>
      </c>
      <c r="L839" s="98">
        <f t="shared" si="170"/>
        <v>854.83196155714643</v>
      </c>
      <c r="M839" s="91">
        <f t="shared" si="176"/>
        <v>16.172906305307901</v>
      </c>
      <c r="N839" s="87"/>
      <c r="O839" s="99">
        <f t="shared" si="177"/>
        <v>20.505754657089827</v>
      </c>
      <c r="P839" s="99"/>
      <c r="Q839" s="107">
        <f t="shared" si="178"/>
        <v>2.1515605176069624E-2</v>
      </c>
      <c r="R839" s="97">
        <f t="shared" si="171"/>
        <v>1.0037394744304893</v>
      </c>
      <c r="S839" s="97">
        <f t="shared" si="174"/>
        <v>15.678061598387135</v>
      </c>
      <c r="T839" s="100">
        <f t="shared" si="179"/>
        <v>4.110460342552158E-2</v>
      </c>
      <c r="U839" s="100">
        <f t="shared" si="180"/>
        <v>-3.0304361536501623E-2</v>
      </c>
      <c r="V839" s="100">
        <f t="shared" si="181"/>
        <v>7.1408964962023203E-2</v>
      </c>
      <c r="Y839" s="81"/>
      <c r="Z839" s="81"/>
    </row>
    <row r="840" spans="1:26" ht="13">
      <c r="A840" s="74">
        <v>1940.04</v>
      </c>
      <c r="B840" s="95">
        <v>12.27</v>
      </c>
      <c r="C840" s="96">
        <v>0.63666699999999998</v>
      </c>
      <c r="D840" s="95">
        <v>1.00667</v>
      </c>
      <c r="E840" s="95">
        <v>14</v>
      </c>
      <c r="F840" s="96">
        <f t="shared" si="175"/>
        <v>1940.2916666666038</v>
      </c>
      <c r="G840" s="97">
        <f>G837*9/12+G849*3/12</f>
        <v>2.145</v>
      </c>
      <c r="H840" s="96">
        <f t="shared" si="172"/>
        <v>279.77396678571421</v>
      </c>
      <c r="I840" s="96">
        <f t="shared" si="168"/>
        <v>14.516939862392851</v>
      </c>
      <c r="J840" s="98">
        <f t="shared" si="173"/>
        <v>10640.547249170282</v>
      </c>
      <c r="K840" s="96">
        <f t="shared" si="169"/>
        <v>22.953550052499992</v>
      </c>
      <c r="L840" s="98">
        <f t="shared" si="170"/>
        <v>872.98449057231028</v>
      </c>
      <c r="M840" s="91">
        <f t="shared" si="176"/>
        <v>16.370988707128785</v>
      </c>
      <c r="N840" s="87"/>
      <c r="O840" s="99">
        <f t="shared" si="177"/>
        <v>20.710720299995657</v>
      </c>
      <c r="P840" s="99"/>
      <c r="Q840" s="107">
        <f t="shared" si="178"/>
        <v>2.0405333024727489E-2</v>
      </c>
      <c r="R840" s="97">
        <f t="shared" si="171"/>
        <v>1.0037234382585667</v>
      </c>
      <c r="S840" s="97">
        <f t="shared" si="174"/>
        <v>15.73668930885394</v>
      </c>
      <c r="T840" s="100">
        <f t="shared" si="179"/>
        <v>4.3105931374411099E-2</v>
      </c>
      <c r="U840" s="100">
        <f t="shared" si="180"/>
        <v>-3.0653668957569047E-2</v>
      </c>
      <c r="V840" s="100">
        <f t="shared" si="181"/>
        <v>7.3759600331980146E-2</v>
      </c>
      <c r="Y840" s="81"/>
      <c r="Z840" s="81"/>
    </row>
    <row r="841" spans="1:26" ht="13">
      <c r="A841" s="74">
        <v>1940.05</v>
      </c>
      <c r="B841" s="95">
        <v>10.58</v>
      </c>
      <c r="C841" s="96">
        <v>0.64333300000000004</v>
      </c>
      <c r="D841" s="95">
        <v>1.0233300000000001</v>
      </c>
      <c r="E841" s="95">
        <v>14</v>
      </c>
      <c r="F841" s="96">
        <f t="shared" si="175"/>
        <v>1940.374999999937</v>
      </c>
      <c r="G841" s="97">
        <f>G837*8/12+G849*4/12</f>
        <v>2.1233333333333335</v>
      </c>
      <c r="H841" s="96">
        <f t="shared" si="172"/>
        <v>241.23949214285707</v>
      </c>
      <c r="I841" s="96">
        <f t="shared" ref="I841:I904" si="182">C841*$E$1859/E841</f>
        <v>14.668934423321426</v>
      </c>
      <c r="J841" s="98">
        <f t="shared" si="173"/>
        <v>9221.4703473112568</v>
      </c>
      <c r="K841" s="96">
        <f t="shared" ref="K841:K904" si="183">D841*$E$1859/E841</f>
        <v>23.333422447499995</v>
      </c>
      <c r="L841" s="98">
        <f t="shared" ref="L841:L904" si="184">K841*(J841/H841)</f>
        <v>891.92885165539019</v>
      </c>
      <c r="M841" s="91">
        <f t="shared" si="176"/>
        <v>14.138747694800729</v>
      </c>
      <c r="N841" s="87"/>
      <c r="O841" s="99">
        <f t="shared" si="177"/>
        <v>17.861798289357665</v>
      </c>
      <c r="P841" s="99"/>
      <c r="Q841" s="107">
        <f t="shared" si="178"/>
        <v>3.0844754648737385E-2</v>
      </c>
      <c r="R841" s="97">
        <f t="shared" ref="R841:R904" si="185">((G841/G842+G841/1200+((1+G842/1200)^(-119))*(1-G841/G842)))</f>
        <v>1.0037074049729597</v>
      </c>
      <c r="S841" s="97">
        <f t="shared" si="174"/>
        <v>15.795283899889702</v>
      </c>
      <c r="T841" s="100">
        <f t="shared" si="179"/>
        <v>6.1770599522880998E-2</v>
      </c>
      <c r="U841" s="100">
        <f t="shared" si="180"/>
        <v>-3.1409081926938143E-2</v>
      </c>
      <c r="V841" s="100">
        <f t="shared" si="181"/>
        <v>9.3179681449819141E-2</v>
      </c>
      <c r="Y841" s="81"/>
      <c r="Z841" s="81"/>
    </row>
    <row r="842" spans="1:26" ht="13">
      <c r="A842" s="74">
        <v>1940.06</v>
      </c>
      <c r="B842" s="95">
        <v>9.67</v>
      </c>
      <c r="C842" s="96">
        <v>0.65</v>
      </c>
      <c r="D842" s="95">
        <v>1.04</v>
      </c>
      <c r="E842" s="95">
        <v>14.1</v>
      </c>
      <c r="F842" s="96">
        <f t="shared" si="175"/>
        <v>1940.4583333332703</v>
      </c>
      <c r="G842" s="97">
        <f>G837*7/12+G849*5/12</f>
        <v>2.1016666666666666</v>
      </c>
      <c r="H842" s="96">
        <f t="shared" ref="H842:H905" si="186">B842*$E$1859/E842</f>
        <v>218.92639964539001</v>
      </c>
      <c r="I842" s="96">
        <f t="shared" si="182"/>
        <v>14.715838652482265</v>
      </c>
      <c r="J842" s="98">
        <f t="shared" ref="J842:J905" si="187">J841*((H842+(I842/12))/H841)</f>
        <v>8415.4205309476529</v>
      </c>
      <c r="K842" s="96">
        <f t="shared" si="183"/>
        <v>23.545341843971624</v>
      </c>
      <c r="L842" s="98">
        <f t="shared" si="184"/>
        <v>905.07108088785503</v>
      </c>
      <c r="M842" s="91">
        <f t="shared" si="176"/>
        <v>12.843765598268808</v>
      </c>
      <c r="N842" s="87"/>
      <c r="O842" s="99">
        <f t="shared" si="177"/>
        <v>16.212647751148253</v>
      </c>
      <c r="P842" s="99"/>
      <c r="Q842" s="107">
        <f t="shared" si="178"/>
        <v>3.9474300571291088E-2</v>
      </c>
      <c r="R842" s="97">
        <f t="shared" si="185"/>
        <v>1.0036913745783809</v>
      </c>
      <c r="S842" s="97">
        <f t="shared" ref="S842:S905" si="188">S841*R841*E841/E842</f>
        <v>15.741404808196632</v>
      </c>
      <c r="T842" s="100">
        <f t="shared" si="179"/>
        <v>7.3376956935260473E-2</v>
      </c>
      <c r="U842" s="100">
        <f t="shared" si="180"/>
        <v>-3.1469676625855425E-2</v>
      </c>
      <c r="V842" s="100">
        <f t="shared" si="181"/>
        <v>0.1048466335611159</v>
      </c>
      <c r="Y842" s="81"/>
      <c r="Z842" s="81"/>
    </row>
    <row r="843" spans="1:26" ht="13">
      <c r="A843" s="74">
        <v>1940.07</v>
      </c>
      <c r="B843" s="95">
        <v>9.99</v>
      </c>
      <c r="C843" s="96">
        <v>0.656667</v>
      </c>
      <c r="D843" s="95">
        <v>1.0533300000000001</v>
      </c>
      <c r="E843" s="95">
        <v>14</v>
      </c>
      <c r="F843" s="96">
        <f t="shared" ref="F843:F906" si="189">F842+1/12</f>
        <v>1940.5416666666035</v>
      </c>
      <c r="G843" s="97">
        <f>G837*6/12+G849*6/12</f>
        <v>2.08</v>
      </c>
      <c r="H843" s="96">
        <f t="shared" si="186"/>
        <v>227.78662821428566</v>
      </c>
      <c r="I843" s="96">
        <f t="shared" si="182"/>
        <v>14.972969148107138</v>
      </c>
      <c r="J843" s="98">
        <f t="shared" si="187"/>
        <v>8803.9660370029978</v>
      </c>
      <c r="K843" s="96">
        <f t="shared" si="183"/>
        <v>24.017466376071422</v>
      </c>
      <c r="L843" s="98">
        <f t="shared" si="184"/>
        <v>928.27643100664352</v>
      </c>
      <c r="M843" s="91">
        <f t="shared" si="176"/>
        <v>13.369884763210059</v>
      </c>
      <c r="N843" s="87"/>
      <c r="O843" s="99">
        <f t="shared" si="177"/>
        <v>16.862230313337175</v>
      </c>
      <c r="P843" s="99"/>
      <c r="Q843" s="107">
        <f t="shared" si="178"/>
        <v>3.7104691099934833E-2</v>
      </c>
      <c r="R843" s="97">
        <f t="shared" si="185"/>
        <v>1.0036753470795532</v>
      </c>
      <c r="S843" s="97">
        <f t="shared" si="188"/>
        <v>15.912365888517423</v>
      </c>
      <c r="T843" s="100">
        <f t="shared" si="179"/>
        <v>5.9825000658282335E-2</v>
      </c>
      <c r="U843" s="100">
        <f t="shared" si="180"/>
        <v>-3.3708372905429163E-2</v>
      </c>
      <c r="V843" s="100">
        <f t="shared" si="181"/>
        <v>9.3533373563711497E-2</v>
      </c>
      <c r="Y843" s="81"/>
      <c r="Z843" s="81"/>
    </row>
    <row r="844" spans="1:26" ht="13">
      <c r="A844" s="74">
        <v>1940.08</v>
      </c>
      <c r="B844" s="95">
        <v>10.199999999999999</v>
      </c>
      <c r="C844" s="96">
        <v>0.66333299999999995</v>
      </c>
      <c r="D844" s="95">
        <v>1.06667</v>
      </c>
      <c r="E844" s="95">
        <v>14</v>
      </c>
      <c r="F844" s="96">
        <f t="shared" si="189"/>
        <v>1940.6249999999368</v>
      </c>
      <c r="G844" s="97">
        <f>G837*5/12+G849*7/12</f>
        <v>2.0583333333333336</v>
      </c>
      <c r="H844" s="96">
        <f t="shared" si="186"/>
        <v>232.57493571428563</v>
      </c>
      <c r="I844" s="96">
        <f t="shared" si="182"/>
        <v>15.124963709035709</v>
      </c>
      <c r="J844" s="98">
        <f t="shared" si="187"/>
        <v>9037.7494505538052</v>
      </c>
      <c r="K844" s="96">
        <f t="shared" si="183"/>
        <v>24.321637909642849</v>
      </c>
      <c r="L844" s="98">
        <f t="shared" si="184"/>
        <v>945.12707906100275</v>
      </c>
      <c r="M844" s="91">
        <f t="shared" si="176"/>
        <v>13.649399392391636</v>
      </c>
      <c r="N844" s="87"/>
      <c r="O844" s="99">
        <f t="shared" si="177"/>
        <v>17.199450235230632</v>
      </c>
      <c r="P844" s="99"/>
      <c r="Q844" s="107">
        <f t="shared" si="178"/>
        <v>3.6383899673062041E-2</v>
      </c>
      <c r="R844" s="97">
        <f t="shared" si="185"/>
        <v>1.0036593224812065</v>
      </c>
      <c r="S844" s="97">
        <f t="shared" si="188"/>
        <v>15.970849356014567</v>
      </c>
      <c r="T844" s="100">
        <f t="shared" si="179"/>
        <v>6.3007997970177199E-2</v>
      </c>
      <c r="U844" s="100">
        <f t="shared" si="180"/>
        <v>-3.4840854558174206E-2</v>
      </c>
      <c r="V844" s="100">
        <f t="shared" si="181"/>
        <v>9.7848852528351404E-2</v>
      </c>
      <c r="Y844" s="81"/>
      <c r="Z844" s="81"/>
    </row>
    <row r="845" spans="1:26" ht="13">
      <c r="A845" s="74">
        <v>1940.09</v>
      </c>
      <c r="B845" s="95">
        <v>10.63</v>
      </c>
      <c r="C845" s="96">
        <v>0.67</v>
      </c>
      <c r="D845" s="95">
        <v>1.08</v>
      </c>
      <c r="E845" s="95">
        <v>14</v>
      </c>
      <c r="F845" s="96">
        <f t="shared" si="189"/>
        <v>1940.70833333327</v>
      </c>
      <c r="G845" s="97">
        <f>G837*4/12+G849*8/12</f>
        <v>2.0366666666666666</v>
      </c>
      <c r="H845" s="96">
        <f t="shared" si="186"/>
        <v>242.37956535714281</v>
      </c>
      <c r="I845" s="96">
        <f t="shared" si="182"/>
        <v>15.276981071428567</v>
      </c>
      <c r="J845" s="98">
        <f t="shared" si="187"/>
        <v>9468.2239546120472</v>
      </c>
      <c r="K845" s="96">
        <f t="shared" si="183"/>
        <v>24.625581428571422</v>
      </c>
      <c r="L845" s="98">
        <f t="shared" si="184"/>
        <v>961.96442812615339</v>
      </c>
      <c r="M845" s="91">
        <f t="shared" si="176"/>
        <v>14.214842598620638</v>
      </c>
      <c r="N845" s="87"/>
      <c r="O845" s="99">
        <f t="shared" si="177"/>
        <v>17.894527295628073</v>
      </c>
      <c r="P845" s="99"/>
      <c r="Q845" s="107">
        <f t="shared" si="178"/>
        <v>3.3092066814589143E-2</v>
      </c>
      <c r="R845" s="97">
        <f t="shared" si="185"/>
        <v>1.0036433007880792</v>
      </c>
      <c r="S845" s="97">
        <f t="shared" si="188"/>
        <v>16.029291844106993</v>
      </c>
      <c r="T845" s="100">
        <f t="shared" si="179"/>
        <v>6.1925878084512664E-2</v>
      </c>
      <c r="U845" s="100">
        <f t="shared" si="180"/>
        <v>-3.5567719186045399E-2</v>
      </c>
      <c r="V845" s="100">
        <f t="shared" si="181"/>
        <v>9.7493597270558063E-2</v>
      </c>
      <c r="Y845" s="81"/>
      <c r="Z845" s="81"/>
    </row>
    <row r="846" spans="1:26" ht="13">
      <c r="A846" s="74">
        <v>1940.1</v>
      </c>
      <c r="B846" s="95">
        <v>10.73</v>
      </c>
      <c r="C846" s="96">
        <v>0.67</v>
      </c>
      <c r="D846" s="95">
        <v>1.07</v>
      </c>
      <c r="E846" s="95">
        <v>14</v>
      </c>
      <c r="F846" s="96">
        <f t="shared" si="189"/>
        <v>1940.7916666666033</v>
      </c>
      <c r="G846" s="97">
        <f>G837*3/12+G849*9/12</f>
        <v>2.0150000000000001</v>
      </c>
      <c r="H846" s="96">
        <f t="shared" si="186"/>
        <v>244.65971178571422</v>
      </c>
      <c r="I846" s="96">
        <f t="shared" si="182"/>
        <v>15.276981071428567</v>
      </c>
      <c r="J846" s="98">
        <f t="shared" si="187"/>
        <v>9607.0259207074105</v>
      </c>
      <c r="K846" s="96">
        <f t="shared" si="183"/>
        <v>24.397566785714279</v>
      </c>
      <c r="L846" s="98">
        <f t="shared" si="184"/>
        <v>958.01656432031018</v>
      </c>
      <c r="M846" s="91">
        <f t="shared" si="176"/>
        <v>14.328290323104952</v>
      </c>
      <c r="N846" s="87"/>
      <c r="O846" s="99">
        <f t="shared" si="177"/>
        <v>18.021167440415681</v>
      </c>
      <c r="P846" s="99"/>
      <c r="Q846" s="107">
        <f t="shared" si="178"/>
        <v>3.3345933452265067E-2</v>
      </c>
      <c r="R846" s="97">
        <f t="shared" si="185"/>
        <v>1.0036272820049184</v>
      </c>
      <c r="S846" s="97">
        <f t="shared" si="188"/>
        <v>16.087691375714979</v>
      </c>
      <c r="T846" s="100">
        <f t="shared" si="179"/>
        <v>6.4436129950412147E-2</v>
      </c>
      <c r="U846" s="100">
        <f t="shared" si="180"/>
        <v>-3.6681501835572172E-2</v>
      </c>
      <c r="V846" s="100">
        <f t="shared" si="181"/>
        <v>0.10111763178598432</v>
      </c>
      <c r="Y846" s="81"/>
      <c r="Z846" s="81"/>
    </row>
    <row r="847" spans="1:26" ht="13">
      <c r="A847" s="74">
        <v>1940.11</v>
      </c>
      <c r="B847" s="95">
        <v>10.98</v>
      </c>
      <c r="C847" s="96">
        <v>0.67</v>
      </c>
      <c r="D847" s="95">
        <v>1.06</v>
      </c>
      <c r="E847" s="95">
        <v>14</v>
      </c>
      <c r="F847" s="96">
        <f t="shared" si="189"/>
        <v>1940.8749999999366</v>
      </c>
      <c r="G847" s="97">
        <f>G837*2/12+G849*10/12</f>
        <v>1.9933333333333334</v>
      </c>
      <c r="H847" s="96">
        <f t="shared" si="186"/>
        <v>250.36007785714281</v>
      </c>
      <c r="I847" s="96">
        <f t="shared" si="182"/>
        <v>15.276981071428567</v>
      </c>
      <c r="J847" s="98">
        <f t="shared" si="187"/>
        <v>9880.8515274874389</v>
      </c>
      <c r="K847" s="96">
        <f t="shared" si="183"/>
        <v>24.169552142857135</v>
      </c>
      <c r="L847" s="98">
        <f t="shared" si="184"/>
        <v>953.88912742592743</v>
      </c>
      <c r="M847" s="91">
        <f t="shared" si="176"/>
        <v>14.636689248763604</v>
      </c>
      <c r="N847" s="87"/>
      <c r="O847" s="99">
        <f t="shared" si="177"/>
        <v>18.393381330164459</v>
      </c>
      <c r="P847" s="99"/>
      <c r="Q847" s="107">
        <f t="shared" si="178"/>
        <v>3.2690244174055846E-2</v>
      </c>
      <c r="R847" s="97">
        <f t="shared" si="185"/>
        <v>1.0036112661364796</v>
      </c>
      <c r="S847" s="97">
        <f t="shared" si="188"/>
        <v>16.14604596914279</v>
      </c>
      <c r="T847" s="100">
        <f t="shared" si="179"/>
        <v>6.1437338019165066E-2</v>
      </c>
      <c r="U847" s="100">
        <f t="shared" si="180"/>
        <v>-3.7395403887164891E-2</v>
      </c>
      <c r="V847" s="100">
        <f t="shared" si="181"/>
        <v>9.8832741906329957E-2</v>
      </c>
      <c r="Y847" s="81"/>
      <c r="Z847" s="81"/>
    </row>
    <row r="848" spans="1:26" ht="13">
      <c r="A848" s="74">
        <v>1940.12</v>
      </c>
      <c r="B848" s="95">
        <v>10.53</v>
      </c>
      <c r="C848" s="96">
        <v>0.67</v>
      </c>
      <c r="D848" s="95">
        <v>1.05</v>
      </c>
      <c r="E848" s="95">
        <v>14.1</v>
      </c>
      <c r="F848" s="96">
        <f t="shared" si="189"/>
        <v>1940.9583333332698</v>
      </c>
      <c r="G848" s="97">
        <f>G837*1/12+G849*11/12</f>
        <v>1.9716666666666665</v>
      </c>
      <c r="H848" s="96">
        <f t="shared" si="186"/>
        <v>238.39658617021269</v>
      </c>
      <c r="I848" s="96">
        <f t="shared" si="182"/>
        <v>15.16863368794326</v>
      </c>
      <c r="J848" s="98">
        <f t="shared" si="187"/>
        <v>9458.5814599046444</v>
      </c>
      <c r="K848" s="96">
        <f t="shared" si="183"/>
        <v>23.771739361702121</v>
      </c>
      <c r="L848" s="98">
        <f t="shared" si="184"/>
        <v>943.16339343778509</v>
      </c>
      <c r="M848" s="91">
        <f t="shared" si="176"/>
        <v>13.908426122353832</v>
      </c>
      <c r="N848" s="87"/>
      <c r="O848" s="99">
        <f t="shared" si="177"/>
        <v>17.47011511194825</v>
      </c>
      <c r="P848" s="99"/>
      <c r="Q848" s="107">
        <f t="shared" si="178"/>
        <v>3.9005332223909617E-2</v>
      </c>
      <c r="R848" s="97">
        <f t="shared" si="185"/>
        <v>1.0035952531875263</v>
      </c>
      <c r="S848" s="97">
        <f t="shared" si="188"/>
        <v>16.089429144301331</v>
      </c>
      <c r="T848" s="100">
        <f t="shared" si="179"/>
        <v>6.502516778789591E-2</v>
      </c>
      <c r="U848" s="100">
        <f t="shared" si="180"/>
        <v>-3.8191801895766986E-2</v>
      </c>
      <c r="V848" s="100">
        <f t="shared" si="181"/>
        <v>0.1032169696836629</v>
      </c>
      <c r="Y848" s="81"/>
      <c r="Z848" s="81"/>
    </row>
    <row r="849" spans="1:26" ht="13">
      <c r="A849" s="74">
        <v>1941.01</v>
      </c>
      <c r="B849" s="95">
        <v>10.55</v>
      </c>
      <c r="C849" s="96">
        <v>0.67333299999999996</v>
      </c>
      <c r="D849" s="95">
        <v>1.0533300000000001</v>
      </c>
      <c r="E849" s="95">
        <v>14.1</v>
      </c>
      <c r="F849" s="96">
        <f t="shared" si="189"/>
        <v>1941.0416666666031</v>
      </c>
      <c r="G849" s="97">
        <v>1.95</v>
      </c>
      <c r="H849" s="96">
        <f t="shared" si="186"/>
        <v>238.84938120567372</v>
      </c>
      <c r="I849" s="96">
        <f t="shared" si="182"/>
        <v>15.244091980602832</v>
      </c>
      <c r="J849" s="98">
        <f t="shared" si="187"/>
        <v>9526.9483052712112</v>
      </c>
      <c r="K849" s="96">
        <f t="shared" si="183"/>
        <v>23.847129735106378</v>
      </c>
      <c r="L849" s="98">
        <f t="shared" si="184"/>
        <v>951.1867733072346</v>
      </c>
      <c r="M849" s="91">
        <f t="shared" si="176"/>
        <v>13.904158267950828</v>
      </c>
      <c r="N849" s="87"/>
      <c r="O849" s="99">
        <f t="shared" si="177"/>
        <v>17.45972403115238</v>
      </c>
      <c r="P849" s="99"/>
      <c r="Q849" s="107">
        <f t="shared" si="178"/>
        <v>4.047838438753476E-2</v>
      </c>
      <c r="R849" s="97">
        <f t="shared" si="185"/>
        <v>0.99780354306056551</v>
      </c>
      <c r="S849" s="97">
        <f t="shared" si="188"/>
        <v>16.14727471571786</v>
      </c>
      <c r="T849" s="100">
        <f t="shared" si="179"/>
        <v>7.0799139272996525E-2</v>
      </c>
      <c r="U849" s="100">
        <f t="shared" si="180"/>
        <v>-4.0032852455805679E-2</v>
      </c>
      <c r="V849" s="100">
        <f t="shared" si="181"/>
        <v>0.1108319917288022</v>
      </c>
      <c r="Y849" s="81"/>
      <c r="Z849" s="81"/>
    </row>
    <row r="850" spans="1:26" ht="13">
      <c r="A850" s="74">
        <v>1941.02</v>
      </c>
      <c r="B850" s="95">
        <v>9.89</v>
      </c>
      <c r="C850" s="96">
        <v>0.67666700000000002</v>
      </c>
      <c r="D850" s="95">
        <v>1.05667</v>
      </c>
      <c r="E850" s="95">
        <v>14.1</v>
      </c>
      <c r="F850" s="96">
        <f t="shared" si="189"/>
        <v>1941.1249999999363</v>
      </c>
      <c r="G850" s="97">
        <f>G849*11/12+G861*1/12</f>
        <v>1.9924999999999999</v>
      </c>
      <c r="H850" s="96">
        <f t="shared" si="186"/>
        <v>223.90714503546093</v>
      </c>
      <c r="I850" s="96">
        <f t="shared" si="182"/>
        <v>15.319572913014181</v>
      </c>
      <c r="J850" s="98">
        <f t="shared" si="187"/>
        <v>8981.8704296877586</v>
      </c>
      <c r="K850" s="96">
        <f t="shared" si="183"/>
        <v>23.922746506028361</v>
      </c>
      <c r="L850" s="98">
        <f t="shared" si="184"/>
        <v>959.64337987241277</v>
      </c>
      <c r="M850" s="91">
        <f t="shared" si="176"/>
        <v>13.002943303402445</v>
      </c>
      <c r="N850" s="87"/>
      <c r="O850" s="99">
        <f t="shared" si="177"/>
        <v>16.330448496085086</v>
      </c>
      <c r="P850" s="99"/>
      <c r="Q850" s="107">
        <f t="shared" si="178"/>
        <v>4.628963306826693E-2</v>
      </c>
      <c r="R850" s="97">
        <f t="shared" si="185"/>
        <v>0.99784679152781341</v>
      </c>
      <c r="S850" s="97">
        <f t="shared" si="188"/>
        <v>16.111807922115567</v>
      </c>
      <c r="T850" s="100">
        <f t="shared" si="179"/>
        <v>8.0417427361342941E-2</v>
      </c>
      <c r="U850" s="100">
        <f t="shared" si="180"/>
        <v>-4.0820039230184846E-2</v>
      </c>
      <c r="V850" s="100">
        <f t="shared" si="181"/>
        <v>0.12123746659152779</v>
      </c>
      <c r="Y850" s="81"/>
      <c r="Z850" s="81"/>
    </row>
    <row r="851" spans="1:26" ht="13">
      <c r="A851" s="74">
        <v>1941.03</v>
      </c>
      <c r="B851" s="95">
        <v>9.9499999999999993</v>
      </c>
      <c r="C851" s="96">
        <v>0.68</v>
      </c>
      <c r="D851" s="95">
        <v>1.06</v>
      </c>
      <c r="E851" s="95">
        <v>14.2</v>
      </c>
      <c r="F851" s="96">
        <f t="shared" si="189"/>
        <v>1941.2083333332696</v>
      </c>
      <c r="G851" s="97">
        <f>G849*10/12+G861*2/12</f>
        <v>2.0350000000000001</v>
      </c>
      <c r="H851" s="96">
        <f t="shared" si="186"/>
        <v>223.67915316901403</v>
      </c>
      <c r="I851" s="96">
        <f t="shared" si="182"/>
        <v>15.286615492957743</v>
      </c>
      <c r="J851" s="98">
        <f t="shared" si="187"/>
        <v>9023.8256483741188</v>
      </c>
      <c r="K851" s="96">
        <f t="shared" si="183"/>
        <v>23.829135915492952</v>
      </c>
      <c r="L851" s="98">
        <f t="shared" si="184"/>
        <v>961.33217962578544</v>
      </c>
      <c r="M851" s="91">
        <f t="shared" si="176"/>
        <v>12.955719822063326</v>
      </c>
      <c r="N851" s="87"/>
      <c r="O851" s="99">
        <f t="shared" si="177"/>
        <v>16.274201363786236</v>
      </c>
      <c r="P851" s="99"/>
      <c r="Q851" s="107">
        <f t="shared" si="178"/>
        <v>4.7477159338851209E-2</v>
      </c>
      <c r="R851" s="97">
        <f t="shared" si="185"/>
        <v>0.99789001806578537</v>
      </c>
      <c r="S851" s="97">
        <f t="shared" si="188"/>
        <v>15.963896715156022</v>
      </c>
      <c r="T851" s="100">
        <f t="shared" si="179"/>
        <v>7.8294771296359755E-2</v>
      </c>
      <c r="U851" s="100">
        <f t="shared" si="180"/>
        <v>-4.0178458078739543E-2</v>
      </c>
      <c r="V851" s="100">
        <f t="shared" si="181"/>
        <v>0.1184732293750993</v>
      </c>
      <c r="Y851" s="81"/>
      <c r="Z851" s="81"/>
    </row>
    <row r="852" spans="1:26" ht="13">
      <c r="A852" s="74">
        <v>1941.04</v>
      </c>
      <c r="B852" s="95">
        <v>9.64</v>
      </c>
      <c r="C852" s="96">
        <v>0.68333299999999997</v>
      </c>
      <c r="D852" s="95">
        <v>1.07</v>
      </c>
      <c r="E852" s="95">
        <v>14.3</v>
      </c>
      <c r="F852" s="96">
        <f t="shared" si="189"/>
        <v>1941.2916666666029</v>
      </c>
      <c r="G852" s="97">
        <f>G849*9/12+G861*3/12</f>
        <v>2.0775000000000001</v>
      </c>
      <c r="H852" s="96">
        <f t="shared" si="186"/>
        <v>215.19479860139853</v>
      </c>
      <c r="I852" s="96">
        <f t="shared" si="182"/>
        <v>15.254119015839155</v>
      </c>
      <c r="J852" s="98">
        <f t="shared" si="187"/>
        <v>8732.8264221755144</v>
      </c>
      <c r="K852" s="96">
        <f t="shared" si="183"/>
        <v>23.885729720279713</v>
      </c>
      <c r="L852" s="98">
        <f t="shared" si="184"/>
        <v>969.30749706719928</v>
      </c>
      <c r="M852" s="91">
        <f t="shared" si="176"/>
        <v>12.429370389220781</v>
      </c>
      <c r="N852" s="87"/>
      <c r="O852" s="99">
        <f t="shared" si="177"/>
        <v>15.62059635074306</v>
      </c>
      <c r="P852" s="99"/>
      <c r="Q852" s="107">
        <f t="shared" si="178"/>
        <v>5.1653928535461108E-2</v>
      </c>
      <c r="R852" s="97">
        <f t="shared" si="185"/>
        <v>0.99793322274458374</v>
      </c>
      <c r="S852" s="97">
        <f t="shared" si="188"/>
        <v>15.81881308930914</v>
      </c>
      <c r="T852" s="100">
        <f t="shared" si="179"/>
        <v>8.3906737546526333E-2</v>
      </c>
      <c r="U852" s="100">
        <f t="shared" si="180"/>
        <v>-3.9171540119704584E-2</v>
      </c>
      <c r="V852" s="100">
        <f t="shared" si="181"/>
        <v>0.12307827766623092</v>
      </c>
      <c r="Y852" s="81"/>
      <c r="Z852" s="81"/>
    </row>
    <row r="853" spans="1:26" ht="13">
      <c r="A853" s="74">
        <v>1941.05</v>
      </c>
      <c r="B853" s="95">
        <v>9.43</v>
      </c>
      <c r="C853" s="96">
        <v>0.68666700000000003</v>
      </c>
      <c r="D853" s="95">
        <v>1.08</v>
      </c>
      <c r="E853" s="95">
        <v>14.4</v>
      </c>
      <c r="F853" s="96">
        <f t="shared" si="189"/>
        <v>1941.3749999999361</v>
      </c>
      <c r="G853" s="97">
        <f>G849*8/12+G861*4/12</f>
        <v>2.12</v>
      </c>
      <c r="H853" s="96">
        <f t="shared" si="186"/>
        <v>209.04509131944437</v>
      </c>
      <c r="I853" s="96">
        <f t="shared" si="182"/>
        <v>15.222096046770828</v>
      </c>
      <c r="J853" s="98">
        <f t="shared" si="187"/>
        <v>8534.7423313686868</v>
      </c>
      <c r="K853" s="96">
        <f t="shared" si="183"/>
        <v>23.941537499999992</v>
      </c>
      <c r="L853" s="98">
        <f t="shared" si="184"/>
        <v>977.46783858729384</v>
      </c>
      <c r="M853" s="91">
        <f t="shared" si="176"/>
        <v>12.037206512481573</v>
      </c>
      <c r="N853" s="87"/>
      <c r="O853" s="99">
        <f t="shared" si="177"/>
        <v>15.138524744744737</v>
      </c>
      <c r="P853" s="99"/>
      <c r="Q853" s="107">
        <f t="shared" si="178"/>
        <v>5.5831630874339899E-2</v>
      </c>
      <c r="R853" s="97">
        <f t="shared" si="185"/>
        <v>0.99797640563406864</v>
      </c>
      <c r="S853" s="97">
        <f t="shared" si="188"/>
        <v>15.676493298943138</v>
      </c>
      <c r="T853" s="100">
        <f t="shared" si="179"/>
        <v>8.6662450509808364E-2</v>
      </c>
      <c r="U853" s="100">
        <f t="shared" si="180"/>
        <v>-3.8543675475214867E-2</v>
      </c>
      <c r="V853" s="100">
        <f t="shared" si="181"/>
        <v>0.12520612598502323</v>
      </c>
      <c r="Y853" s="81"/>
      <c r="Z853" s="81"/>
    </row>
    <row r="854" spans="1:26" ht="13">
      <c r="A854" s="74">
        <v>1941.06</v>
      </c>
      <c r="B854" s="95">
        <v>9.76</v>
      </c>
      <c r="C854" s="96">
        <v>0.69</v>
      </c>
      <c r="D854" s="95">
        <v>1.0900000000000001</v>
      </c>
      <c r="E854" s="95">
        <v>14.7</v>
      </c>
      <c r="F854" s="96">
        <f t="shared" si="189"/>
        <v>1941.4583333332694</v>
      </c>
      <c r="G854" s="97">
        <f>G849*7/12+G861*5/12</f>
        <v>2.1625000000000001</v>
      </c>
      <c r="H854" s="96">
        <f t="shared" si="186"/>
        <v>211.94503945578225</v>
      </c>
      <c r="I854" s="96">
        <f t="shared" si="182"/>
        <v>14.983819387755098</v>
      </c>
      <c r="J854" s="98">
        <f t="shared" si="187"/>
        <v>8704.1183721820926</v>
      </c>
      <c r="K854" s="96">
        <f t="shared" si="183"/>
        <v>23.670091496598634</v>
      </c>
      <c r="L854" s="98">
        <f t="shared" si="184"/>
        <v>972.07879361459845</v>
      </c>
      <c r="M854" s="91">
        <f t="shared" si="176"/>
        <v>12.164306590628438</v>
      </c>
      <c r="N854" s="87"/>
      <c r="O854" s="99">
        <f t="shared" si="177"/>
        <v>15.307415379169981</v>
      </c>
      <c r="P854" s="99"/>
      <c r="Q854" s="107">
        <f t="shared" si="178"/>
        <v>5.7901603030118723E-2</v>
      </c>
      <c r="R854" s="97">
        <f t="shared" si="185"/>
        <v>0.99801956680385973</v>
      </c>
      <c r="S854" s="97">
        <f t="shared" si="188"/>
        <v>15.325489406131432</v>
      </c>
      <c r="T854" s="100">
        <f t="shared" si="179"/>
        <v>8.3286391548049066E-2</v>
      </c>
      <c r="U854" s="100">
        <f t="shared" si="180"/>
        <v>-3.6231839601446825E-2</v>
      </c>
      <c r="V854" s="100">
        <f t="shared" si="181"/>
        <v>0.11951823114949589</v>
      </c>
      <c r="Y854" s="81"/>
      <c r="Z854" s="81"/>
    </row>
    <row r="855" spans="1:26" ht="13">
      <c r="A855" s="74">
        <v>1941.07</v>
      </c>
      <c r="B855" s="95">
        <v>10.26</v>
      </c>
      <c r="C855" s="96">
        <v>0.69333299999999998</v>
      </c>
      <c r="D855" s="95">
        <v>1.1233299999999999</v>
      </c>
      <c r="E855" s="95">
        <v>14.7</v>
      </c>
      <c r="F855" s="96">
        <f t="shared" si="189"/>
        <v>1941.5416666666026</v>
      </c>
      <c r="G855" s="97">
        <f>G849*6/12+G861*6/12</f>
        <v>2.2050000000000001</v>
      </c>
      <c r="H855" s="96">
        <f t="shared" si="186"/>
        <v>222.80287959183667</v>
      </c>
      <c r="I855" s="96">
        <f t="shared" si="182"/>
        <v>15.056197750102037</v>
      </c>
      <c r="J855" s="98">
        <f t="shared" si="187"/>
        <v>9201.5531633060036</v>
      </c>
      <c r="K855" s="96">
        <f t="shared" si="183"/>
        <v>24.393875120068021</v>
      </c>
      <c r="L855" s="98">
        <f t="shared" si="184"/>
        <v>1007.4445141263677</v>
      </c>
      <c r="M855" s="91">
        <f t="shared" si="176"/>
        <v>12.744996277919578</v>
      </c>
      <c r="N855" s="87"/>
      <c r="O855" s="99">
        <f t="shared" si="177"/>
        <v>16.045059460934318</v>
      </c>
      <c r="P855" s="99"/>
      <c r="Q855" s="107">
        <f t="shared" si="178"/>
        <v>5.3731040578336373E-2</v>
      </c>
      <c r="R855" s="97">
        <f t="shared" si="185"/>
        <v>0.99806270632333516</v>
      </c>
      <c r="S855" s="97">
        <f t="shared" si="188"/>
        <v>15.295138298164433</v>
      </c>
      <c r="T855" s="100">
        <f t="shared" si="179"/>
        <v>7.9799914622028068E-2</v>
      </c>
      <c r="U855" s="100">
        <f t="shared" si="180"/>
        <v>-3.5907792503111713E-2</v>
      </c>
      <c r="V855" s="100">
        <f t="shared" si="181"/>
        <v>0.11570770712513978</v>
      </c>
      <c r="Y855" s="81"/>
      <c r="Z855" s="81"/>
    </row>
    <row r="856" spans="1:26" ht="13">
      <c r="A856" s="74">
        <v>1941.08</v>
      </c>
      <c r="B856" s="95">
        <v>10.210000000000001</v>
      </c>
      <c r="C856" s="96">
        <v>0.69666700000000004</v>
      </c>
      <c r="D856" s="95">
        <v>1.1566700000000001</v>
      </c>
      <c r="E856" s="95">
        <v>14.9</v>
      </c>
      <c r="F856" s="96">
        <f t="shared" si="189"/>
        <v>1941.6249999999359</v>
      </c>
      <c r="G856" s="97">
        <f>G849*5/12+G861*7/12</f>
        <v>2.2474999999999996</v>
      </c>
      <c r="H856" s="96">
        <f t="shared" si="186"/>
        <v>218.74102718120798</v>
      </c>
      <c r="I856" s="96">
        <f t="shared" si="182"/>
        <v>14.925529400906036</v>
      </c>
      <c r="J856" s="98">
        <f t="shared" si="187"/>
        <v>9085.1699583133413</v>
      </c>
      <c r="K856" s="96">
        <f t="shared" si="183"/>
        <v>24.780723203691267</v>
      </c>
      <c r="L856" s="98">
        <f t="shared" si="184"/>
        <v>1029.2403071187359</v>
      </c>
      <c r="M856" s="91">
        <f t="shared" si="176"/>
        <v>12.4631737203878</v>
      </c>
      <c r="N856" s="87"/>
      <c r="O856" s="99">
        <f t="shared" si="177"/>
        <v>15.698062133844481</v>
      </c>
      <c r="P856" s="99"/>
      <c r="Q856" s="107">
        <f t="shared" si="178"/>
        <v>5.6428920036089333E-2</v>
      </c>
      <c r="R856" s="97">
        <f t="shared" si="185"/>
        <v>0.99810582426163519</v>
      </c>
      <c r="S856" s="97">
        <f t="shared" si="188"/>
        <v>15.060600987570371</v>
      </c>
      <c r="T856" s="100">
        <f t="shared" si="179"/>
        <v>8.6422053219641581E-2</v>
      </c>
      <c r="U856" s="100">
        <f t="shared" si="180"/>
        <v>-3.4282874070881597E-2</v>
      </c>
      <c r="V856" s="100">
        <f t="shared" si="181"/>
        <v>0.12070492729052318</v>
      </c>
      <c r="Y856" s="81"/>
      <c r="Z856" s="81"/>
    </row>
    <row r="857" spans="1:26" ht="13">
      <c r="A857" s="74">
        <v>1941.09</v>
      </c>
      <c r="B857" s="95">
        <v>10.24</v>
      </c>
      <c r="C857" s="96">
        <v>0.7</v>
      </c>
      <c r="D857" s="95">
        <v>1.19</v>
      </c>
      <c r="E857" s="95">
        <v>15.1</v>
      </c>
      <c r="F857" s="96">
        <f t="shared" si="189"/>
        <v>1941.7083333332691</v>
      </c>
      <c r="G857" s="97">
        <f>G849*4/12+G861*8/12</f>
        <v>2.29</v>
      </c>
      <c r="H857" s="96">
        <f t="shared" si="186"/>
        <v>216.47800794701982</v>
      </c>
      <c r="I857" s="96">
        <f t="shared" si="182"/>
        <v>14.798301324503306</v>
      </c>
      <c r="J857" s="98">
        <f t="shared" si="187"/>
        <v>9042.397198230432</v>
      </c>
      <c r="K857" s="96">
        <f t="shared" si="183"/>
        <v>25.157112251655622</v>
      </c>
      <c r="L857" s="98">
        <f t="shared" si="184"/>
        <v>1050.8254556537318</v>
      </c>
      <c r="M857" s="91">
        <f t="shared" si="176"/>
        <v>12.279729272093077</v>
      </c>
      <c r="N857" s="87"/>
      <c r="O857" s="99">
        <f t="shared" si="177"/>
        <v>15.475689806719133</v>
      </c>
      <c r="P857" s="99"/>
      <c r="Q857" s="107">
        <f t="shared" si="178"/>
        <v>5.9199695162733643E-2</v>
      </c>
      <c r="R857" s="97">
        <f t="shared" si="185"/>
        <v>0.99814892068766214</v>
      </c>
      <c r="S857" s="97">
        <f t="shared" si="188"/>
        <v>14.832973250487443</v>
      </c>
      <c r="T857" s="100">
        <f t="shared" si="179"/>
        <v>8.9452584610300034E-2</v>
      </c>
      <c r="U857" s="100">
        <f t="shared" si="180"/>
        <v>-3.3419867329752551E-2</v>
      </c>
      <c r="V857" s="100">
        <f t="shared" si="181"/>
        <v>0.12287245194005258</v>
      </c>
      <c r="Y857" s="81"/>
      <c r="Z857" s="81"/>
    </row>
    <row r="858" spans="1:26" ht="13">
      <c r="A858" s="74">
        <v>1941.1</v>
      </c>
      <c r="B858" s="95">
        <v>9.83</v>
      </c>
      <c r="C858" s="96">
        <v>0.70333299999999999</v>
      </c>
      <c r="D858" s="95">
        <v>1.18</v>
      </c>
      <c r="E858" s="95">
        <v>15.3</v>
      </c>
      <c r="F858" s="96">
        <f t="shared" si="189"/>
        <v>1941.7916666666024</v>
      </c>
      <c r="G858" s="97">
        <f>G849*3/12+G861*9/12</f>
        <v>2.3325</v>
      </c>
      <c r="H858" s="96">
        <f t="shared" si="186"/>
        <v>205.09395522875812</v>
      </c>
      <c r="I858" s="96">
        <f t="shared" si="182"/>
        <v>14.674399472320257</v>
      </c>
      <c r="J858" s="98">
        <f t="shared" si="187"/>
        <v>8617.9592539208552</v>
      </c>
      <c r="K858" s="96">
        <f t="shared" si="183"/>
        <v>24.619620261437898</v>
      </c>
      <c r="L858" s="98">
        <f t="shared" si="184"/>
        <v>1034.5057903994514</v>
      </c>
      <c r="M858" s="91">
        <f t="shared" si="176"/>
        <v>11.577814956574077</v>
      </c>
      <c r="N858" s="87"/>
      <c r="O858" s="99">
        <f t="shared" si="177"/>
        <v>14.60383368903617</v>
      </c>
      <c r="P858" s="99"/>
      <c r="Q858" s="107">
        <f t="shared" si="178"/>
        <v>6.5699757158589459E-2</v>
      </c>
      <c r="R858" s="97">
        <f t="shared" si="185"/>
        <v>0.99819199567007955</v>
      </c>
      <c r="S858" s="97">
        <f t="shared" si="188"/>
        <v>14.611980080555643</v>
      </c>
      <c r="T858" s="100">
        <f t="shared" si="179"/>
        <v>9.4301130073987993E-2</v>
      </c>
      <c r="U858" s="100">
        <f t="shared" si="180"/>
        <v>-3.2202172093984571E-2</v>
      </c>
      <c r="V858" s="100">
        <f t="shared" si="181"/>
        <v>0.12650330216797256</v>
      </c>
      <c r="Y858" s="81"/>
      <c r="Z858" s="81"/>
    </row>
    <row r="859" spans="1:26" ht="13">
      <c r="A859" s="74">
        <v>1941.11</v>
      </c>
      <c r="B859" s="95">
        <v>9.3699999999999992</v>
      </c>
      <c r="C859" s="96">
        <v>0.70666700000000005</v>
      </c>
      <c r="D859" s="95">
        <v>1.17</v>
      </c>
      <c r="E859" s="95">
        <v>15.4</v>
      </c>
      <c r="F859" s="96">
        <f t="shared" si="189"/>
        <v>1941.8749999999357</v>
      </c>
      <c r="G859" s="97">
        <f>G849*2/12+G861*10/12</f>
        <v>2.3750000000000004</v>
      </c>
      <c r="H859" s="96">
        <f t="shared" si="186"/>
        <v>194.22701850649341</v>
      </c>
      <c r="I859" s="96">
        <f t="shared" si="182"/>
        <v>14.648220329448048</v>
      </c>
      <c r="J859" s="98">
        <f t="shared" si="187"/>
        <v>8212.6279316679847</v>
      </c>
      <c r="K859" s="96">
        <f t="shared" si="183"/>
        <v>24.252466558441551</v>
      </c>
      <c r="L859" s="98">
        <f t="shared" si="184"/>
        <v>1025.4828900802074</v>
      </c>
      <c r="M859" s="91">
        <f t="shared" si="176"/>
        <v>10.911668685916963</v>
      </c>
      <c r="N859" s="87"/>
      <c r="O859" s="99">
        <f t="shared" si="177"/>
        <v>13.782187279853902</v>
      </c>
      <c r="P859" s="99"/>
      <c r="Q859" s="107">
        <f t="shared" si="178"/>
        <v>7.2557850219299364E-2</v>
      </c>
      <c r="R859" s="97">
        <f t="shared" si="185"/>
        <v>0.99823504927731521</v>
      </c>
      <c r="S859" s="97">
        <f t="shared" si="188"/>
        <v>14.490850118617512</v>
      </c>
      <c r="T859" s="100">
        <f t="shared" si="179"/>
        <v>9.6233772726342925E-2</v>
      </c>
      <c r="U859" s="100">
        <f t="shared" si="180"/>
        <v>-3.1995916013274672E-2</v>
      </c>
      <c r="V859" s="100">
        <f t="shared" si="181"/>
        <v>0.1282296887396176</v>
      </c>
      <c r="Y859" s="81"/>
      <c r="Z859" s="81"/>
    </row>
    <row r="860" spans="1:26" ht="13">
      <c r="A860" s="74">
        <v>1941.12</v>
      </c>
      <c r="B860" s="95">
        <v>8.76</v>
      </c>
      <c r="C860" s="96">
        <v>0.71</v>
      </c>
      <c r="D860" s="95">
        <v>1.1599999999999999</v>
      </c>
      <c r="E860" s="95">
        <v>15.5</v>
      </c>
      <c r="F860" s="96">
        <f t="shared" si="189"/>
        <v>1941.9583333332689</v>
      </c>
      <c r="G860" s="97">
        <f>G849*1/12+G861*11/12</f>
        <v>2.4175</v>
      </c>
      <c r="H860" s="96">
        <f t="shared" si="186"/>
        <v>180.41106967741931</v>
      </c>
      <c r="I860" s="96">
        <f t="shared" si="182"/>
        <v>14.622358387096769</v>
      </c>
      <c r="J860" s="98">
        <f t="shared" si="187"/>
        <v>7679.963034466964</v>
      </c>
      <c r="K860" s="96">
        <f t="shared" si="183"/>
        <v>23.890050322580638</v>
      </c>
      <c r="L860" s="98">
        <f t="shared" si="184"/>
        <v>1016.9814063906025</v>
      </c>
      <c r="M860" s="91">
        <f t="shared" si="176"/>
        <v>10.086593309917903</v>
      </c>
      <c r="N860" s="87"/>
      <c r="O860" s="99">
        <f t="shared" si="177"/>
        <v>12.764729919112984</v>
      </c>
      <c r="P860" s="99"/>
      <c r="Q860" s="107">
        <f t="shared" si="178"/>
        <v>8.0966277439067424E-2</v>
      </c>
      <c r="R860" s="97">
        <f t="shared" si="185"/>
        <v>0.99827808157756137</v>
      </c>
      <c r="S860" s="97">
        <f t="shared" si="188"/>
        <v>14.371950130730095</v>
      </c>
      <c r="T860" s="100">
        <f t="shared" si="179"/>
        <v>0.10710076168999527</v>
      </c>
      <c r="U860" s="100">
        <f t="shared" si="180"/>
        <v>-3.1426802572939283E-2</v>
      </c>
      <c r="V860" s="100">
        <f t="shared" si="181"/>
        <v>0.13852756426293455</v>
      </c>
      <c r="Y860" s="81"/>
      <c r="Z860" s="81"/>
    </row>
    <row r="861" spans="1:26" ht="13">
      <c r="A861" s="74">
        <v>1942.01</v>
      </c>
      <c r="B861" s="95">
        <v>8.93</v>
      </c>
      <c r="C861" s="96">
        <v>0.70333299999999999</v>
      </c>
      <c r="D861" s="95">
        <v>1.1200000000000001</v>
      </c>
      <c r="E861" s="95">
        <v>15.7</v>
      </c>
      <c r="F861" s="96">
        <f t="shared" si="189"/>
        <v>1942.0416666666022</v>
      </c>
      <c r="G861" s="97">
        <v>2.46</v>
      </c>
      <c r="H861" s="96">
        <f t="shared" si="186"/>
        <v>181.56936719745218</v>
      </c>
      <c r="I861" s="96">
        <f t="shared" si="182"/>
        <v>14.30052942207006</v>
      </c>
      <c r="J861" s="98">
        <f t="shared" si="187"/>
        <v>7780.0011138760492</v>
      </c>
      <c r="K861" s="96">
        <f t="shared" si="183"/>
        <v>22.772417834394901</v>
      </c>
      <c r="L861" s="98">
        <f t="shared" si="184"/>
        <v>975.76721696989659</v>
      </c>
      <c r="M861" s="91">
        <f t="shared" si="176"/>
        <v>10.101686431929252</v>
      </c>
      <c r="N861" s="87"/>
      <c r="O861" s="99">
        <f t="shared" si="177"/>
        <v>12.807799723300178</v>
      </c>
      <c r="P861" s="99"/>
      <c r="Q861" s="107">
        <f t="shared" si="178"/>
        <v>8.3777244250419561E-2</v>
      </c>
      <c r="R861" s="97">
        <f t="shared" si="185"/>
        <v>1.0019767381834872</v>
      </c>
      <c r="S861" s="97">
        <f t="shared" si="188"/>
        <v>14.164435890319817</v>
      </c>
      <c r="T861" s="100">
        <f t="shared" si="179"/>
        <v>0.10983771849347512</v>
      </c>
      <c r="U861" s="100">
        <f t="shared" si="180"/>
        <v>-2.9878630794221261E-2</v>
      </c>
      <c r="V861" s="100">
        <f t="shared" si="181"/>
        <v>0.13971634928769638</v>
      </c>
      <c r="Y861" s="81"/>
      <c r="Z861" s="81"/>
    </row>
    <row r="862" spans="1:26" ht="13">
      <c r="A862" s="74">
        <v>1942.02</v>
      </c>
      <c r="B862" s="95">
        <v>8.65</v>
      </c>
      <c r="C862" s="96">
        <v>0.69666700000000004</v>
      </c>
      <c r="D862" s="95">
        <v>1.08</v>
      </c>
      <c r="E862" s="95">
        <v>15.8</v>
      </c>
      <c r="F862" s="96">
        <f t="shared" si="189"/>
        <v>1942.1249999999354</v>
      </c>
      <c r="G862" s="97">
        <f>G861*11/12+G873*1/12</f>
        <v>2.4608333333333334</v>
      </c>
      <c r="H862" s="96">
        <f t="shared" si="186"/>
        <v>174.76312183544297</v>
      </c>
      <c r="I862" s="96">
        <f t="shared" si="182"/>
        <v>14.075341017310121</v>
      </c>
      <c r="J862" s="98">
        <f t="shared" si="187"/>
        <v>7538.6218376900342</v>
      </c>
      <c r="K862" s="96">
        <f t="shared" si="183"/>
        <v>21.820135443037969</v>
      </c>
      <c r="L862" s="98">
        <f t="shared" si="184"/>
        <v>941.23833349193501</v>
      </c>
      <c r="M862" s="91">
        <f t="shared" si="176"/>
        <v>9.6802555917493613</v>
      </c>
      <c r="N862" s="87"/>
      <c r="O862" s="99">
        <f t="shared" si="177"/>
        <v>12.300243464664586</v>
      </c>
      <c r="P862" s="99"/>
      <c r="Q862" s="107">
        <f t="shared" si="178"/>
        <v>9.0143277184680348E-2</v>
      </c>
      <c r="R862" s="97">
        <f t="shared" si="185"/>
        <v>1.001977435551568</v>
      </c>
      <c r="S862" s="97">
        <f t="shared" si="188"/>
        <v>14.102609731898148</v>
      </c>
      <c r="T862" s="100">
        <f t="shared" si="179"/>
        <v>0.11269306381535271</v>
      </c>
      <c r="U862" s="100">
        <f t="shared" si="180"/>
        <v>-2.8607319473923032E-2</v>
      </c>
      <c r="V862" s="100">
        <f t="shared" si="181"/>
        <v>0.14130038328927574</v>
      </c>
      <c r="Y862" s="81"/>
      <c r="Z862" s="81"/>
    </row>
    <row r="863" spans="1:26" ht="13">
      <c r="A863" s="74">
        <v>1942.03</v>
      </c>
      <c r="B863" s="95">
        <v>8.18</v>
      </c>
      <c r="C863" s="96">
        <v>0.69</v>
      </c>
      <c r="D863" s="95">
        <v>1.04</v>
      </c>
      <c r="E863" s="95">
        <v>16</v>
      </c>
      <c r="F863" s="96">
        <f t="shared" si="189"/>
        <v>1942.2083333332687</v>
      </c>
      <c r="G863" s="97">
        <f>G861*10/12+G873*2/12</f>
        <v>2.4616666666666669</v>
      </c>
      <c r="H863" s="96">
        <f t="shared" si="186"/>
        <v>163.20148062499993</v>
      </c>
      <c r="I863" s="96">
        <f t="shared" si="182"/>
        <v>13.766384062499995</v>
      </c>
      <c r="J863" s="98">
        <f t="shared" si="187"/>
        <v>7089.3820717482095</v>
      </c>
      <c r="K863" s="96">
        <f t="shared" si="183"/>
        <v>20.749332499999994</v>
      </c>
      <c r="L863" s="98">
        <f t="shared" si="184"/>
        <v>901.33952990441787</v>
      </c>
      <c r="M863" s="91">
        <f t="shared" si="176"/>
        <v>9.003426617760967</v>
      </c>
      <c r="N863" s="87"/>
      <c r="O863" s="99">
        <f t="shared" si="177"/>
        <v>11.47046537902021</v>
      </c>
      <c r="P863" s="99"/>
      <c r="Q863" s="107">
        <f t="shared" si="178"/>
        <v>9.9894847201602244E-2</v>
      </c>
      <c r="R863" s="97">
        <f t="shared" si="185"/>
        <v>1.0019781329194886</v>
      </c>
      <c r="S863" s="97">
        <f t="shared" si="188"/>
        <v>13.953865524579996</v>
      </c>
      <c r="T863" s="100">
        <f t="shared" si="179"/>
        <v>0.12038844714628016</v>
      </c>
      <c r="U863" s="100">
        <f t="shared" si="180"/>
        <v>-2.7464270283647396E-2</v>
      </c>
      <c r="V863" s="100">
        <f t="shared" si="181"/>
        <v>0.14785271742992756</v>
      </c>
      <c r="Y863" s="81"/>
      <c r="Z863" s="81"/>
    </row>
    <row r="864" spans="1:26" ht="13">
      <c r="A864" s="74">
        <v>1942.04</v>
      </c>
      <c r="B864" s="95">
        <v>7.84</v>
      </c>
      <c r="C864" s="96">
        <v>0.68</v>
      </c>
      <c r="D864" s="95">
        <v>1.02</v>
      </c>
      <c r="E864" s="95">
        <v>16.100000000000001</v>
      </c>
      <c r="F864" s="96">
        <f t="shared" si="189"/>
        <v>1942.2916666666019</v>
      </c>
      <c r="G864" s="97">
        <f>G861*9/12+G873*3/12</f>
        <v>2.4624999999999999</v>
      </c>
      <c r="H864" s="96">
        <f t="shared" si="186"/>
        <v>155.44650434782602</v>
      </c>
      <c r="I864" s="96">
        <f t="shared" si="182"/>
        <v>13.482604968944095</v>
      </c>
      <c r="J864" s="98">
        <f t="shared" si="187"/>
        <v>6801.3165992787572</v>
      </c>
      <c r="K864" s="96">
        <f t="shared" si="183"/>
        <v>20.223907453416142</v>
      </c>
      <c r="L864" s="98">
        <f t="shared" si="184"/>
        <v>884.86516980412409</v>
      </c>
      <c r="M864" s="91">
        <f t="shared" si="176"/>
        <v>8.5442557075882597</v>
      </c>
      <c r="N864" s="87"/>
      <c r="O864" s="99">
        <f t="shared" si="177"/>
        <v>10.918206150831162</v>
      </c>
      <c r="P864" s="99"/>
      <c r="Q864" s="107">
        <f t="shared" si="178"/>
        <v>0.1072142123212259</v>
      </c>
      <c r="R864" s="97">
        <f t="shared" si="185"/>
        <v>1.0019788302872494</v>
      </c>
      <c r="S864" s="97">
        <f t="shared" si="188"/>
        <v>13.894626708400779</v>
      </c>
      <c r="T864" s="100">
        <f t="shared" si="179"/>
        <v>0.12485082395492353</v>
      </c>
      <c r="U864" s="100">
        <f t="shared" si="180"/>
        <v>-2.7306001405905556E-2</v>
      </c>
      <c r="V864" s="100">
        <f t="shared" si="181"/>
        <v>0.15215682536082908</v>
      </c>
      <c r="Y864" s="81"/>
      <c r="Z864" s="81"/>
    </row>
    <row r="865" spans="1:26" ht="13">
      <c r="A865" s="74">
        <v>1942.05</v>
      </c>
      <c r="B865" s="95">
        <v>7.93</v>
      </c>
      <c r="C865" s="96">
        <v>0.67</v>
      </c>
      <c r="D865" s="95">
        <v>1</v>
      </c>
      <c r="E865" s="95">
        <v>16.3</v>
      </c>
      <c r="F865" s="96">
        <f t="shared" si="189"/>
        <v>1942.3749999999352</v>
      </c>
      <c r="G865" s="97">
        <f>G861*8/12+G873*4/12</f>
        <v>2.4633333333333334</v>
      </c>
      <c r="H865" s="96">
        <f t="shared" si="186"/>
        <v>155.30175245398766</v>
      </c>
      <c r="I865" s="96">
        <f t="shared" si="182"/>
        <v>13.121333435582818</v>
      </c>
      <c r="J865" s="98">
        <f t="shared" si="187"/>
        <v>6842.8251457531378</v>
      </c>
      <c r="K865" s="96">
        <f t="shared" si="183"/>
        <v>19.58407975460122</v>
      </c>
      <c r="L865" s="98">
        <f t="shared" si="184"/>
        <v>862.9035492753012</v>
      </c>
      <c r="M865" s="91">
        <f t="shared" si="176"/>
        <v>8.5061162596960482</v>
      </c>
      <c r="N865" s="87"/>
      <c r="O865" s="99">
        <f t="shared" si="177"/>
        <v>10.901248386825088</v>
      </c>
      <c r="P865" s="99"/>
      <c r="Q865" s="107">
        <f t="shared" si="178"/>
        <v>0.1104579168774196</v>
      </c>
      <c r="R865" s="97">
        <f t="shared" si="185"/>
        <v>1.0019795276548498</v>
      </c>
      <c r="S865" s="97">
        <f t="shared" si="188"/>
        <v>13.751298235990081</v>
      </c>
      <c r="T865" s="100">
        <f t="shared" si="179"/>
        <v>0.12468642324822099</v>
      </c>
      <c r="U865" s="100">
        <f t="shared" si="180"/>
        <v>-2.6182089194104585E-2</v>
      </c>
      <c r="V865" s="100">
        <f t="shared" si="181"/>
        <v>0.15086851244232558</v>
      </c>
      <c r="Y865" s="81"/>
      <c r="Z865" s="81"/>
    </row>
    <row r="866" spans="1:26" ht="13">
      <c r="A866" s="74">
        <v>1942.06</v>
      </c>
      <c r="B866" s="95">
        <v>8.33</v>
      </c>
      <c r="C866" s="96">
        <v>0.66</v>
      </c>
      <c r="D866" s="95">
        <v>0.98</v>
      </c>
      <c r="E866" s="95">
        <v>16.3</v>
      </c>
      <c r="F866" s="96">
        <f t="shared" si="189"/>
        <v>1942.4583333332685</v>
      </c>
      <c r="G866" s="97">
        <f>G861*7/12+G873*5/12</f>
        <v>2.4641666666666664</v>
      </c>
      <c r="H866" s="96">
        <f t="shared" si="186"/>
        <v>163.13538435582817</v>
      </c>
      <c r="I866" s="96">
        <f t="shared" si="182"/>
        <v>12.925492638036806</v>
      </c>
      <c r="J866" s="98">
        <f t="shared" si="187"/>
        <v>7235.4462606734014</v>
      </c>
      <c r="K866" s="96">
        <f t="shared" si="183"/>
        <v>19.192398159509196</v>
      </c>
      <c r="L866" s="98">
        <f t="shared" si="184"/>
        <v>851.22897184392957</v>
      </c>
      <c r="M866" s="91">
        <f t="shared" si="176"/>
        <v>8.9054569285180509</v>
      </c>
      <c r="N866" s="87"/>
      <c r="O866" s="99">
        <f t="shared" si="177"/>
        <v>11.442697243987251</v>
      </c>
      <c r="P866" s="99"/>
      <c r="Q866" s="107">
        <f t="shared" si="178"/>
        <v>0.10592353761816536</v>
      </c>
      <c r="R866" s="97">
        <f t="shared" si="185"/>
        <v>1.0019802250222902</v>
      </c>
      <c r="S866" s="97">
        <f t="shared" si="188"/>
        <v>13.778519311138311</v>
      </c>
      <c r="T866" s="100">
        <f t="shared" si="179"/>
        <v>0.12158600518883467</v>
      </c>
      <c r="U866" s="100">
        <f t="shared" si="180"/>
        <v>-2.6626851226970838E-2</v>
      </c>
      <c r="V866" s="100">
        <f t="shared" si="181"/>
        <v>0.14821285641580551</v>
      </c>
      <c r="Y866" s="81"/>
      <c r="Z866" s="81"/>
    </row>
    <row r="867" spans="1:26" ht="13">
      <c r="A867" s="74">
        <v>1942.07</v>
      </c>
      <c r="B867" s="95">
        <v>8.64</v>
      </c>
      <c r="C867" s="96">
        <v>0.64666699999999999</v>
      </c>
      <c r="D867" s="95">
        <v>0.96666700000000005</v>
      </c>
      <c r="E867" s="95">
        <v>16.399999999999999</v>
      </c>
      <c r="F867" s="96">
        <f t="shared" si="189"/>
        <v>1942.5416666666017</v>
      </c>
      <c r="G867" s="97">
        <f>G861*6/12+G873*6/12</f>
        <v>2.4649999999999999</v>
      </c>
      <c r="H867" s="96">
        <f t="shared" si="186"/>
        <v>168.17470243902437</v>
      </c>
      <c r="I867" s="96">
        <f t="shared" si="182"/>
        <v>12.58715628496951</v>
      </c>
      <c r="J867" s="98">
        <f t="shared" si="187"/>
        <v>7505.4746776325228</v>
      </c>
      <c r="K867" s="96">
        <f t="shared" si="183"/>
        <v>18.815848967896336</v>
      </c>
      <c r="L867" s="98">
        <f t="shared" si="184"/>
        <v>839.73318173645794</v>
      </c>
      <c r="M867" s="91">
        <f t="shared" si="176"/>
        <v>9.1504889009947412</v>
      </c>
      <c r="N867" s="87"/>
      <c r="O867" s="99">
        <f t="shared" si="177"/>
        <v>11.784997227682236</v>
      </c>
      <c r="P867" s="99"/>
      <c r="Q867" s="107">
        <f t="shared" si="178"/>
        <v>0.10353127198083714</v>
      </c>
      <c r="R867" s="97">
        <f t="shared" si="185"/>
        <v>1.0019809223895706</v>
      </c>
      <c r="S867" s="97">
        <f t="shared" si="188"/>
        <v>13.721622148873653</v>
      </c>
      <c r="T867" s="100">
        <f t="shared" si="179"/>
        <v>0.12034783390632864</v>
      </c>
      <c r="U867" s="100">
        <f t="shared" si="180"/>
        <v>-2.6839001257765949E-2</v>
      </c>
      <c r="V867" s="100">
        <f t="shared" si="181"/>
        <v>0.14718683516409459</v>
      </c>
      <c r="Y867" s="81"/>
      <c r="Z867" s="81"/>
    </row>
    <row r="868" spans="1:26" ht="13">
      <c r="A868" s="74">
        <v>1942.08</v>
      </c>
      <c r="B868" s="95">
        <v>8.59</v>
      </c>
      <c r="C868" s="96">
        <v>0.63333300000000003</v>
      </c>
      <c r="D868" s="95">
        <v>0.95333299999999999</v>
      </c>
      <c r="E868" s="95">
        <v>16.5</v>
      </c>
      <c r="F868" s="96">
        <f t="shared" si="189"/>
        <v>1942.624999999935</v>
      </c>
      <c r="G868" s="97">
        <f>G861*5/12+G873*7/12</f>
        <v>2.4658333333333338</v>
      </c>
      <c r="H868" s="96">
        <f t="shared" si="186"/>
        <v>166.18812696969692</v>
      </c>
      <c r="I868" s="96">
        <f t="shared" si="182"/>
        <v>12.252901631909088</v>
      </c>
      <c r="J868" s="98">
        <f t="shared" si="187"/>
        <v>7462.3853294844603</v>
      </c>
      <c r="K868" s="96">
        <f t="shared" si="183"/>
        <v>18.443844662212115</v>
      </c>
      <c r="L868" s="98">
        <f t="shared" si="184"/>
        <v>828.18838106093222</v>
      </c>
      <c r="M868" s="91">
        <f t="shared" si="176"/>
        <v>9.0128230475642948</v>
      </c>
      <c r="N868" s="87"/>
      <c r="O868" s="99">
        <f t="shared" si="177"/>
        <v>11.634971805540617</v>
      </c>
      <c r="P868" s="99"/>
      <c r="Q868" s="107">
        <f t="shared" si="178"/>
        <v>0.10656446054631462</v>
      </c>
      <c r="R868" s="97">
        <f t="shared" si="185"/>
        <v>1.0019816197566911</v>
      </c>
      <c r="S868" s="97">
        <f t="shared" si="188"/>
        <v>13.66547753487983</v>
      </c>
      <c r="T868" s="100">
        <f t="shared" si="179"/>
        <v>0.12197623362054455</v>
      </c>
      <c r="U868" s="100">
        <f t="shared" si="180"/>
        <v>-2.6321898240336705E-2</v>
      </c>
      <c r="V868" s="100">
        <f t="shared" si="181"/>
        <v>0.14829813186088125</v>
      </c>
      <c r="Y868" s="81"/>
      <c r="Z868" s="81"/>
    </row>
    <row r="869" spans="1:26" ht="13">
      <c r="A869" s="74">
        <v>1942.09</v>
      </c>
      <c r="B869" s="95">
        <v>8.68</v>
      </c>
      <c r="C869" s="96">
        <v>0.62</v>
      </c>
      <c r="D869" s="95">
        <v>0.94</v>
      </c>
      <c r="E869" s="95">
        <v>16.5</v>
      </c>
      <c r="F869" s="96">
        <f t="shared" si="189"/>
        <v>1942.7083333332682</v>
      </c>
      <c r="G869" s="97">
        <f>G861*4/12+G873*8/12</f>
        <v>2.4666666666666668</v>
      </c>
      <c r="H869" s="96">
        <f t="shared" si="186"/>
        <v>167.92932969696963</v>
      </c>
      <c r="I869" s="96">
        <f t="shared" si="182"/>
        <v>11.994952121212117</v>
      </c>
      <c r="J869" s="98">
        <f t="shared" si="187"/>
        <v>7585.4553242470083</v>
      </c>
      <c r="K869" s="96">
        <f t="shared" si="183"/>
        <v>18.185895151515144</v>
      </c>
      <c r="L869" s="98">
        <f t="shared" si="184"/>
        <v>821.46635999909995</v>
      </c>
      <c r="M869" s="91">
        <f t="shared" si="176"/>
        <v>9.0778298393715033</v>
      </c>
      <c r="N869" s="87"/>
      <c r="O869" s="99">
        <f t="shared" si="177"/>
        <v>11.745145809200281</v>
      </c>
      <c r="P869" s="99"/>
      <c r="Q869" s="107">
        <f t="shared" si="178"/>
        <v>0.10652043750087252</v>
      </c>
      <c r="R869" s="97">
        <f t="shared" si="185"/>
        <v>1.0019823171236515</v>
      </c>
      <c r="S869" s="97">
        <f t="shared" si="188"/>
        <v>13.692557315147566</v>
      </c>
      <c r="T869" s="100">
        <f t="shared" si="179"/>
        <v>0.11889433414901407</v>
      </c>
      <c r="U869" s="100">
        <f t="shared" si="180"/>
        <v>-2.6395550559896619E-2</v>
      </c>
      <c r="V869" s="100">
        <f t="shared" si="181"/>
        <v>0.14528988470891069</v>
      </c>
      <c r="Y869" s="81"/>
      <c r="Z869" s="81"/>
    </row>
    <row r="870" spans="1:26" ht="13">
      <c r="A870" s="74">
        <v>1942.1</v>
      </c>
      <c r="B870" s="95">
        <v>9.32</v>
      </c>
      <c r="C870" s="96">
        <v>0.61</v>
      </c>
      <c r="D870" s="95">
        <v>0.97</v>
      </c>
      <c r="E870" s="95">
        <v>16.7</v>
      </c>
      <c r="F870" s="96">
        <f t="shared" si="189"/>
        <v>1942.7916666666015</v>
      </c>
      <c r="G870" s="97">
        <f>G861*3/12+G873*9/12</f>
        <v>2.4675000000000002</v>
      </c>
      <c r="H870" s="96">
        <f t="shared" si="186"/>
        <v>178.15179999999995</v>
      </c>
      <c r="I870" s="96">
        <f t="shared" si="182"/>
        <v>11.660149999999996</v>
      </c>
      <c r="J870" s="98">
        <f t="shared" si="187"/>
        <v>8091.1008886552963</v>
      </c>
      <c r="K870" s="96">
        <f t="shared" si="183"/>
        <v>18.541549999999994</v>
      </c>
      <c r="L870" s="98">
        <f t="shared" si="184"/>
        <v>842.09955600811554</v>
      </c>
      <c r="M870" s="91">
        <f t="shared" si="176"/>
        <v>9.5991767493529849</v>
      </c>
      <c r="N870" s="87"/>
      <c r="O870" s="99">
        <f t="shared" si="177"/>
        <v>12.442152869609721</v>
      </c>
      <c r="P870" s="99"/>
      <c r="Q870" s="107">
        <f t="shared" si="178"/>
        <v>0.10252615661656954</v>
      </c>
      <c r="R870" s="97">
        <f t="shared" si="185"/>
        <v>1.0019830144904518</v>
      </c>
      <c r="S870" s="97">
        <f t="shared" si="188"/>
        <v>13.555392517884396</v>
      </c>
      <c r="T870" s="100">
        <f t="shared" si="179"/>
        <v>0.10988817439131737</v>
      </c>
      <c r="U870" s="100">
        <f t="shared" si="180"/>
        <v>-2.5294538636276176E-2</v>
      </c>
      <c r="V870" s="100">
        <f t="shared" si="181"/>
        <v>0.13518271302759355</v>
      </c>
      <c r="Y870" s="81"/>
      <c r="Z870" s="81"/>
    </row>
    <row r="871" spans="1:26" ht="13">
      <c r="A871" s="74">
        <v>1942.11</v>
      </c>
      <c r="B871" s="95">
        <v>9.4700000000000006</v>
      </c>
      <c r="C871" s="96">
        <v>0.6</v>
      </c>
      <c r="D871" s="95">
        <v>1</v>
      </c>
      <c r="E871" s="95">
        <v>16.8</v>
      </c>
      <c r="F871" s="96">
        <f t="shared" si="189"/>
        <v>1942.8749999999347</v>
      </c>
      <c r="G871" s="97">
        <f>G861*2/12+G873*10/12</f>
        <v>2.4683333333333337</v>
      </c>
      <c r="H871" s="96">
        <f t="shared" si="186"/>
        <v>179.94155565476186</v>
      </c>
      <c r="I871" s="96">
        <f t="shared" si="182"/>
        <v>11.400732142857139</v>
      </c>
      <c r="J871" s="98">
        <f t="shared" si="187"/>
        <v>8215.5348436668028</v>
      </c>
      <c r="K871" s="96">
        <f t="shared" si="183"/>
        <v>19.001220238095232</v>
      </c>
      <c r="L871" s="98">
        <f t="shared" si="184"/>
        <v>867.5327184442242</v>
      </c>
      <c r="M871" s="91">
        <f t="shared" si="176"/>
        <v>9.6613341521716549</v>
      </c>
      <c r="N871" s="87"/>
      <c r="O871" s="99">
        <f t="shared" si="177"/>
        <v>12.543111801092829</v>
      </c>
      <c r="P871" s="99"/>
      <c r="Q871" s="107">
        <f t="shared" si="178"/>
        <v>0.10323139333544552</v>
      </c>
      <c r="R871" s="97">
        <f t="shared" si="185"/>
        <v>1.001983711857092</v>
      </c>
      <c r="S871" s="97">
        <f t="shared" si="188"/>
        <v>13.501426194232602</v>
      </c>
      <c r="T871" s="100">
        <f t="shared" si="179"/>
        <v>0.11218932404266635</v>
      </c>
      <c r="U871" s="100">
        <f t="shared" si="180"/>
        <v>-2.4784204688455325E-2</v>
      </c>
      <c r="V871" s="100">
        <f t="shared" si="181"/>
        <v>0.13697352873112167</v>
      </c>
      <c r="Y871" s="81"/>
      <c r="Z871" s="81"/>
    </row>
    <row r="872" spans="1:26" ht="13">
      <c r="A872" s="74">
        <v>1942.12</v>
      </c>
      <c r="B872" s="95">
        <v>9.52</v>
      </c>
      <c r="C872" s="96">
        <v>0.59</v>
      </c>
      <c r="D872" s="95">
        <v>1.03</v>
      </c>
      <c r="E872" s="95">
        <v>16.899999999999999</v>
      </c>
      <c r="F872" s="96">
        <f t="shared" si="189"/>
        <v>1942.958333333268</v>
      </c>
      <c r="G872" s="97">
        <f>G861*1/12+G873*11/12</f>
        <v>2.4691666666666667</v>
      </c>
      <c r="H872" s="96">
        <f t="shared" si="186"/>
        <v>179.82125207100586</v>
      </c>
      <c r="I872" s="96">
        <f t="shared" si="182"/>
        <v>11.144384319526624</v>
      </c>
      <c r="J872" s="98">
        <f t="shared" si="187"/>
        <v>8252.4434841733946</v>
      </c>
      <c r="K872" s="96">
        <f t="shared" si="183"/>
        <v>19.455450591715973</v>
      </c>
      <c r="L872" s="98">
        <f t="shared" si="184"/>
        <v>892.85890637590308</v>
      </c>
      <c r="M872" s="91">
        <f t="shared" si="176"/>
        <v>9.6175141032831739</v>
      </c>
      <c r="N872" s="87"/>
      <c r="O872" s="99">
        <f t="shared" si="177"/>
        <v>12.504872502621094</v>
      </c>
      <c r="P872" s="99"/>
      <c r="Q872" s="107">
        <f t="shared" si="178"/>
        <v>0.10508258054935476</v>
      </c>
      <c r="R872" s="97">
        <f t="shared" si="185"/>
        <v>1.0019844092235723</v>
      </c>
      <c r="S872" s="97">
        <f t="shared" si="188"/>
        <v>13.448160558707544</v>
      </c>
      <c r="T872" s="100">
        <f t="shared" si="179"/>
        <v>0.11659991048354068</v>
      </c>
      <c r="U872" s="100">
        <f t="shared" si="180"/>
        <v>-2.4276050828246576E-2</v>
      </c>
      <c r="V872" s="100">
        <f t="shared" si="181"/>
        <v>0.14087596131178726</v>
      </c>
      <c r="Y872" s="81"/>
      <c r="Z872" s="81"/>
    </row>
    <row r="873" spans="1:26" ht="13">
      <c r="A873" s="74">
        <v>1943.01</v>
      </c>
      <c r="B873" s="95">
        <v>10.09</v>
      </c>
      <c r="C873" s="96">
        <v>0.59</v>
      </c>
      <c r="D873" s="95">
        <v>1.0433300000000001</v>
      </c>
      <c r="E873" s="95">
        <v>16.899999999999999</v>
      </c>
      <c r="F873" s="96">
        <f t="shared" si="189"/>
        <v>1943.0416666666013</v>
      </c>
      <c r="G873" s="97">
        <v>2.4700000000000002</v>
      </c>
      <c r="H873" s="96">
        <f t="shared" si="186"/>
        <v>190.58786065088754</v>
      </c>
      <c r="I873" s="96">
        <f t="shared" si="182"/>
        <v>11.144384319526624</v>
      </c>
      <c r="J873" s="98">
        <f t="shared" si="187"/>
        <v>8789.1701568572917</v>
      </c>
      <c r="K873" s="96">
        <f t="shared" si="183"/>
        <v>19.707238122189345</v>
      </c>
      <c r="L873" s="98">
        <f t="shared" si="184"/>
        <v>908.82110007471931</v>
      </c>
      <c r="M873" s="91">
        <f t="shared" si="176"/>
        <v>10.150534220432082</v>
      </c>
      <c r="N873" s="87"/>
      <c r="O873" s="99">
        <f t="shared" si="177"/>
        <v>13.213565770538388</v>
      </c>
      <c r="P873" s="99"/>
      <c r="Q873" s="107">
        <f t="shared" si="178"/>
        <v>0.10119365235814598</v>
      </c>
      <c r="R873" s="97">
        <f t="shared" si="185"/>
        <v>1.0019851065898928</v>
      </c>
      <c r="S873" s="97">
        <f t="shared" si="188"/>
        <v>13.474847212560325</v>
      </c>
      <c r="T873" s="100">
        <f t="shared" si="179"/>
        <v>0.11109544759668766</v>
      </c>
      <c r="U873" s="100">
        <f t="shared" si="180"/>
        <v>-2.3979650422291221E-2</v>
      </c>
      <c r="V873" s="100">
        <f t="shared" si="181"/>
        <v>0.13507509801897888</v>
      </c>
      <c r="Y873" s="81"/>
      <c r="Z873" s="81"/>
    </row>
    <row r="874" spans="1:26" ht="13">
      <c r="A874" s="74">
        <v>1943.02</v>
      </c>
      <c r="B874" s="95">
        <v>10.69</v>
      </c>
      <c r="C874" s="96">
        <v>0.59</v>
      </c>
      <c r="D874" s="95">
        <v>1.05667</v>
      </c>
      <c r="E874" s="95">
        <v>16.899999999999999</v>
      </c>
      <c r="F874" s="96">
        <f t="shared" si="189"/>
        <v>1943.1249999999345</v>
      </c>
      <c r="G874" s="97">
        <f>G873*11/12+G885*1/12</f>
        <v>2.4708333333333332</v>
      </c>
      <c r="H874" s="96">
        <f t="shared" si="186"/>
        <v>201.92113284023662</v>
      </c>
      <c r="I874" s="96">
        <f t="shared" si="182"/>
        <v>11.144384319526624</v>
      </c>
      <c r="J874" s="98">
        <f t="shared" si="187"/>
        <v>9354.6445169656345</v>
      </c>
      <c r="K874" s="96">
        <f t="shared" si="183"/>
        <v>19.959214540532539</v>
      </c>
      <c r="L874" s="98">
        <f t="shared" si="184"/>
        <v>924.67466994780898</v>
      </c>
      <c r="M874" s="91">
        <f t="shared" si="176"/>
        <v>10.708982995221268</v>
      </c>
      <c r="N874" s="87"/>
      <c r="O874" s="99">
        <f t="shared" si="177"/>
        <v>13.952601800590951</v>
      </c>
      <c r="P874" s="99"/>
      <c r="Q874" s="107">
        <f t="shared" si="178"/>
        <v>9.7654449052904851E-2</v>
      </c>
      <c r="R874" s="97">
        <f t="shared" si="185"/>
        <v>1.001985803956053</v>
      </c>
      <c r="S874" s="97">
        <f t="shared" si="188"/>
        <v>13.501596220559778</v>
      </c>
      <c r="T874" s="100">
        <f t="shared" si="179"/>
        <v>0.10374760436908237</v>
      </c>
      <c r="U874" s="100">
        <f t="shared" si="180"/>
        <v>-2.3330119465403643E-2</v>
      </c>
      <c r="V874" s="100">
        <f t="shared" si="181"/>
        <v>0.12707772383448601</v>
      </c>
      <c r="Y874" s="81"/>
      <c r="Z874" s="81"/>
    </row>
    <row r="875" spans="1:26" ht="13">
      <c r="A875" s="74">
        <v>1943.03</v>
      </c>
      <c r="B875" s="95">
        <v>11.07</v>
      </c>
      <c r="C875" s="96">
        <v>0.59</v>
      </c>
      <c r="D875" s="95">
        <v>1.07</v>
      </c>
      <c r="E875" s="95">
        <v>17.2</v>
      </c>
      <c r="F875" s="96">
        <f t="shared" si="189"/>
        <v>1943.2083333332678</v>
      </c>
      <c r="G875" s="97">
        <f>G873*10/12+G885*2/12</f>
        <v>2.4716666666666667</v>
      </c>
      <c r="H875" s="96">
        <f t="shared" si="186"/>
        <v>205.45179854651158</v>
      </c>
      <c r="I875" s="96">
        <f t="shared" si="182"/>
        <v>10.950005523255811</v>
      </c>
      <c r="J875" s="98">
        <f t="shared" si="187"/>
        <v>9560.4884493624268</v>
      </c>
      <c r="K875" s="96">
        <f t="shared" si="183"/>
        <v>19.858484593023253</v>
      </c>
      <c r="L875" s="98">
        <f t="shared" si="184"/>
        <v>924.09418616240259</v>
      </c>
      <c r="M875" s="91">
        <f t="shared" si="176"/>
        <v>10.850541744036802</v>
      </c>
      <c r="N875" s="87"/>
      <c r="O875" s="99">
        <f t="shared" si="177"/>
        <v>14.146459872218619</v>
      </c>
      <c r="P875" s="99"/>
      <c r="Q875" s="107">
        <f t="shared" si="178"/>
        <v>9.9055216600679952E-2</v>
      </c>
      <c r="R875" s="97">
        <f t="shared" si="185"/>
        <v>1.0019865013220532</v>
      </c>
      <c r="S875" s="97">
        <f t="shared" si="188"/>
        <v>13.292447143565951</v>
      </c>
      <c r="T875" s="100">
        <f t="shared" si="179"/>
        <v>0.10198223940225404</v>
      </c>
      <c r="U875" s="100">
        <f t="shared" si="180"/>
        <v>-2.1698297281205203E-2</v>
      </c>
      <c r="V875" s="100">
        <f t="shared" si="181"/>
        <v>0.12368053668345924</v>
      </c>
      <c r="Y875" s="81"/>
      <c r="Z875" s="81"/>
    </row>
    <row r="876" spans="1:26" ht="13">
      <c r="A876" s="74">
        <v>1943.04</v>
      </c>
      <c r="B876" s="95">
        <v>11.44</v>
      </c>
      <c r="C876" s="96">
        <v>0.59</v>
      </c>
      <c r="D876" s="95">
        <v>1.08</v>
      </c>
      <c r="E876" s="95">
        <v>17.399999999999999</v>
      </c>
      <c r="F876" s="96">
        <f t="shared" si="189"/>
        <v>1943.291666666601</v>
      </c>
      <c r="G876" s="97">
        <f>G873*9/12+G885*3/12</f>
        <v>2.4725000000000001</v>
      </c>
      <c r="H876" s="96">
        <f t="shared" si="186"/>
        <v>209.87830574712638</v>
      </c>
      <c r="I876" s="96">
        <f t="shared" si="182"/>
        <v>10.824143390804595</v>
      </c>
      <c r="J876" s="98">
        <f t="shared" si="187"/>
        <v>9808.4456156892065</v>
      </c>
      <c r="K876" s="96">
        <f t="shared" si="183"/>
        <v>19.813686206896548</v>
      </c>
      <c r="L876" s="98">
        <f t="shared" si="184"/>
        <v>925.97213854408596</v>
      </c>
      <c r="M876" s="91">
        <f t="shared" si="176"/>
        <v>11.039227142939689</v>
      </c>
      <c r="N876" s="87"/>
      <c r="O876" s="99">
        <f t="shared" si="177"/>
        <v>14.400210502607523</v>
      </c>
      <c r="P876" s="99"/>
      <c r="Q876" s="107">
        <f t="shared" si="178"/>
        <v>9.8664954260692647E-2</v>
      </c>
      <c r="R876" s="97">
        <f t="shared" si="185"/>
        <v>1.0019871986878939</v>
      </c>
      <c r="S876" s="97">
        <f t="shared" si="188"/>
        <v>13.16576234753491</v>
      </c>
      <c r="T876" s="100">
        <f t="shared" si="179"/>
        <v>9.4147168650394741E-2</v>
      </c>
      <c r="U876" s="100">
        <f t="shared" si="180"/>
        <v>-2.1028564348838708E-2</v>
      </c>
      <c r="V876" s="100">
        <f t="shared" si="181"/>
        <v>0.11517573299923345</v>
      </c>
      <c r="Y876" s="81"/>
      <c r="Z876" s="81"/>
    </row>
    <row r="877" spans="1:26" ht="13">
      <c r="A877" s="74">
        <v>1943.05</v>
      </c>
      <c r="B877" s="95">
        <v>11.89</v>
      </c>
      <c r="C877" s="96">
        <v>0.59</v>
      </c>
      <c r="D877" s="95">
        <v>1.0900000000000001</v>
      </c>
      <c r="E877" s="95">
        <v>17.5</v>
      </c>
      <c r="F877" s="96">
        <f t="shared" si="189"/>
        <v>1943.3749999999343</v>
      </c>
      <c r="G877" s="97">
        <f>G873*8/12+G885*4/12</f>
        <v>2.4733333333333336</v>
      </c>
      <c r="H877" s="96">
        <f t="shared" si="186"/>
        <v>216.88752828571421</v>
      </c>
      <c r="I877" s="96">
        <f t="shared" si="182"/>
        <v>10.762291142857139</v>
      </c>
      <c r="J877" s="98">
        <f t="shared" si="187"/>
        <v>10177.928096262234</v>
      </c>
      <c r="K877" s="96">
        <f t="shared" si="183"/>
        <v>19.88287685714285</v>
      </c>
      <c r="L877" s="98">
        <f t="shared" si="184"/>
        <v>933.0480761081443</v>
      </c>
      <c r="M877" s="91">
        <f t="shared" si="176"/>
        <v>11.362215800613692</v>
      </c>
      <c r="N877" s="87"/>
      <c r="O877" s="99">
        <f t="shared" si="177"/>
        <v>14.827344489187841</v>
      </c>
      <c r="P877" s="99"/>
      <c r="Q877" s="107">
        <f t="shared" si="178"/>
        <v>9.6673607448530596E-2</v>
      </c>
      <c r="R877" s="97">
        <f t="shared" si="185"/>
        <v>1.0019878960535744</v>
      </c>
      <c r="S877" s="97">
        <f t="shared" si="188"/>
        <v>13.11654290272164</v>
      </c>
      <c r="T877" s="100">
        <f t="shared" si="179"/>
        <v>9.0788774874241529E-2</v>
      </c>
      <c r="U877" s="100">
        <f t="shared" si="180"/>
        <v>-2.2651444214162098E-2</v>
      </c>
      <c r="V877" s="100">
        <f t="shared" si="181"/>
        <v>0.11344021908840363</v>
      </c>
      <c r="Y877" s="81"/>
      <c r="Z877" s="81"/>
    </row>
    <row r="878" spans="1:26" ht="13">
      <c r="A878" s="74">
        <v>1943.06</v>
      </c>
      <c r="B878" s="95">
        <v>12.1</v>
      </c>
      <c r="C878" s="96">
        <v>0.59</v>
      </c>
      <c r="D878" s="95">
        <v>1.1000000000000001</v>
      </c>
      <c r="E878" s="95">
        <v>17.5</v>
      </c>
      <c r="F878" s="96">
        <f t="shared" si="189"/>
        <v>1943.4583333332675</v>
      </c>
      <c r="G878" s="97">
        <f>G873*7/12+G885*5/12</f>
        <v>2.4741666666666671</v>
      </c>
      <c r="H878" s="96">
        <f t="shared" si="186"/>
        <v>220.71817428571421</v>
      </c>
      <c r="I878" s="96">
        <f t="shared" si="182"/>
        <v>10.762291142857139</v>
      </c>
      <c r="J878" s="98">
        <f t="shared" si="187"/>
        <v>10399.776683165624</v>
      </c>
      <c r="K878" s="96">
        <f t="shared" si="183"/>
        <v>20.065288571428567</v>
      </c>
      <c r="L878" s="98">
        <f t="shared" si="184"/>
        <v>945.43424392414784</v>
      </c>
      <c r="M878" s="91">
        <f t="shared" si="176"/>
        <v>11.51674478645123</v>
      </c>
      <c r="N878" s="87"/>
      <c r="O878" s="99">
        <f t="shared" si="177"/>
        <v>15.03377562080253</v>
      </c>
      <c r="P878" s="99"/>
      <c r="Q878" s="107">
        <f t="shared" si="178"/>
        <v>9.4667767857563784E-2</v>
      </c>
      <c r="R878" s="97">
        <f t="shared" si="185"/>
        <v>1.0019885934190949</v>
      </c>
      <c r="S878" s="97">
        <f t="shared" si="188"/>
        <v>13.142617226594501</v>
      </c>
      <c r="T878" s="100">
        <f t="shared" si="179"/>
        <v>8.4604209985769119E-2</v>
      </c>
      <c r="U878" s="100">
        <f t="shared" si="180"/>
        <v>-2.3462326496268671E-2</v>
      </c>
      <c r="V878" s="100">
        <f t="shared" si="181"/>
        <v>0.10806653648203779</v>
      </c>
      <c r="Y878" s="81"/>
      <c r="Z878" s="81"/>
    </row>
    <row r="879" spans="1:26" ht="13">
      <c r="A879" s="74">
        <v>1943.07</v>
      </c>
      <c r="B879" s="95">
        <v>12.35</v>
      </c>
      <c r="C879" s="96">
        <v>0.593333</v>
      </c>
      <c r="D879" s="95">
        <v>1.0933299999999999</v>
      </c>
      <c r="E879" s="95">
        <v>17.399999999999999</v>
      </c>
      <c r="F879" s="96">
        <f t="shared" si="189"/>
        <v>1943.5416666666008</v>
      </c>
      <c r="G879" s="97">
        <f>G873*6/12+G885*6/12</f>
        <v>2.4750000000000001</v>
      </c>
      <c r="H879" s="96">
        <f t="shared" si="186"/>
        <v>226.57317097701144</v>
      </c>
      <c r="I879" s="96">
        <f t="shared" si="182"/>
        <v>10.885290627959767</v>
      </c>
      <c r="J879" s="98">
        <f t="shared" si="187"/>
        <v>10718.392829160817</v>
      </c>
      <c r="K879" s="96">
        <f t="shared" si="183"/>
        <v>20.058238463505742</v>
      </c>
      <c r="L879" s="98">
        <f t="shared" si="184"/>
        <v>948.88586493169203</v>
      </c>
      <c r="M879" s="91">
        <f t="shared" si="176"/>
        <v>11.774213341781653</v>
      </c>
      <c r="N879" s="87"/>
      <c r="O879" s="99">
        <f t="shared" si="177"/>
        <v>15.373683748422991</v>
      </c>
      <c r="P879" s="99"/>
      <c r="Q879" s="107">
        <f t="shared" si="178"/>
        <v>8.897387762529993E-2</v>
      </c>
      <c r="R879" s="97">
        <f t="shared" si="185"/>
        <v>1.0019892907844554</v>
      </c>
      <c r="S879" s="97">
        <f t="shared" si="188"/>
        <v>13.244435034633181</v>
      </c>
      <c r="T879" s="100">
        <f t="shared" si="179"/>
        <v>8.3387900587165165E-2</v>
      </c>
      <c r="U879" s="100">
        <f t="shared" si="180"/>
        <v>-2.2466967654152681E-2</v>
      </c>
      <c r="V879" s="100">
        <f t="shared" si="181"/>
        <v>0.10585486824131785</v>
      </c>
      <c r="Y879" s="81"/>
      <c r="Z879" s="81"/>
    </row>
    <row r="880" spans="1:26" ht="13">
      <c r="A880" s="74">
        <v>1943.08</v>
      </c>
      <c r="B880" s="95">
        <v>11.74</v>
      </c>
      <c r="C880" s="96">
        <v>0.59666699999999995</v>
      </c>
      <c r="D880" s="95">
        <v>1.08667</v>
      </c>
      <c r="E880" s="95">
        <v>17.3</v>
      </c>
      <c r="F880" s="96">
        <f t="shared" si="189"/>
        <v>1943.6249999999341</v>
      </c>
      <c r="G880" s="97">
        <f>G873*5/12+G885*7/12</f>
        <v>2.4758333333333331</v>
      </c>
      <c r="H880" s="96">
        <f t="shared" si="186"/>
        <v>216.62709075144502</v>
      </c>
      <c r="I880" s="96">
        <f t="shared" si="182"/>
        <v>11.009730524479764</v>
      </c>
      <c r="J880" s="98">
        <f t="shared" si="187"/>
        <v>10291.280873119002</v>
      </c>
      <c r="K880" s="96">
        <f t="shared" si="183"/>
        <v>20.051291371965313</v>
      </c>
      <c r="L880" s="98">
        <f t="shared" si="184"/>
        <v>952.57463257173993</v>
      </c>
      <c r="M880" s="91">
        <f t="shared" si="176"/>
        <v>11.210545904158966</v>
      </c>
      <c r="N880" s="87"/>
      <c r="O880" s="99">
        <f t="shared" si="177"/>
        <v>14.645291104906278</v>
      </c>
      <c r="P880" s="99"/>
      <c r="Q880" s="107">
        <f t="shared" si="178"/>
        <v>9.1861500047827643E-2</v>
      </c>
      <c r="R880" s="97">
        <f t="shared" si="185"/>
        <v>1.0019899881496559</v>
      </c>
      <c r="S880" s="97">
        <f t="shared" si="188"/>
        <v>13.347491790124645</v>
      </c>
      <c r="T880" s="100">
        <f t="shared" si="179"/>
        <v>8.8370802794813574E-2</v>
      </c>
      <c r="U880" s="100">
        <f t="shared" si="180"/>
        <v>-2.3517423096650725E-2</v>
      </c>
      <c r="V880" s="100">
        <f t="shared" si="181"/>
        <v>0.1118882258914643</v>
      </c>
      <c r="Y880" s="81"/>
      <c r="Z880" s="81"/>
    </row>
    <row r="881" spans="1:26" ht="13">
      <c r="A881" s="74">
        <v>1943.09</v>
      </c>
      <c r="B881" s="95">
        <v>11.99</v>
      </c>
      <c r="C881" s="96">
        <v>0.6</v>
      </c>
      <c r="D881" s="95">
        <v>1.08</v>
      </c>
      <c r="E881" s="95">
        <v>17.399999999999999</v>
      </c>
      <c r="F881" s="96">
        <f t="shared" si="189"/>
        <v>1943.7083333332673</v>
      </c>
      <c r="G881" s="97">
        <f>G873*4/12+G885*8/12</f>
        <v>2.4766666666666666</v>
      </c>
      <c r="H881" s="96">
        <f t="shared" si="186"/>
        <v>219.96860890804595</v>
      </c>
      <c r="I881" s="96">
        <f t="shared" si="182"/>
        <v>11.007603448275859</v>
      </c>
      <c r="J881" s="98">
        <f t="shared" si="187"/>
        <v>10493.604121990362</v>
      </c>
      <c r="K881" s="96">
        <f t="shared" si="183"/>
        <v>19.813686206896548</v>
      </c>
      <c r="L881" s="98">
        <f t="shared" si="184"/>
        <v>945.21204768553707</v>
      </c>
      <c r="M881" s="91">
        <f t="shared" si="176"/>
        <v>11.336281939610286</v>
      </c>
      <c r="N881" s="87"/>
      <c r="O881" s="99">
        <f t="shared" si="177"/>
        <v>14.816447618832886</v>
      </c>
      <c r="P881" s="99"/>
      <c r="Q881" s="107">
        <f t="shared" si="178"/>
        <v>9.1456132605392343E-2</v>
      </c>
      <c r="R881" s="97">
        <f t="shared" si="185"/>
        <v>1.0019906855146967</v>
      </c>
      <c r="S881" s="97">
        <f t="shared" si="188"/>
        <v>13.297190766243276</v>
      </c>
      <c r="T881" s="100">
        <f t="shared" si="179"/>
        <v>8.1708159362284372E-2</v>
      </c>
      <c r="U881" s="100">
        <f t="shared" si="180"/>
        <v>-2.2238596143089873E-2</v>
      </c>
      <c r="V881" s="100">
        <f t="shared" si="181"/>
        <v>0.10394675550537424</v>
      </c>
      <c r="Y881" s="81"/>
      <c r="Z881" s="81"/>
    </row>
    <row r="882" spans="1:26" ht="13">
      <c r="A882" s="74">
        <v>1943.1</v>
      </c>
      <c r="B882" s="95">
        <v>11.88</v>
      </c>
      <c r="C882" s="96">
        <v>0.60333300000000001</v>
      </c>
      <c r="D882" s="95">
        <v>1.0333300000000001</v>
      </c>
      <c r="E882" s="95">
        <v>17.399999999999999</v>
      </c>
      <c r="F882" s="96">
        <f t="shared" si="189"/>
        <v>1943.7916666666006</v>
      </c>
      <c r="G882" s="97">
        <f>G873*3/12+G885*9/12</f>
        <v>2.4775</v>
      </c>
      <c r="H882" s="96">
        <f t="shared" si="186"/>
        <v>217.95054827586202</v>
      </c>
      <c r="I882" s="96">
        <f t="shared" si="182"/>
        <v>11.068750685431032</v>
      </c>
      <c r="J882" s="98">
        <f t="shared" si="187"/>
        <v>10441.335427346945</v>
      </c>
      <c r="K882" s="96">
        <f t="shared" si="183"/>
        <v>18.957478118678157</v>
      </c>
      <c r="L882" s="98">
        <f t="shared" si="184"/>
        <v>908.19403511282997</v>
      </c>
      <c r="M882" s="91">
        <f t="shared" si="176"/>
        <v>11.187335503326031</v>
      </c>
      <c r="N882" s="87"/>
      <c r="O882" s="99">
        <f t="shared" si="177"/>
        <v>14.62998701387413</v>
      </c>
      <c r="P882" s="99"/>
      <c r="Q882" s="107">
        <f t="shared" si="178"/>
        <v>9.2622244629765954E-2</v>
      </c>
      <c r="R882" s="97">
        <f t="shared" si="185"/>
        <v>1.0019913828795777</v>
      </c>
      <c r="S882" s="97">
        <f t="shared" si="188"/>
        <v>13.323661291287795</v>
      </c>
      <c r="T882" s="100">
        <f t="shared" si="179"/>
        <v>8.5596312240796113E-2</v>
      </c>
      <c r="U882" s="100">
        <f t="shared" si="180"/>
        <v>-2.0793521082683286E-2</v>
      </c>
      <c r="V882" s="100">
        <f t="shared" si="181"/>
        <v>0.1063898333234794</v>
      </c>
      <c r="Y882" s="81"/>
      <c r="Z882" s="81"/>
    </row>
    <row r="883" spans="1:26" ht="13">
      <c r="A883" s="74">
        <v>1943.11</v>
      </c>
      <c r="B883" s="95">
        <v>11.33</v>
      </c>
      <c r="C883" s="96">
        <v>0.60666699999999996</v>
      </c>
      <c r="D883" s="95">
        <v>0.98666699999999996</v>
      </c>
      <c r="E883" s="95">
        <v>17.399999999999999</v>
      </c>
      <c r="F883" s="96">
        <f t="shared" si="189"/>
        <v>1943.8749999999338</v>
      </c>
      <c r="G883" s="97">
        <f>G873*2/12+G885*10/12</f>
        <v>2.4783333333333335</v>
      </c>
      <c r="H883" s="96">
        <f t="shared" si="186"/>
        <v>207.86024511494247</v>
      </c>
      <c r="I883" s="96">
        <f t="shared" si="182"/>
        <v>11.12991626859195</v>
      </c>
      <c r="J883" s="98">
        <f t="shared" si="187"/>
        <v>10002.373585450287</v>
      </c>
      <c r="K883" s="96">
        <f t="shared" si="183"/>
        <v>18.101398452499996</v>
      </c>
      <c r="L883" s="98">
        <f t="shared" si="184"/>
        <v>871.0513626156644</v>
      </c>
      <c r="M883" s="91">
        <f t="shared" si="176"/>
        <v>10.631033673001419</v>
      </c>
      <c r="N883" s="87"/>
      <c r="O883" s="99">
        <f t="shared" si="177"/>
        <v>13.915069560218242</v>
      </c>
      <c r="P883" s="99"/>
      <c r="Q883" s="107">
        <f t="shared" si="178"/>
        <v>9.7291352451369911E-2</v>
      </c>
      <c r="R883" s="97">
        <f t="shared" si="185"/>
        <v>1.0019920802442988</v>
      </c>
      <c r="S883" s="97">
        <f t="shared" si="188"/>
        <v>13.350193802276557</v>
      </c>
      <c r="T883" s="100">
        <f t="shared" si="179"/>
        <v>9.3595732603532156E-2</v>
      </c>
      <c r="U883" s="100">
        <f t="shared" si="180"/>
        <v>-2.0578290515885667E-2</v>
      </c>
      <c r="V883" s="100">
        <f t="shared" si="181"/>
        <v>0.11417402311941782</v>
      </c>
      <c r="Y883" s="81"/>
      <c r="Z883" s="81"/>
    </row>
    <row r="884" spans="1:26" ht="13">
      <c r="A884" s="74">
        <v>1943.12</v>
      </c>
      <c r="B884" s="95">
        <v>11.48</v>
      </c>
      <c r="C884" s="96">
        <v>0.61</v>
      </c>
      <c r="D884" s="95">
        <v>0.94</v>
      </c>
      <c r="E884" s="95">
        <v>17.399999999999999</v>
      </c>
      <c r="F884" s="96">
        <f t="shared" si="189"/>
        <v>1943.9583333332671</v>
      </c>
      <c r="G884" s="97">
        <f>G873*1/12+G885*11/12</f>
        <v>2.479166666666667</v>
      </c>
      <c r="H884" s="96">
        <f t="shared" si="186"/>
        <v>210.61214597701147</v>
      </c>
      <c r="I884" s="96">
        <f t="shared" si="182"/>
        <v>11.191063505747124</v>
      </c>
      <c r="J884" s="98">
        <f t="shared" si="187"/>
        <v>10179.673676219156</v>
      </c>
      <c r="K884" s="96">
        <f t="shared" si="183"/>
        <v>17.245245402298846</v>
      </c>
      <c r="L884" s="98">
        <f t="shared" si="184"/>
        <v>833.52728707717813</v>
      </c>
      <c r="M884" s="91">
        <f t="shared" si="176"/>
        <v>10.737360316041071</v>
      </c>
      <c r="N884" s="87"/>
      <c r="O884" s="99">
        <f t="shared" si="177"/>
        <v>14.068001177874827</v>
      </c>
      <c r="P884" s="99"/>
      <c r="Q884" s="107">
        <f t="shared" si="178"/>
        <v>9.6351548668495657E-2</v>
      </c>
      <c r="R884" s="97">
        <f t="shared" si="185"/>
        <v>1.0019927776088597</v>
      </c>
      <c r="S884" s="97">
        <f t="shared" si="188"/>
        <v>13.376788459607631</v>
      </c>
      <c r="T884" s="100">
        <f t="shared" si="179"/>
        <v>9.3668303002424791E-2</v>
      </c>
      <c r="U884" s="100">
        <f t="shared" si="180"/>
        <v>-1.9788936567351478E-2</v>
      </c>
      <c r="V884" s="100">
        <f t="shared" si="181"/>
        <v>0.11345723956977627</v>
      </c>
      <c r="Y884" s="81"/>
      <c r="Z884" s="81"/>
    </row>
    <row r="885" spans="1:26" ht="13">
      <c r="A885" s="74">
        <v>1944.01</v>
      </c>
      <c r="B885" s="95">
        <v>11.85</v>
      </c>
      <c r="C885" s="96">
        <v>0.61333300000000002</v>
      </c>
      <c r="D885" s="95">
        <v>0.93666700000000003</v>
      </c>
      <c r="E885" s="95">
        <v>17.399999999999999</v>
      </c>
      <c r="F885" s="96">
        <f t="shared" si="189"/>
        <v>1944.0416666666003</v>
      </c>
      <c r="G885" s="97">
        <v>2.48</v>
      </c>
      <c r="H885" s="96">
        <f t="shared" si="186"/>
        <v>217.40016810344821</v>
      </c>
      <c r="I885" s="96">
        <f t="shared" si="182"/>
        <v>11.252210742902298</v>
      </c>
      <c r="J885" s="98">
        <f t="shared" si="187"/>
        <v>10553.085994143585</v>
      </c>
      <c r="K885" s="96">
        <f t="shared" si="183"/>
        <v>17.184098165143673</v>
      </c>
      <c r="L885" s="98">
        <f t="shared" si="184"/>
        <v>834.15421087565312</v>
      </c>
      <c r="M885" s="91">
        <f t="shared" si="176"/>
        <v>11.052412763977474</v>
      </c>
      <c r="N885" s="87"/>
      <c r="O885" s="99">
        <f t="shared" si="177"/>
        <v>14.494846472285827</v>
      </c>
      <c r="P885" s="99"/>
      <c r="Q885" s="107">
        <f t="shared" si="178"/>
        <v>9.3688437178742853E-2</v>
      </c>
      <c r="R885" s="97">
        <f t="shared" si="185"/>
        <v>1.0028721608445137</v>
      </c>
      <c r="S885" s="97">
        <f t="shared" si="188"/>
        <v>13.403445424128391</v>
      </c>
      <c r="T885" s="100">
        <f t="shared" si="179"/>
        <v>9.2989031993344629E-2</v>
      </c>
      <c r="U885" s="100">
        <f t="shared" si="180"/>
        <v>-1.8831791717297874E-2</v>
      </c>
      <c r="V885" s="100">
        <f t="shared" si="181"/>
        <v>0.1118208237106425</v>
      </c>
      <c r="Y885" s="81"/>
      <c r="Z885" s="81"/>
    </row>
    <row r="886" spans="1:26" ht="13">
      <c r="A886" s="74">
        <v>1944.02</v>
      </c>
      <c r="B886" s="95">
        <v>11.77</v>
      </c>
      <c r="C886" s="96">
        <v>0.61666699999999997</v>
      </c>
      <c r="D886" s="95">
        <v>0.93333299999999997</v>
      </c>
      <c r="E886" s="95">
        <v>17.399999999999999</v>
      </c>
      <c r="F886" s="96">
        <f t="shared" si="189"/>
        <v>1944.1249999999336</v>
      </c>
      <c r="G886" s="97">
        <f>G885*11/12+G897*1/12</f>
        <v>2.4708333333333332</v>
      </c>
      <c r="H886" s="96">
        <f t="shared" si="186"/>
        <v>215.93248764367809</v>
      </c>
      <c r="I886" s="96">
        <f t="shared" si="182"/>
        <v>11.313376326063215</v>
      </c>
      <c r="J886" s="98">
        <f t="shared" si="187"/>
        <v>10527.606228506264</v>
      </c>
      <c r="K886" s="96">
        <f t="shared" si="183"/>
        <v>17.122932581982752</v>
      </c>
      <c r="L886" s="98">
        <f t="shared" si="184"/>
        <v>834.81412948771765</v>
      </c>
      <c r="M886" s="91">
        <f t="shared" si="176"/>
        <v>10.947918887724725</v>
      </c>
      <c r="N886" s="87"/>
      <c r="O886" s="99">
        <f t="shared" si="177"/>
        <v>14.372484109547694</v>
      </c>
      <c r="P886" s="99"/>
      <c r="Q886" s="107">
        <f t="shared" si="178"/>
        <v>9.3868115119619927E-2</v>
      </c>
      <c r="R886" s="97">
        <f t="shared" si="185"/>
        <v>1.0028648755994189</v>
      </c>
      <c r="S886" s="97">
        <f t="shared" si="188"/>
        <v>13.441942275257148</v>
      </c>
      <c r="T886" s="100">
        <f t="shared" si="179"/>
        <v>9.6146841260784877E-2</v>
      </c>
      <c r="U886" s="100">
        <f t="shared" si="180"/>
        <v>-1.8824624324006334E-2</v>
      </c>
      <c r="V886" s="100">
        <f t="shared" si="181"/>
        <v>0.11497146558479121</v>
      </c>
      <c r="Y886" s="81"/>
      <c r="Z886" s="81"/>
    </row>
    <row r="887" spans="1:26" ht="13">
      <c r="A887" s="74">
        <v>1944.03</v>
      </c>
      <c r="B887" s="95">
        <v>12.1</v>
      </c>
      <c r="C887" s="96">
        <v>0.62</v>
      </c>
      <c r="D887" s="95">
        <v>0.93</v>
      </c>
      <c r="E887" s="95">
        <v>17.399999999999999</v>
      </c>
      <c r="F887" s="96">
        <f t="shared" si="189"/>
        <v>1944.2083333332669</v>
      </c>
      <c r="G887" s="97">
        <f>G885*10/12+G897*2/12</f>
        <v>2.4616666666666669</v>
      </c>
      <c r="H887" s="96">
        <f t="shared" si="186"/>
        <v>221.98666954022983</v>
      </c>
      <c r="I887" s="96">
        <f t="shared" si="182"/>
        <v>11.374523563218387</v>
      </c>
      <c r="J887" s="98">
        <f t="shared" si="187"/>
        <v>10868.985699807305</v>
      </c>
      <c r="K887" s="96">
        <f t="shared" si="183"/>
        <v>17.061785344827584</v>
      </c>
      <c r="L887" s="98">
        <f t="shared" si="184"/>
        <v>835.38485130750371</v>
      </c>
      <c r="M887" s="91">
        <f t="shared" si="176"/>
        <v>11.224693196180686</v>
      </c>
      <c r="N887" s="87"/>
      <c r="O887" s="99">
        <f t="shared" si="177"/>
        <v>14.749564229990971</v>
      </c>
      <c r="P887" s="99"/>
      <c r="Q887" s="107">
        <f t="shared" si="178"/>
        <v>9.1707515562675562E-2</v>
      </c>
      <c r="R887" s="97">
        <f t="shared" si="185"/>
        <v>1.0028575905674066</v>
      </c>
      <c r="S887" s="97">
        <f t="shared" si="188"/>
        <v>13.480451767690329</v>
      </c>
      <c r="T887" s="100">
        <f t="shared" si="179"/>
        <v>9.5446051039832946E-2</v>
      </c>
      <c r="U887" s="100">
        <f t="shared" si="180"/>
        <v>-1.8042465139279096E-2</v>
      </c>
      <c r="V887" s="100">
        <f t="shared" si="181"/>
        <v>0.11348851617911204</v>
      </c>
      <c r="Y887" s="81"/>
      <c r="Z887" s="81"/>
    </row>
    <row r="888" spans="1:26" ht="13">
      <c r="A888" s="74">
        <v>1944.04</v>
      </c>
      <c r="B888" s="95">
        <v>11.89</v>
      </c>
      <c r="C888" s="96">
        <v>0.62333300000000003</v>
      </c>
      <c r="D888" s="95">
        <v>0.92666700000000002</v>
      </c>
      <c r="E888" s="95">
        <v>17.5</v>
      </c>
      <c r="F888" s="96">
        <f t="shared" si="189"/>
        <v>1944.2916666666001</v>
      </c>
      <c r="G888" s="97">
        <f>G885*9/12+G897*3/12</f>
        <v>2.4525000000000001</v>
      </c>
      <c r="H888" s="96">
        <f t="shared" si="186"/>
        <v>216.88752828571421</v>
      </c>
      <c r="I888" s="96">
        <f t="shared" si="182"/>
        <v>11.370324110085711</v>
      </c>
      <c r="J888" s="98">
        <f t="shared" si="187"/>
        <v>10665.712971957495</v>
      </c>
      <c r="K888" s="96">
        <f t="shared" si="183"/>
        <v>16.903491604199996</v>
      </c>
      <c r="L888" s="98">
        <f t="shared" si="184"/>
        <v>831.25014655886775</v>
      </c>
      <c r="M888" s="91">
        <f t="shared" si="176"/>
        <v>10.938275188239404</v>
      </c>
      <c r="N888" s="87"/>
      <c r="O888" s="99">
        <f t="shared" si="177"/>
        <v>14.387983948343409</v>
      </c>
      <c r="P888" s="99"/>
      <c r="Q888" s="107">
        <f t="shared" si="178"/>
        <v>9.4720823089110978E-2</v>
      </c>
      <c r="R888" s="97">
        <f t="shared" si="185"/>
        <v>1.0028503057486233</v>
      </c>
      <c r="S888" s="97">
        <f t="shared" si="188"/>
        <v>13.44172210305174</v>
      </c>
      <c r="T888" s="100">
        <f t="shared" si="179"/>
        <v>0.10271387995294945</v>
      </c>
      <c r="U888" s="100">
        <f t="shared" si="180"/>
        <v>-1.6506789364159613E-2</v>
      </c>
      <c r="V888" s="100">
        <f t="shared" si="181"/>
        <v>0.11922066931710906</v>
      </c>
      <c r="Y888" s="81"/>
      <c r="Z888" s="81"/>
    </row>
    <row r="889" spans="1:26" ht="13">
      <c r="A889" s="74">
        <v>1944.05</v>
      </c>
      <c r="B889" s="95">
        <v>12.1</v>
      </c>
      <c r="C889" s="96">
        <v>0.62666699999999997</v>
      </c>
      <c r="D889" s="95">
        <v>0.92333299999999996</v>
      </c>
      <c r="E889" s="95">
        <v>17.5</v>
      </c>
      <c r="F889" s="96">
        <f t="shared" si="189"/>
        <v>1944.3749999999334</v>
      </c>
      <c r="G889" s="97">
        <f>G885*8/12+G897*4/12</f>
        <v>2.4433333333333334</v>
      </c>
      <c r="H889" s="96">
        <f t="shared" si="186"/>
        <v>220.71817428571421</v>
      </c>
      <c r="I889" s="96">
        <f t="shared" si="182"/>
        <v>11.431140175628567</v>
      </c>
      <c r="J889" s="98">
        <f t="shared" si="187"/>
        <v>10900.934776277167</v>
      </c>
      <c r="K889" s="96">
        <f t="shared" si="183"/>
        <v>16.842675538657137</v>
      </c>
      <c r="L889" s="98">
        <f t="shared" si="184"/>
        <v>831.83411651110123</v>
      </c>
      <c r="M889" s="91">
        <f t="shared" si="176"/>
        <v>11.103736936792625</v>
      </c>
      <c r="N889" s="87"/>
      <c r="O889" s="99">
        <f t="shared" si="177"/>
        <v>14.620020758909021</v>
      </c>
      <c r="P889" s="99"/>
      <c r="Q889" s="107">
        <f t="shared" si="178"/>
        <v>9.3450168289046176E-2</v>
      </c>
      <c r="R889" s="97">
        <f t="shared" si="185"/>
        <v>1.0028430211432164</v>
      </c>
      <c r="S889" s="97">
        <f t="shared" si="188"/>
        <v>13.480035120833465</v>
      </c>
      <c r="T889" s="100">
        <f t="shared" si="179"/>
        <v>0.10466931871305518</v>
      </c>
      <c r="U889" s="100">
        <f t="shared" si="180"/>
        <v>-1.7660681040923332E-2</v>
      </c>
      <c r="V889" s="100">
        <f t="shared" si="181"/>
        <v>0.12232999975397851</v>
      </c>
      <c r="Y889" s="81"/>
      <c r="Z889" s="81"/>
    </row>
    <row r="890" spans="1:26" ht="13">
      <c r="A890" s="74">
        <v>1944.06</v>
      </c>
      <c r="B890" s="95">
        <v>12.67</v>
      </c>
      <c r="C890" s="96">
        <v>0.63</v>
      </c>
      <c r="D890" s="95">
        <v>0.92</v>
      </c>
      <c r="E890" s="95">
        <v>17.600000000000001</v>
      </c>
      <c r="F890" s="96">
        <f t="shared" si="189"/>
        <v>1944.4583333332666</v>
      </c>
      <c r="G890" s="97">
        <f>G885*7/12+G897*5/12</f>
        <v>2.4341666666666666</v>
      </c>
      <c r="H890" s="96">
        <f t="shared" si="186"/>
        <v>229.80248494318172</v>
      </c>
      <c r="I890" s="96">
        <f t="shared" si="182"/>
        <v>11.426642897727268</v>
      </c>
      <c r="J890" s="98">
        <f t="shared" si="187"/>
        <v>11396.623765475953</v>
      </c>
      <c r="K890" s="96">
        <f t="shared" si="183"/>
        <v>16.686526136363632</v>
      </c>
      <c r="L890" s="98">
        <f t="shared" si="184"/>
        <v>827.53700585934325</v>
      </c>
      <c r="M890" s="91">
        <f t="shared" si="176"/>
        <v>11.532785272532513</v>
      </c>
      <c r="N890" s="87"/>
      <c r="O890" s="99">
        <f t="shared" si="177"/>
        <v>15.197274767915031</v>
      </c>
      <c r="P890" s="99"/>
      <c r="Q890" s="107">
        <f t="shared" si="178"/>
        <v>9.0007150820361204E-2</v>
      </c>
      <c r="R890" s="97">
        <f t="shared" si="185"/>
        <v>1.0028357367513328</v>
      </c>
      <c r="S890" s="97">
        <f t="shared" si="188"/>
        <v>13.441550286910944</v>
      </c>
      <c r="T890" s="100">
        <f t="shared" si="179"/>
        <v>0.10110356093025819</v>
      </c>
      <c r="U890" s="100">
        <f t="shared" si="180"/>
        <v>-1.7272493554204682E-2</v>
      </c>
      <c r="V890" s="100">
        <f t="shared" si="181"/>
        <v>0.11837605448446287</v>
      </c>
      <c r="Y890" s="81"/>
      <c r="Z890" s="81"/>
    </row>
    <row r="891" spans="1:26" ht="13">
      <c r="A891" s="74">
        <v>1944.07</v>
      </c>
      <c r="B891" s="95">
        <v>13</v>
      </c>
      <c r="C891" s="96">
        <v>0.63333300000000003</v>
      </c>
      <c r="D891" s="95">
        <v>0.91333299999999995</v>
      </c>
      <c r="E891" s="95">
        <v>17.7</v>
      </c>
      <c r="F891" s="96">
        <f t="shared" si="189"/>
        <v>1944.5416666665999</v>
      </c>
      <c r="G891" s="97">
        <f>G885*6/12+G897*6/12</f>
        <v>2.4249999999999998</v>
      </c>
      <c r="H891" s="96">
        <f t="shared" si="186"/>
        <v>234.45573446327674</v>
      </c>
      <c r="I891" s="96">
        <f t="shared" si="182"/>
        <v>11.422196436525422</v>
      </c>
      <c r="J891" s="98">
        <f t="shared" si="187"/>
        <v>11674.598161749644</v>
      </c>
      <c r="K891" s="96">
        <f t="shared" si="183"/>
        <v>16.472012255734455</v>
      </c>
      <c r="L891" s="98">
        <f t="shared" si="184"/>
        <v>820.21505868194504</v>
      </c>
      <c r="M891" s="91">
        <f t="shared" si="176"/>
        <v>11.73877475018072</v>
      </c>
      <c r="N891" s="87"/>
      <c r="O891" s="99">
        <f t="shared" si="177"/>
        <v>15.480309849362953</v>
      </c>
      <c r="P891" s="99"/>
      <c r="Q891" s="107">
        <f t="shared" si="178"/>
        <v>8.9159659602390917E-2</v>
      </c>
      <c r="R891" s="97">
        <f t="shared" si="185"/>
        <v>1.0028284525731195</v>
      </c>
      <c r="S891" s="97">
        <f t="shared" si="188"/>
        <v>13.403510674404401</v>
      </c>
      <c r="T891" s="100">
        <f t="shared" si="179"/>
        <v>0.10325593048271875</v>
      </c>
      <c r="U891" s="100">
        <f t="shared" si="180"/>
        <v>-1.6105889233199111E-2</v>
      </c>
      <c r="V891" s="100">
        <f t="shared" si="181"/>
        <v>0.11936181971591786</v>
      </c>
      <c r="Y891" s="81"/>
      <c r="Z891" s="81"/>
    </row>
    <row r="892" spans="1:26" ht="13">
      <c r="A892" s="74">
        <v>1944.08</v>
      </c>
      <c r="B892" s="95">
        <v>12.81</v>
      </c>
      <c r="C892" s="96">
        <v>0.63666699999999998</v>
      </c>
      <c r="D892" s="95">
        <v>0.906667</v>
      </c>
      <c r="E892" s="95">
        <v>17.7</v>
      </c>
      <c r="F892" s="96">
        <f t="shared" si="189"/>
        <v>1944.6249999999332</v>
      </c>
      <c r="G892" s="97">
        <f>G885*5/12+G897*7/12</f>
        <v>2.4158333333333335</v>
      </c>
      <c r="H892" s="96">
        <f t="shared" si="186"/>
        <v>231.0290737288135</v>
      </c>
      <c r="I892" s="96">
        <f t="shared" si="182"/>
        <v>11.482325314887001</v>
      </c>
      <c r="J892" s="98">
        <f t="shared" si="187"/>
        <v>11551.61577443591</v>
      </c>
      <c r="K892" s="96">
        <f t="shared" si="183"/>
        <v>16.35179056912429</v>
      </c>
      <c r="L892" s="98">
        <f t="shared" si="184"/>
        <v>817.60100073071681</v>
      </c>
      <c r="M892" s="91">
        <f t="shared" si="176"/>
        <v>11.541711674209227</v>
      </c>
      <c r="N892" s="87"/>
      <c r="O892" s="99">
        <f t="shared" si="177"/>
        <v>15.233407930416277</v>
      </c>
      <c r="P892" s="99"/>
      <c r="Q892" s="107">
        <f t="shared" si="178"/>
        <v>9.070582138511657E-2</v>
      </c>
      <c r="R892" s="97">
        <f t="shared" si="185"/>
        <v>1.0028211686087238</v>
      </c>
      <c r="S892" s="97">
        <f t="shared" si="188"/>
        <v>13.441421868660255</v>
      </c>
      <c r="T892" s="100">
        <f t="shared" si="179"/>
        <v>0.10704310601687039</v>
      </c>
      <c r="U892" s="100">
        <f t="shared" si="180"/>
        <v>-1.6717085013500887E-2</v>
      </c>
      <c r="V892" s="100">
        <f t="shared" si="181"/>
        <v>0.12376019103037128</v>
      </c>
      <c r="Y892" s="81"/>
      <c r="Z892" s="81"/>
    </row>
    <row r="893" spans="1:26" ht="13">
      <c r="A893" s="74">
        <v>1944.09</v>
      </c>
      <c r="B893" s="95">
        <v>12.6</v>
      </c>
      <c r="C893" s="96">
        <v>0.64</v>
      </c>
      <c r="D893" s="95">
        <v>0.9</v>
      </c>
      <c r="E893" s="95">
        <v>17.7</v>
      </c>
      <c r="F893" s="96">
        <f t="shared" si="189"/>
        <v>1944.7083333332664</v>
      </c>
      <c r="G893" s="97">
        <f>G885*4/12+G897*8/12</f>
        <v>2.4066666666666667</v>
      </c>
      <c r="H893" s="96">
        <f t="shared" si="186"/>
        <v>227.24171186440671</v>
      </c>
      <c r="I893" s="96">
        <f t="shared" si="182"/>
        <v>11.542436158192087</v>
      </c>
      <c r="J893" s="98">
        <f t="shared" si="187"/>
        <v>11410.339182867216</v>
      </c>
      <c r="K893" s="96">
        <f t="shared" si="183"/>
        <v>16.231550847457626</v>
      </c>
      <c r="L893" s="98">
        <f t="shared" si="184"/>
        <v>815.02422734765844</v>
      </c>
      <c r="M893" s="91">
        <f t="shared" si="176"/>
        <v>11.328560584696474</v>
      </c>
      <c r="N893" s="87"/>
      <c r="O893" s="99">
        <f t="shared" si="177"/>
        <v>14.966305729668383</v>
      </c>
      <c r="P893" s="99"/>
      <c r="Q893" s="107">
        <f t="shared" si="178"/>
        <v>9.0905502784364156E-2</v>
      </c>
      <c r="R893" s="97">
        <f t="shared" si="185"/>
        <v>1.0028138848582933</v>
      </c>
      <c r="S893" s="97">
        <f t="shared" si="188"/>
        <v>13.479342386092734</v>
      </c>
      <c r="T893" s="100">
        <f t="shared" si="179"/>
        <v>0.11182219525685722</v>
      </c>
      <c r="U893" s="100">
        <f t="shared" si="180"/>
        <v>-1.6608058386365032E-2</v>
      </c>
      <c r="V893" s="100">
        <f t="shared" si="181"/>
        <v>0.12843025364322225</v>
      </c>
      <c r="Y893" s="81"/>
      <c r="Z893" s="81"/>
    </row>
    <row r="894" spans="1:26" ht="13">
      <c r="A894" s="74">
        <v>1944.1</v>
      </c>
      <c r="B894" s="95">
        <v>12.91</v>
      </c>
      <c r="C894" s="96">
        <v>0.64</v>
      </c>
      <c r="D894" s="95">
        <v>0.91</v>
      </c>
      <c r="E894" s="95">
        <v>17.7</v>
      </c>
      <c r="F894" s="96">
        <f t="shared" si="189"/>
        <v>1944.7916666665997</v>
      </c>
      <c r="G894" s="97">
        <f>G885*3/12+G897*9/12</f>
        <v>2.3975</v>
      </c>
      <c r="H894" s="96">
        <f t="shared" si="186"/>
        <v>232.83257937853099</v>
      </c>
      <c r="I894" s="96">
        <f t="shared" si="182"/>
        <v>11.542436158192087</v>
      </c>
      <c r="J894" s="98">
        <f t="shared" si="187"/>
        <v>11739.367482055715</v>
      </c>
      <c r="K894" s="96">
        <f t="shared" si="183"/>
        <v>16.411901412429376</v>
      </c>
      <c r="L894" s="98">
        <f t="shared" si="184"/>
        <v>827.48446232925664</v>
      </c>
      <c r="M894" s="91">
        <f t="shared" si="176"/>
        <v>11.583105186279129</v>
      </c>
      <c r="N894" s="87"/>
      <c r="O894" s="99">
        <f t="shared" si="177"/>
        <v>15.315966613277228</v>
      </c>
      <c r="P894" s="99"/>
      <c r="Q894" s="107">
        <f t="shared" si="178"/>
        <v>8.9815332339061221E-2</v>
      </c>
      <c r="R894" s="97">
        <f t="shared" si="185"/>
        <v>1.0028066013219752</v>
      </c>
      <c r="S894" s="97">
        <f t="shared" si="188"/>
        <v>13.51727170353271</v>
      </c>
      <c r="T894" s="100">
        <f t="shared" si="179"/>
        <v>0.11164184812922673</v>
      </c>
      <c r="U894" s="100">
        <f t="shared" si="180"/>
        <v>-1.7122408567357805E-2</v>
      </c>
      <c r="V894" s="100">
        <f t="shared" si="181"/>
        <v>0.12876425669658453</v>
      </c>
      <c r="Y894" s="81"/>
      <c r="Z894" s="81"/>
    </row>
    <row r="895" spans="1:26" ht="13">
      <c r="A895" s="74">
        <v>1944.11</v>
      </c>
      <c r="B895" s="95">
        <v>12.82</v>
      </c>
      <c r="C895" s="96">
        <v>0.64</v>
      </c>
      <c r="D895" s="95">
        <v>0.92</v>
      </c>
      <c r="E895" s="95">
        <v>17.7</v>
      </c>
      <c r="F895" s="96">
        <f t="shared" si="189"/>
        <v>1944.8749999999329</v>
      </c>
      <c r="G895" s="97">
        <f>G885*2/12+G897*10/12</f>
        <v>2.3883333333333336</v>
      </c>
      <c r="H895" s="96">
        <f t="shared" si="186"/>
        <v>231.20942429378528</v>
      </c>
      <c r="I895" s="96">
        <f t="shared" si="182"/>
        <v>11.542436158192087</v>
      </c>
      <c r="J895" s="98">
        <f t="shared" si="187"/>
        <v>11706.025617273219</v>
      </c>
      <c r="K895" s="96">
        <f t="shared" si="183"/>
        <v>16.592251977401126</v>
      </c>
      <c r="L895" s="98">
        <f t="shared" si="184"/>
        <v>840.05800061555078</v>
      </c>
      <c r="M895" s="91">
        <f t="shared" si="176"/>
        <v>11.478459198055484</v>
      </c>
      <c r="N895" s="87"/>
      <c r="O895" s="99">
        <f t="shared" si="177"/>
        <v>15.190706986565075</v>
      </c>
      <c r="P895" s="99"/>
      <c r="Q895" s="107">
        <f t="shared" si="178"/>
        <v>9.0694070146548025E-2</v>
      </c>
      <c r="R895" s="97">
        <f t="shared" si="185"/>
        <v>1.0027993179999177</v>
      </c>
      <c r="S895" s="97">
        <f t="shared" si="188"/>
        <v>13.555209296165343</v>
      </c>
      <c r="T895" s="100">
        <f t="shared" si="179"/>
        <v>0.11665822430314443</v>
      </c>
      <c r="U895" s="100">
        <f t="shared" si="180"/>
        <v>-1.7630636352335194E-2</v>
      </c>
      <c r="V895" s="100">
        <f t="shared" si="181"/>
        <v>0.13428886065547962</v>
      </c>
      <c r="Y895" s="81"/>
      <c r="Z895" s="81"/>
    </row>
    <row r="896" spans="1:26" ht="13">
      <c r="A896" s="74">
        <v>1944.12</v>
      </c>
      <c r="B896" s="95">
        <v>13.1</v>
      </c>
      <c r="C896" s="96">
        <v>0.64</v>
      </c>
      <c r="D896" s="95">
        <v>0.93</v>
      </c>
      <c r="E896" s="95">
        <v>17.8</v>
      </c>
      <c r="F896" s="96">
        <f t="shared" si="189"/>
        <v>1944.9583333332662</v>
      </c>
      <c r="G896" s="97">
        <f>G885*1/12+G897*11/12</f>
        <v>2.3791666666666664</v>
      </c>
      <c r="H896" s="96">
        <f t="shared" si="186"/>
        <v>234.93194101123586</v>
      </c>
      <c r="I896" s="96">
        <f t="shared" si="182"/>
        <v>11.477591011235951</v>
      </c>
      <c r="J896" s="98">
        <f t="shared" si="187"/>
        <v>11942.920331906986</v>
      </c>
      <c r="K896" s="96">
        <f t="shared" si="183"/>
        <v>16.678374438202244</v>
      </c>
      <c r="L896" s="98">
        <f t="shared" si="184"/>
        <v>847.85617623461826</v>
      </c>
      <c r="M896" s="91">
        <f t="shared" si="176"/>
        <v>11.638683593355132</v>
      </c>
      <c r="N896" s="87"/>
      <c r="O896" s="99">
        <f t="shared" si="177"/>
        <v>15.414205958668189</v>
      </c>
      <c r="P896" s="99"/>
      <c r="Q896" s="107">
        <f t="shared" si="178"/>
        <v>9.0930041266258185E-2</v>
      </c>
      <c r="R896" s="97">
        <f t="shared" si="185"/>
        <v>1.0027920348922679</v>
      </c>
      <c r="S896" s="97">
        <f t="shared" si="188"/>
        <v>13.516788600251195</v>
      </c>
      <c r="T896" s="100">
        <f t="shared" si="179"/>
        <v>0.12024893110819668</v>
      </c>
      <c r="U896" s="100">
        <f t="shared" si="180"/>
        <v>-1.7039856902801853E-2</v>
      </c>
      <c r="V896" s="100">
        <f t="shared" si="181"/>
        <v>0.13728878801099853</v>
      </c>
      <c r="Y896" s="81"/>
      <c r="Z896" s="81"/>
    </row>
    <row r="897" spans="1:26" ht="13">
      <c r="A897" s="74">
        <v>1945.01</v>
      </c>
      <c r="B897" s="95">
        <v>13.49</v>
      </c>
      <c r="C897" s="96">
        <v>0.64333300000000004</v>
      </c>
      <c r="D897" s="95">
        <v>0.94</v>
      </c>
      <c r="E897" s="95">
        <v>17.8</v>
      </c>
      <c r="F897" s="96">
        <f t="shared" si="189"/>
        <v>1945.0416666665994</v>
      </c>
      <c r="G897" s="97">
        <v>2.37</v>
      </c>
      <c r="H897" s="96">
        <f t="shared" si="186"/>
        <v>241.92609803370777</v>
      </c>
      <c r="I897" s="96">
        <f t="shared" si="182"/>
        <v>11.537364153174154</v>
      </c>
      <c r="J897" s="98">
        <f t="shared" si="187"/>
        <v>12347.348715616981</v>
      </c>
      <c r="K897" s="96">
        <f t="shared" si="183"/>
        <v>16.857711797752803</v>
      </c>
      <c r="L897" s="98">
        <f t="shared" si="184"/>
        <v>860.37863548405949</v>
      </c>
      <c r="M897" s="91">
        <f t="shared" ref="M897:M960" si="190">H897/AVERAGE(K777:K896)</f>
        <v>11.960463439806993</v>
      </c>
      <c r="N897" s="87"/>
      <c r="O897" s="99">
        <f t="shared" ref="O897:O960" si="191">J897/AVERAGE(L777:L896)</f>
        <v>15.850197374836531</v>
      </c>
      <c r="P897" s="99"/>
      <c r="Q897" s="107">
        <f t="shared" ref="Q897:Q960" si="192">1/M897-(G897/100-(((E897/E777)^(1/10))-1))</f>
        <v>8.7187088829362741E-2</v>
      </c>
      <c r="R897" s="97">
        <f t="shared" si="185"/>
        <v>1.0033004196151964</v>
      </c>
      <c r="S897" s="97">
        <f t="shared" si="188"/>
        <v>13.554527945654504</v>
      </c>
      <c r="T897" s="100">
        <f t="shared" si="179"/>
        <v>0.11892404974264337</v>
      </c>
      <c r="U897" s="100">
        <f t="shared" si="180"/>
        <v>-1.7968072465690543E-2</v>
      </c>
      <c r="V897" s="100">
        <f t="shared" si="181"/>
        <v>0.13689212220833391</v>
      </c>
      <c r="Y897" s="81"/>
      <c r="Z897" s="81"/>
    </row>
    <row r="898" spans="1:26" ht="13">
      <c r="A898" s="74">
        <v>1945.02</v>
      </c>
      <c r="B898" s="95">
        <v>13.94</v>
      </c>
      <c r="C898" s="96">
        <v>0.64666699999999999</v>
      </c>
      <c r="D898" s="95">
        <v>0.95</v>
      </c>
      <c r="E898" s="95">
        <v>17.8</v>
      </c>
      <c r="F898" s="96">
        <f t="shared" si="189"/>
        <v>1945.1249999999327</v>
      </c>
      <c r="G898" s="97">
        <f>G897*11/12+G909*1/12</f>
        <v>2.355</v>
      </c>
      <c r="H898" s="96">
        <f t="shared" si="186"/>
        <v>249.99627921348306</v>
      </c>
      <c r="I898" s="96">
        <f t="shared" si="182"/>
        <v>11.59715522884831</v>
      </c>
      <c r="J898" s="98">
        <f t="shared" si="187"/>
        <v>12808.556437486352</v>
      </c>
      <c r="K898" s="96">
        <f t="shared" si="183"/>
        <v>17.037049157303365</v>
      </c>
      <c r="L898" s="98">
        <f t="shared" si="184"/>
        <v>872.893014032427</v>
      </c>
      <c r="M898" s="91">
        <f t="shared" si="190"/>
        <v>12.341753548186317</v>
      </c>
      <c r="N898" s="87"/>
      <c r="O898" s="99">
        <f t="shared" si="191"/>
        <v>16.360841623342537</v>
      </c>
      <c r="P898" s="99"/>
      <c r="Q898" s="107">
        <f t="shared" si="192"/>
        <v>8.4001739041967408E-2</v>
      </c>
      <c r="R898" s="97">
        <f t="shared" si="185"/>
        <v>1.0032888739842185</v>
      </c>
      <c r="S898" s="97">
        <f t="shared" si="188"/>
        <v>13.599263575561071</v>
      </c>
      <c r="T898" s="100">
        <f t="shared" ref="T898:T961" si="193">(($J1018/$J898)^(1/10)-1)</f>
        <v>0.11889279398052444</v>
      </c>
      <c r="U898" s="100">
        <f t="shared" ref="U898:U961" si="194">(($S1018/$S898)^(1/10)-1)</f>
        <v>-1.8420267805878576E-2</v>
      </c>
      <c r="V898" s="100">
        <f t="shared" ref="V898:V961" si="195">T898-U898</f>
        <v>0.13731306178640301</v>
      </c>
      <c r="Y898" s="81"/>
      <c r="Z898" s="81"/>
    </row>
    <row r="899" spans="1:26" ht="13">
      <c r="A899" s="74">
        <v>1945.03</v>
      </c>
      <c r="B899" s="95">
        <v>13.93</v>
      </c>
      <c r="C899" s="96">
        <v>0.65</v>
      </c>
      <c r="D899" s="95">
        <v>0.96</v>
      </c>
      <c r="E899" s="95">
        <v>17.8</v>
      </c>
      <c r="F899" s="96">
        <f t="shared" si="189"/>
        <v>1945.208333333266</v>
      </c>
      <c r="G899" s="97">
        <f>G897*10/12+G909*2/12</f>
        <v>2.3400000000000003</v>
      </c>
      <c r="H899" s="96">
        <f t="shared" si="186"/>
        <v>249.81694185393249</v>
      </c>
      <c r="I899" s="96">
        <f t="shared" si="182"/>
        <v>11.656928370786513</v>
      </c>
      <c r="J899" s="98">
        <f t="shared" si="187"/>
        <v>12849.138305682596</v>
      </c>
      <c r="K899" s="96">
        <f t="shared" si="183"/>
        <v>17.216386516853927</v>
      </c>
      <c r="L899" s="98">
        <f t="shared" si="184"/>
        <v>885.51132616333769</v>
      </c>
      <c r="M899" s="91">
        <f t="shared" si="190"/>
        <v>12.323310311389328</v>
      </c>
      <c r="N899" s="87"/>
      <c r="O899" s="99">
        <f t="shared" si="191"/>
        <v>16.339009379818236</v>
      </c>
      <c r="P899" s="99"/>
      <c r="Q899" s="107">
        <f t="shared" si="192"/>
        <v>8.4273003320711859E-2</v>
      </c>
      <c r="R899" s="97">
        <f t="shared" si="185"/>
        <v>1.0032773292954764</v>
      </c>
      <c r="S899" s="97">
        <f t="shared" si="188"/>
        <v>13.643989839739264</v>
      </c>
      <c r="T899" s="100">
        <f t="shared" si="193"/>
        <v>0.11805149893227962</v>
      </c>
      <c r="U899" s="100">
        <f t="shared" si="194"/>
        <v>-1.8781929656038088E-2</v>
      </c>
      <c r="V899" s="100">
        <f t="shared" si="195"/>
        <v>0.13683342858831771</v>
      </c>
      <c r="Y899" s="81"/>
      <c r="Z899" s="81"/>
    </row>
    <row r="900" spans="1:26" ht="13">
      <c r="A900" s="74">
        <v>1945.04</v>
      </c>
      <c r="B900" s="95">
        <v>14.28</v>
      </c>
      <c r="C900" s="96">
        <v>0.65</v>
      </c>
      <c r="D900" s="95">
        <v>0.973333</v>
      </c>
      <c r="E900" s="95">
        <v>17.8</v>
      </c>
      <c r="F900" s="96">
        <f t="shared" si="189"/>
        <v>1945.2916666665992</v>
      </c>
      <c r="G900" s="97">
        <f>G897*9/12+G909*3/12</f>
        <v>2.3250000000000002</v>
      </c>
      <c r="H900" s="96">
        <f t="shared" si="186"/>
        <v>256.09374943820217</v>
      </c>
      <c r="I900" s="96">
        <f t="shared" si="182"/>
        <v>11.656928370786513</v>
      </c>
      <c r="J900" s="98">
        <f t="shared" si="187"/>
        <v>13221.944723381572</v>
      </c>
      <c r="K900" s="96">
        <f t="shared" si="183"/>
        <v>17.45549701834269</v>
      </c>
      <c r="L900" s="98">
        <f t="shared" si="184"/>
        <v>901.21534477893238</v>
      </c>
      <c r="M900" s="91">
        <f t="shared" si="190"/>
        <v>12.631867236563076</v>
      </c>
      <c r="N900" s="87"/>
      <c r="O900" s="99">
        <f t="shared" si="191"/>
        <v>16.745879992645971</v>
      </c>
      <c r="P900" s="99"/>
      <c r="Q900" s="107">
        <f t="shared" si="192"/>
        <v>8.1694539553084103E-2</v>
      </c>
      <c r="R900" s="97">
        <f t="shared" si="185"/>
        <v>1.0032657855500335</v>
      </c>
      <c r="S900" s="97">
        <f t="shared" si="188"/>
        <v>13.688705687348225</v>
      </c>
      <c r="T900" s="100">
        <f t="shared" si="193"/>
        <v>0.11903370356202592</v>
      </c>
      <c r="U900" s="100">
        <f t="shared" si="194"/>
        <v>-1.9479875900787147E-2</v>
      </c>
      <c r="V900" s="100">
        <f t="shared" si="195"/>
        <v>0.13851357946281306</v>
      </c>
      <c r="Y900" s="81"/>
      <c r="Z900" s="81"/>
    </row>
    <row r="901" spans="1:26" ht="13">
      <c r="A901" s="74">
        <v>1945.05</v>
      </c>
      <c r="B901" s="95">
        <v>14.82</v>
      </c>
      <c r="C901" s="96">
        <v>0.65</v>
      </c>
      <c r="D901" s="95">
        <v>0.98666699999999996</v>
      </c>
      <c r="E901" s="95">
        <v>17.899999999999999</v>
      </c>
      <c r="F901" s="96">
        <f t="shared" si="189"/>
        <v>1945.3749999999325</v>
      </c>
      <c r="G901" s="97">
        <f>G897*8/12+G909*4/12</f>
        <v>2.31</v>
      </c>
      <c r="H901" s="96">
        <f t="shared" si="186"/>
        <v>264.29317374301667</v>
      </c>
      <c r="I901" s="96">
        <f t="shared" si="182"/>
        <v>11.591805865921785</v>
      </c>
      <c r="J901" s="98">
        <f t="shared" si="187"/>
        <v>13695.148461809142</v>
      </c>
      <c r="K901" s="96">
        <f t="shared" si="183"/>
        <v>17.59577279740223</v>
      </c>
      <c r="L901" s="98">
        <f t="shared" si="184"/>
        <v>911.77807337164916</v>
      </c>
      <c r="M901" s="91">
        <f t="shared" si="190"/>
        <v>13.036560628785354</v>
      </c>
      <c r="N901" s="87"/>
      <c r="O901" s="99">
        <f t="shared" si="191"/>
        <v>17.27637005312436</v>
      </c>
      <c r="P901" s="99"/>
      <c r="Q901" s="107">
        <f t="shared" si="192"/>
        <v>7.9961857196301625E-2</v>
      </c>
      <c r="R901" s="97">
        <f t="shared" si="185"/>
        <v>1.003254242748955</v>
      </c>
      <c r="S901" s="97">
        <f t="shared" si="188"/>
        <v>13.656687103325989</v>
      </c>
      <c r="T901" s="100">
        <f t="shared" si="193"/>
        <v>0.11501869231649708</v>
      </c>
      <c r="U901" s="100">
        <f t="shared" si="194"/>
        <v>-1.9110564638683325E-2</v>
      </c>
      <c r="V901" s="100">
        <f t="shared" si="195"/>
        <v>0.13412925695518041</v>
      </c>
      <c r="Y901" s="81"/>
      <c r="Z901" s="81"/>
    </row>
    <row r="902" spans="1:26" ht="13">
      <c r="A902" s="74">
        <v>1945.06</v>
      </c>
      <c r="B902" s="95">
        <v>15.09</v>
      </c>
      <c r="C902" s="96">
        <v>0.65</v>
      </c>
      <c r="D902" s="95">
        <v>1</v>
      </c>
      <c r="E902" s="95">
        <v>18.100000000000001</v>
      </c>
      <c r="F902" s="96">
        <f t="shared" si="189"/>
        <v>1945.4583333332657</v>
      </c>
      <c r="G902" s="97">
        <f>G897*7/12+G909*5/12</f>
        <v>2.2949999999999999</v>
      </c>
      <c r="H902" s="96">
        <f t="shared" si="186"/>
        <v>266.13465994475132</v>
      </c>
      <c r="I902" s="96">
        <f t="shared" si="182"/>
        <v>11.463719613259665</v>
      </c>
      <c r="J902" s="98">
        <f t="shared" si="187"/>
        <v>13840.072896354133</v>
      </c>
      <c r="K902" s="96">
        <f t="shared" si="183"/>
        <v>17.636491712707176</v>
      </c>
      <c r="L902" s="98">
        <f t="shared" si="184"/>
        <v>917.16851533161901</v>
      </c>
      <c r="M902" s="91">
        <f t="shared" si="190"/>
        <v>13.130223361406054</v>
      </c>
      <c r="N902" s="87"/>
      <c r="O902" s="99">
        <f t="shared" si="191"/>
        <v>17.391992046675053</v>
      </c>
      <c r="P902" s="99"/>
      <c r="Q902" s="107">
        <f t="shared" si="192"/>
        <v>8.1453259365824301E-2</v>
      </c>
      <c r="R902" s="97">
        <f t="shared" si="185"/>
        <v>1.0032427008933069</v>
      </c>
      <c r="S902" s="97">
        <f t="shared" si="188"/>
        <v>13.549735584623786</v>
      </c>
      <c r="T902" s="100">
        <f t="shared" si="193"/>
        <v>0.12050882105555916</v>
      </c>
      <c r="U902" s="100">
        <f t="shared" si="194"/>
        <v>-1.8283285328311805E-2</v>
      </c>
      <c r="V902" s="100">
        <f t="shared" si="195"/>
        <v>0.13879210638387096</v>
      </c>
      <c r="Y902" s="81"/>
      <c r="Z902" s="81"/>
    </row>
    <row r="903" spans="1:26" ht="13">
      <c r="A903" s="74">
        <v>1945.07</v>
      </c>
      <c r="B903" s="95">
        <v>14.78</v>
      </c>
      <c r="C903" s="96">
        <v>0.65333300000000005</v>
      </c>
      <c r="D903" s="95">
        <v>0.99666699999999997</v>
      </c>
      <c r="E903" s="95">
        <v>18.100000000000001</v>
      </c>
      <c r="F903" s="96">
        <f t="shared" si="189"/>
        <v>1945.541666666599</v>
      </c>
      <c r="G903" s="97">
        <f>G897*6/12+G909*6/12</f>
        <v>2.2800000000000002</v>
      </c>
      <c r="H903" s="96">
        <f t="shared" si="186"/>
        <v>260.66734751381205</v>
      </c>
      <c r="I903" s="96">
        <f t="shared" si="182"/>
        <v>11.522502040138118</v>
      </c>
      <c r="J903" s="98">
        <f t="shared" si="187"/>
        <v>13605.685361403592</v>
      </c>
      <c r="K903" s="96">
        <f t="shared" si="183"/>
        <v>17.577709285828725</v>
      </c>
      <c r="L903" s="98">
        <f t="shared" si="184"/>
        <v>917.47886414709308</v>
      </c>
      <c r="M903" s="91">
        <f t="shared" si="190"/>
        <v>12.867028443009159</v>
      </c>
      <c r="N903" s="87"/>
      <c r="O903" s="99">
        <f t="shared" si="191"/>
        <v>17.035325856511673</v>
      </c>
      <c r="P903" s="99"/>
      <c r="Q903" s="107">
        <f t="shared" si="192"/>
        <v>8.3161114697241717E-2</v>
      </c>
      <c r="R903" s="97">
        <f t="shared" si="185"/>
        <v>1.0032311599841568</v>
      </c>
      <c r="S903" s="97">
        <f t="shared" si="188"/>
        <v>13.593673324308117</v>
      </c>
      <c r="T903" s="100">
        <f t="shared" si="193"/>
        <v>0.13030373955782637</v>
      </c>
      <c r="U903" s="100">
        <f t="shared" si="194"/>
        <v>-1.9756951347773999E-2</v>
      </c>
      <c r="V903" s="100">
        <f t="shared" si="195"/>
        <v>0.15006069090560037</v>
      </c>
      <c r="Y903" s="81"/>
      <c r="Z903" s="81"/>
    </row>
    <row r="904" spans="1:26" ht="13">
      <c r="A904" s="74">
        <v>1945.08</v>
      </c>
      <c r="B904" s="95">
        <v>14.83</v>
      </c>
      <c r="C904" s="96">
        <v>0.656667</v>
      </c>
      <c r="D904" s="95">
        <v>0.99333300000000002</v>
      </c>
      <c r="E904" s="95">
        <v>18.100000000000001</v>
      </c>
      <c r="F904" s="96">
        <f t="shared" si="189"/>
        <v>1945.6249999999322</v>
      </c>
      <c r="G904" s="97">
        <f>G897*5/12+G909*7/12</f>
        <v>2.2650000000000001</v>
      </c>
      <c r="H904" s="96">
        <f t="shared" si="186"/>
        <v>261.54917209944745</v>
      </c>
      <c r="I904" s="96">
        <f t="shared" si="182"/>
        <v>11.581302103508282</v>
      </c>
      <c r="J904" s="98">
        <f t="shared" si="187"/>
        <v>13702.08711944407</v>
      </c>
      <c r="K904" s="96">
        <f t="shared" si="183"/>
        <v>17.518909222458557</v>
      </c>
      <c r="L904" s="98">
        <f t="shared" si="184"/>
        <v>917.78390455959095</v>
      </c>
      <c r="M904" s="91">
        <f t="shared" si="190"/>
        <v>12.915378562256741</v>
      </c>
      <c r="N904" s="87"/>
      <c r="O904" s="99">
        <f t="shared" si="191"/>
        <v>17.092121054476234</v>
      </c>
      <c r="P904" s="99"/>
      <c r="Q904" s="107">
        <f t="shared" si="192"/>
        <v>8.302016885970824E-2</v>
      </c>
      <c r="R904" s="97">
        <f t="shared" si="185"/>
        <v>1.0032196200225736</v>
      </c>
      <c r="S904" s="97">
        <f t="shared" si="188"/>
        <v>13.63759665759132</v>
      </c>
      <c r="T904" s="100">
        <f t="shared" si="193"/>
        <v>0.12917112846314405</v>
      </c>
      <c r="U904" s="100">
        <f t="shared" si="194"/>
        <v>-2.042546051841776E-2</v>
      </c>
      <c r="V904" s="100">
        <f t="shared" si="195"/>
        <v>0.14959658898156181</v>
      </c>
      <c r="Y904" s="81"/>
      <c r="Z904" s="81"/>
    </row>
    <row r="905" spans="1:26" ht="13">
      <c r="A905" s="74">
        <v>1945.09</v>
      </c>
      <c r="B905" s="95">
        <v>15.84</v>
      </c>
      <c r="C905" s="96">
        <v>0.66</v>
      </c>
      <c r="D905" s="95">
        <v>0.99</v>
      </c>
      <c r="E905" s="95">
        <v>18.100000000000001</v>
      </c>
      <c r="F905" s="96">
        <f t="shared" si="189"/>
        <v>1945.7083333332655</v>
      </c>
      <c r="G905" s="97">
        <f>G897*4/12+G909*8/12</f>
        <v>2.25</v>
      </c>
      <c r="H905" s="96">
        <f t="shared" si="186"/>
        <v>279.36202872928163</v>
      </c>
      <c r="I905" s="96">
        <f t="shared" ref="I905:I968" si="196">C905*$E$1859/E905</f>
        <v>11.640084530386737</v>
      </c>
      <c r="J905" s="98">
        <f t="shared" si="187"/>
        <v>14686.087307050806</v>
      </c>
      <c r="K905" s="96">
        <f t="shared" ref="K905:K968" si="197">D905*$E$1859/E905</f>
        <v>17.460126795580102</v>
      </c>
      <c r="L905" s="98">
        <f t="shared" ref="L905:L968" si="198">K905*(J905/H905)</f>
        <v>917.88045669067537</v>
      </c>
      <c r="M905" s="91">
        <f t="shared" si="190"/>
        <v>13.798264951719776</v>
      </c>
      <c r="N905" s="87"/>
      <c r="O905" s="99">
        <f t="shared" si="191"/>
        <v>18.249640785494677</v>
      </c>
      <c r="P905" s="99"/>
      <c r="Q905" s="107">
        <f t="shared" si="192"/>
        <v>7.8215972662880717E-2</v>
      </c>
      <c r="R905" s="97">
        <f t="shared" ref="R905:R968" si="199">((G905/G906+G905/1200+((1+G906/1200)^(-119))*(1-G905/G906)))</f>
        <v>1.0032080810096271</v>
      </c>
      <c r="S905" s="97">
        <f t="shared" si="188"/>
        <v>13.681504536849884</v>
      </c>
      <c r="T905" s="100">
        <f t="shared" si="193"/>
        <v>0.12623850408630566</v>
      </c>
      <c r="U905" s="100">
        <f t="shared" si="194"/>
        <v>-2.0862929445683243E-2</v>
      </c>
      <c r="V905" s="100">
        <f t="shared" si="195"/>
        <v>0.1471014335319889</v>
      </c>
      <c r="Y905" s="81"/>
      <c r="Z905" s="81"/>
    </row>
    <row r="906" spans="1:26" ht="13">
      <c r="A906" s="74">
        <v>1945.1</v>
      </c>
      <c r="B906" s="95">
        <v>16.5</v>
      </c>
      <c r="C906" s="96">
        <v>0.66</v>
      </c>
      <c r="D906" s="95">
        <v>0.98</v>
      </c>
      <c r="E906" s="95">
        <v>18.100000000000001</v>
      </c>
      <c r="F906" s="96">
        <f t="shared" si="189"/>
        <v>1945.7916666665988</v>
      </c>
      <c r="G906" s="97">
        <f>G897*3/12+G909*9/12</f>
        <v>2.2350000000000003</v>
      </c>
      <c r="H906" s="96">
        <f t="shared" ref="H906:H969" si="200">B906*$E$1859/E906</f>
        <v>291.00211325966836</v>
      </c>
      <c r="I906" s="96">
        <f t="shared" si="196"/>
        <v>11.640084530386737</v>
      </c>
      <c r="J906" s="98">
        <f t="shared" ref="J906:J969" si="201">J905*((H906+(I906/12))/H905)</f>
        <v>15349.000970216293</v>
      </c>
      <c r="K906" s="96">
        <f t="shared" si="197"/>
        <v>17.283761878453031</v>
      </c>
      <c r="L906" s="98">
        <f t="shared" si="198"/>
        <v>911.63763338254353</v>
      </c>
      <c r="M906" s="91">
        <f t="shared" si="190"/>
        <v>14.374662675391331</v>
      </c>
      <c r="N906" s="87"/>
      <c r="O906" s="99">
        <f t="shared" si="191"/>
        <v>18.998880544708719</v>
      </c>
      <c r="P906" s="99"/>
      <c r="Q906" s="107">
        <f t="shared" si="192"/>
        <v>7.5459942517966672E-2</v>
      </c>
      <c r="R906" s="97">
        <f t="shared" si="199"/>
        <v>1.0031965429463889</v>
      </c>
      <c r="S906" s="97">
        <f t="shared" ref="S906:S969" si="202">S905*R905*E905/E906</f>
        <v>13.72539591173768</v>
      </c>
      <c r="T906" s="100">
        <f t="shared" si="193"/>
        <v>0.1158646105063128</v>
      </c>
      <c r="U906" s="100">
        <f t="shared" si="194"/>
        <v>-2.0179675671544772E-2</v>
      </c>
      <c r="V906" s="100">
        <f t="shared" si="195"/>
        <v>0.13604428617785758</v>
      </c>
      <c r="Y906" s="81"/>
      <c r="Z906" s="81"/>
    </row>
    <row r="907" spans="1:26" ht="13">
      <c r="A907" s="74">
        <v>1945.11</v>
      </c>
      <c r="B907" s="95">
        <v>17.04</v>
      </c>
      <c r="C907" s="96">
        <v>0.66</v>
      </c>
      <c r="D907" s="95">
        <v>0.97</v>
      </c>
      <c r="E907" s="95">
        <v>18.100000000000001</v>
      </c>
      <c r="F907" s="96">
        <f t="shared" ref="F907:F970" si="203">F906+1/12</f>
        <v>1945.874999999932</v>
      </c>
      <c r="G907" s="97">
        <f>G897*2/12+G909*10/12</f>
        <v>2.2199999999999998</v>
      </c>
      <c r="H907" s="96">
        <f t="shared" si="200"/>
        <v>300.52581878453026</v>
      </c>
      <c r="I907" s="96">
        <f t="shared" si="196"/>
        <v>11.640084530386737</v>
      </c>
      <c r="J907" s="98">
        <f t="shared" si="201"/>
        <v>15902.495247627125</v>
      </c>
      <c r="K907" s="96">
        <f t="shared" si="197"/>
        <v>17.107396961325961</v>
      </c>
      <c r="L907" s="98">
        <f t="shared" si="198"/>
        <v>905.24767548112152</v>
      </c>
      <c r="M907" s="91">
        <f t="shared" si="190"/>
        <v>14.847702661876776</v>
      </c>
      <c r="N907" s="87"/>
      <c r="O907" s="99">
        <f t="shared" si="191"/>
        <v>19.608975958272858</v>
      </c>
      <c r="P907" s="99"/>
      <c r="Q907" s="107">
        <f t="shared" si="192"/>
        <v>7.2646034736809334E-2</v>
      </c>
      <c r="R907" s="97">
        <f t="shared" si="199"/>
        <v>1.0031850058339318</v>
      </c>
      <c r="S907" s="97">
        <f t="shared" si="202"/>
        <v>13.769269729225741</v>
      </c>
      <c r="T907" s="100">
        <f t="shared" si="193"/>
        <v>0.11953774780963689</v>
      </c>
      <c r="U907" s="100">
        <f t="shared" si="194"/>
        <v>-2.0341719918070877E-2</v>
      </c>
      <c r="V907" s="100">
        <f t="shared" si="195"/>
        <v>0.13987946772770776</v>
      </c>
      <c r="Y907" s="81"/>
      <c r="Z907" s="81"/>
    </row>
    <row r="908" spans="1:26" ht="13">
      <c r="A908" s="74">
        <v>1945.12</v>
      </c>
      <c r="B908" s="95">
        <v>17.329999999999998</v>
      </c>
      <c r="C908" s="96">
        <v>0.66</v>
      </c>
      <c r="D908" s="95">
        <v>0.96</v>
      </c>
      <c r="E908" s="95">
        <v>18.2</v>
      </c>
      <c r="F908" s="96">
        <f t="shared" si="203"/>
        <v>1945.9583333332653</v>
      </c>
      <c r="G908" s="97">
        <f>G897*1/12+G909*11/12</f>
        <v>2.2050000000000001</v>
      </c>
      <c r="H908" s="96">
        <f t="shared" si="200"/>
        <v>303.96105851648343</v>
      </c>
      <c r="I908" s="96">
        <f t="shared" si="196"/>
        <v>11.57612802197802</v>
      </c>
      <c r="J908" s="98">
        <f t="shared" si="201"/>
        <v>16135.319370801593</v>
      </c>
      <c r="K908" s="96">
        <f t="shared" si="197"/>
        <v>16.83800439560439</v>
      </c>
      <c r="L908" s="98">
        <f t="shared" si="198"/>
        <v>893.82034598785503</v>
      </c>
      <c r="M908" s="91">
        <f t="shared" si="190"/>
        <v>15.020347474739959</v>
      </c>
      <c r="N908" s="87"/>
      <c r="O908" s="99">
        <f t="shared" si="191"/>
        <v>19.821351248851311</v>
      </c>
      <c r="P908" s="99"/>
      <c r="Q908" s="107">
        <f t="shared" si="192"/>
        <v>7.2588174698029445E-2</v>
      </c>
      <c r="R908" s="97">
        <f t="shared" si="199"/>
        <v>1.0031734696733301</v>
      </c>
      <c r="S908" s="97">
        <f t="shared" si="202"/>
        <v>13.737228642798117</v>
      </c>
      <c r="T908" s="100">
        <f t="shared" si="193"/>
        <v>0.11970545428265966</v>
      </c>
      <c r="U908" s="100">
        <f t="shared" si="194"/>
        <v>-2.0101999645483981E-2</v>
      </c>
      <c r="V908" s="100">
        <f t="shared" si="195"/>
        <v>0.13980745392814364</v>
      </c>
      <c r="Y908" s="81"/>
      <c r="Z908" s="81"/>
    </row>
    <row r="909" spans="1:26" ht="13">
      <c r="A909" s="74">
        <v>1946.01</v>
      </c>
      <c r="B909" s="95">
        <v>18.02</v>
      </c>
      <c r="C909" s="96">
        <v>0.66666700000000001</v>
      </c>
      <c r="D909" s="95">
        <v>0.94</v>
      </c>
      <c r="E909" s="95">
        <v>18.2</v>
      </c>
      <c r="F909" s="96">
        <f t="shared" si="203"/>
        <v>1946.0416666665985</v>
      </c>
      <c r="G909" s="97">
        <v>2.19</v>
      </c>
      <c r="H909" s="96">
        <f t="shared" si="200"/>
        <v>316.06337417582409</v>
      </c>
      <c r="I909" s="96">
        <f t="shared" si="196"/>
        <v>11.693064454587908</v>
      </c>
      <c r="J909" s="98">
        <f t="shared" si="201"/>
        <v>16829.478484810112</v>
      </c>
      <c r="K909" s="96">
        <f t="shared" si="197"/>
        <v>16.487212637362632</v>
      </c>
      <c r="L909" s="98">
        <f t="shared" si="198"/>
        <v>877.89732384692036</v>
      </c>
      <c r="M909" s="91">
        <f t="shared" si="190"/>
        <v>15.623163177761661</v>
      </c>
      <c r="N909" s="87"/>
      <c r="O909" s="99">
        <f t="shared" si="191"/>
        <v>20.599482382192502</v>
      </c>
      <c r="P909" s="99"/>
      <c r="Q909" s="107">
        <f t="shared" si="192"/>
        <v>7.0169343254540842E-2</v>
      </c>
      <c r="R909" s="97">
        <f t="shared" si="199"/>
        <v>1.001379783904099</v>
      </c>
      <c r="S909" s="97">
        <f t="shared" si="202"/>
        <v>13.780823321291638</v>
      </c>
      <c r="T909" s="100">
        <f t="shared" si="193"/>
        <v>0.11231388223019323</v>
      </c>
      <c r="U909" s="100">
        <f t="shared" si="194"/>
        <v>-1.9667343910357737E-2</v>
      </c>
      <c r="V909" s="100">
        <f t="shared" si="195"/>
        <v>0.13198122614055097</v>
      </c>
      <c r="Y909" s="81"/>
      <c r="Z909" s="81"/>
    </row>
    <row r="910" spans="1:26" ht="13">
      <c r="A910" s="74">
        <v>1946.02</v>
      </c>
      <c r="B910" s="95">
        <v>18.07</v>
      </c>
      <c r="C910" s="96">
        <v>0.67333299999999996</v>
      </c>
      <c r="D910" s="95">
        <v>0.92</v>
      </c>
      <c r="E910" s="95">
        <v>18.100000000000001</v>
      </c>
      <c r="F910" s="96">
        <f t="shared" si="203"/>
        <v>1946.1249999999318</v>
      </c>
      <c r="G910" s="97">
        <f>G909*11/12+G921*1/12</f>
        <v>2.1949999999999998</v>
      </c>
      <c r="H910" s="96">
        <f t="shared" si="200"/>
        <v>318.69140524861865</v>
      </c>
      <c r="I910" s="96">
        <f t="shared" si="196"/>
        <v>11.875231874392261</v>
      </c>
      <c r="J910" s="98">
        <f t="shared" si="201"/>
        <v>17022.107223166102</v>
      </c>
      <c r="K910" s="96">
        <f t="shared" si="197"/>
        <v>16.225572375690604</v>
      </c>
      <c r="L910" s="98">
        <f t="shared" si="198"/>
        <v>866.64851385239706</v>
      </c>
      <c r="M910" s="91">
        <f t="shared" si="190"/>
        <v>15.761666525801898</v>
      </c>
      <c r="N910" s="87"/>
      <c r="O910" s="99">
        <f t="shared" si="191"/>
        <v>20.765541749059189</v>
      </c>
      <c r="P910" s="99"/>
      <c r="Q910" s="107">
        <f t="shared" si="192"/>
        <v>6.8990615793924889E-2</v>
      </c>
      <c r="R910" s="97">
        <f t="shared" si="199"/>
        <v>1.0013840576640278</v>
      </c>
      <c r="S910" s="97">
        <f t="shared" si="202"/>
        <v>13.876080077724845</v>
      </c>
      <c r="T910" s="100">
        <f t="shared" si="193"/>
        <v>0.11210529287571824</v>
      </c>
      <c r="U910" s="100">
        <f t="shared" si="194"/>
        <v>-1.9600706618504771E-2</v>
      </c>
      <c r="V910" s="100">
        <f t="shared" si="195"/>
        <v>0.13170599949422301</v>
      </c>
      <c r="Y910" s="81"/>
      <c r="Z910" s="81"/>
    </row>
    <row r="911" spans="1:26" ht="13">
      <c r="A911" s="74">
        <v>1946.03</v>
      </c>
      <c r="B911" s="95">
        <v>17.53</v>
      </c>
      <c r="C911" s="96">
        <v>0.68</v>
      </c>
      <c r="D911" s="95">
        <v>0.9</v>
      </c>
      <c r="E911" s="95">
        <v>18.3</v>
      </c>
      <c r="F911" s="96">
        <f t="shared" si="203"/>
        <v>1946.208333333265</v>
      </c>
      <c r="G911" s="97">
        <f>G909*10/12+G921*2/12</f>
        <v>2.2000000000000002</v>
      </c>
      <c r="H911" s="96">
        <f t="shared" si="200"/>
        <v>305.78881775956273</v>
      </c>
      <c r="I911" s="96">
        <f t="shared" si="196"/>
        <v>11.861745355191253</v>
      </c>
      <c r="J911" s="98">
        <f t="shared" si="201"/>
        <v>16385.744796753577</v>
      </c>
      <c r="K911" s="96">
        <f t="shared" si="197"/>
        <v>15.699368852459013</v>
      </c>
      <c r="L911" s="98">
        <f t="shared" si="198"/>
        <v>841.25329817902013</v>
      </c>
      <c r="M911" s="91">
        <f t="shared" si="190"/>
        <v>15.134873415142529</v>
      </c>
      <c r="N911" s="87"/>
      <c r="O911" s="99">
        <f t="shared" si="191"/>
        <v>19.926591500429502</v>
      </c>
      <c r="P911" s="99"/>
      <c r="Q911" s="107">
        <f t="shared" si="192"/>
        <v>7.3446233699462168E-2</v>
      </c>
      <c r="R911" s="97">
        <f t="shared" si="199"/>
        <v>1.0013883313886893</v>
      </c>
      <c r="S911" s="97">
        <f t="shared" si="202"/>
        <v>13.743424330378462</v>
      </c>
      <c r="T911" s="100">
        <f t="shared" si="193"/>
        <v>0.12415150720568335</v>
      </c>
      <c r="U911" s="100">
        <f t="shared" si="194"/>
        <v>-1.9439962852505488E-2</v>
      </c>
      <c r="V911" s="100">
        <f t="shared" si="195"/>
        <v>0.14359147005818884</v>
      </c>
      <c r="Y911" s="81"/>
      <c r="Z911" s="81"/>
    </row>
    <row r="912" spans="1:26" ht="13">
      <c r="A912" s="74">
        <v>1946.04</v>
      </c>
      <c r="B912" s="95">
        <v>18.66</v>
      </c>
      <c r="C912" s="96">
        <v>0.68</v>
      </c>
      <c r="D912" s="95">
        <v>0.88</v>
      </c>
      <c r="E912" s="95">
        <v>18.399999999999999</v>
      </c>
      <c r="F912" s="96">
        <f t="shared" si="203"/>
        <v>1946.2916666665983</v>
      </c>
      <c r="G912" s="97">
        <f>G909*9/12+G921*3/12</f>
        <v>2.2050000000000001</v>
      </c>
      <c r="H912" s="96">
        <f t="shared" si="200"/>
        <v>323.73122445652166</v>
      </c>
      <c r="I912" s="96">
        <f t="shared" si="196"/>
        <v>11.797279347826086</v>
      </c>
      <c r="J912" s="98">
        <f t="shared" si="201"/>
        <v>17399.871583682794</v>
      </c>
      <c r="K912" s="96">
        <f t="shared" si="197"/>
        <v>15.267067391304346</v>
      </c>
      <c r="L912" s="98">
        <f t="shared" si="198"/>
        <v>820.57272206006758</v>
      </c>
      <c r="M912" s="91">
        <f t="shared" si="190"/>
        <v>16.04084238621591</v>
      </c>
      <c r="N912" s="87"/>
      <c r="O912" s="99">
        <f t="shared" si="191"/>
        <v>21.101916955508479</v>
      </c>
      <c r="P912" s="99"/>
      <c r="Q912" s="107">
        <f t="shared" si="192"/>
        <v>7.0225649072409052E-2</v>
      </c>
      <c r="R912" s="97">
        <f t="shared" si="199"/>
        <v>1.001392605078097</v>
      </c>
      <c r="S912" s="97">
        <f t="shared" si="202"/>
        <v>13.687708536254814</v>
      </c>
      <c r="T912" s="100">
        <f t="shared" si="193"/>
        <v>0.11865481251117793</v>
      </c>
      <c r="U912" s="100">
        <f t="shared" si="194"/>
        <v>-2.1009465178734921E-2</v>
      </c>
      <c r="V912" s="100">
        <f t="shared" si="195"/>
        <v>0.13966427768991285</v>
      </c>
      <c r="Y912" s="81"/>
      <c r="Z912" s="81"/>
    </row>
    <row r="913" spans="1:26" ht="13">
      <c r="A913" s="74">
        <v>1946.05</v>
      </c>
      <c r="B913" s="95">
        <v>18.7</v>
      </c>
      <c r="C913" s="96">
        <v>0.68</v>
      </c>
      <c r="D913" s="95">
        <v>0.86</v>
      </c>
      <c r="E913" s="95">
        <v>18.5</v>
      </c>
      <c r="F913" s="96">
        <f t="shared" si="203"/>
        <v>1946.3749999999316</v>
      </c>
      <c r="G913" s="97">
        <f>G909*8/12+G921*4/12</f>
        <v>2.21</v>
      </c>
      <c r="H913" s="96">
        <f t="shared" si="200"/>
        <v>322.67153243243234</v>
      </c>
      <c r="I913" s="96">
        <f t="shared" si="196"/>
        <v>11.733510270270267</v>
      </c>
      <c r="J913" s="98">
        <f t="shared" si="201"/>
        <v>17395.469657942012</v>
      </c>
      <c r="K913" s="96">
        <f t="shared" si="197"/>
        <v>14.839439459459452</v>
      </c>
      <c r="L913" s="98">
        <f t="shared" si="198"/>
        <v>800.00555646150417</v>
      </c>
      <c r="M913" s="91">
        <f t="shared" si="190"/>
        <v>16.013723170832172</v>
      </c>
      <c r="N913" s="87"/>
      <c r="O913" s="99">
        <f t="shared" si="191"/>
        <v>21.048307121707538</v>
      </c>
      <c r="P913" s="99"/>
      <c r="Q913" s="107">
        <f t="shared" si="192"/>
        <v>7.0839606143310044E-2</v>
      </c>
      <c r="R913" s="97">
        <f t="shared" si="199"/>
        <v>1.001396878732264</v>
      </c>
      <c r="S913" s="97">
        <f t="shared" si="202"/>
        <v>13.632679459433859</v>
      </c>
      <c r="T913" s="100">
        <f t="shared" si="193"/>
        <v>0.11505727393446419</v>
      </c>
      <c r="U913" s="100">
        <f t="shared" si="194"/>
        <v>-1.9805555392884644E-2</v>
      </c>
      <c r="V913" s="100">
        <f t="shared" si="195"/>
        <v>0.13486282932734883</v>
      </c>
      <c r="Y913" s="81"/>
      <c r="Z913" s="81"/>
    </row>
    <row r="914" spans="1:26" ht="13">
      <c r="A914" s="74">
        <v>1946.06</v>
      </c>
      <c r="B914" s="95">
        <v>18.579999999999998</v>
      </c>
      <c r="C914" s="96">
        <v>0.68</v>
      </c>
      <c r="D914" s="95">
        <v>0.84</v>
      </c>
      <c r="E914" s="95">
        <v>18.7</v>
      </c>
      <c r="F914" s="96">
        <f t="shared" si="203"/>
        <v>1946.4583333332648</v>
      </c>
      <c r="G914" s="97">
        <f>G909*7/12+G921*5/12</f>
        <v>2.2149999999999999</v>
      </c>
      <c r="H914" s="96">
        <f t="shared" si="200"/>
        <v>317.17202620320842</v>
      </c>
      <c r="I914" s="96">
        <f t="shared" si="196"/>
        <v>11.60801818181818</v>
      </c>
      <c r="J914" s="98">
        <f t="shared" si="201"/>
        <v>17151.136824661316</v>
      </c>
      <c r="K914" s="96">
        <f t="shared" si="197"/>
        <v>14.339316577540101</v>
      </c>
      <c r="L914" s="98">
        <f t="shared" si="198"/>
        <v>775.40123426886475</v>
      </c>
      <c r="M914" s="91">
        <f t="shared" si="190"/>
        <v>15.773186880128737</v>
      </c>
      <c r="N914" s="87"/>
      <c r="O914" s="99">
        <f t="shared" si="191"/>
        <v>20.714507926611397</v>
      </c>
      <c r="P914" s="99"/>
      <c r="Q914" s="107">
        <f t="shared" si="192"/>
        <v>7.2100572682852374E-2</v>
      </c>
      <c r="R914" s="97">
        <f t="shared" si="199"/>
        <v>1.0014011523512036</v>
      </c>
      <c r="S914" s="97">
        <f t="shared" si="202"/>
        <v>13.505714930456607</v>
      </c>
      <c r="T914" s="100">
        <f t="shared" si="193"/>
        <v>0.11552385405557719</v>
      </c>
      <c r="U914" s="100">
        <f t="shared" si="194"/>
        <v>-1.8776145435939973E-2</v>
      </c>
      <c r="V914" s="100">
        <f t="shared" si="195"/>
        <v>0.13429999949151716</v>
      </c>
      <c r="Y914" s="81"/>
      <c r="Z914" s="81"/>
    </row>
    <row r="915" spans="1:26" ht="13">
      <c r="A915" s="74">
        <v>1946.07</v>
      </c>
      <c r="B915" s="95">
        <v>18.05</v>
      </c>
      <c r="C915" s="96">
        <v>0.68333299999999997</v>
      </c>
      <c r="D915" s="95">
        <v>0.85666699999999996</v>
      </c>
      <c r="E915" s="95">
        <v>19.8</v>
      </c>
      <c r="F915" s="96">
        <f t="shared" si="203"/>
        <v>1946.5416666665981</v>
      </c>
      <c r="G915" s="97">
        <f>G909*6/12+G921*6/12</f>
        <v>2.2199999999999998</v>
      </c>
      <c r="H915" s="96">
        <f t="shared" si="200"/>
        <v>291.00656691919187</v>
      </c>
      <c r="I915" s="96">
        <f t="shared" si="196"/>
        <v>11.016863733661612</v>
      </c>
      <c r="J915" s="98">
        <f t="shared" si="201"/>
        <v>15785.87961917051</v>
      </c>
      <c r="K915" s="96">
        <f t="shared" si="197"/>
        <v>13.81139737744949</v>
      </c>
      <c r="L915" s="98">
        <f t="shared" si="198"/>
        <v>749.21009062138171</v>
      </c>
      <c r="M915" s="91">
        <f t="shared" si="190"/>
        <v>14.508136111909071</v>
      </c>
      <c r="N915" s="87"/>
      <c r="O915" s="99">
        <f t="shared" si="191"/>
        <v>19.03897404049837</v>
      </c>
      <c r="P915" s="99"/>
      <c r="Q915" s="107">
        <f t="shared" si="192"/>
        <v>8.273944558974862E-2</v>
      </c>
      <c r="R915" s="97">
        <f t="shared" si="199"/>
        <v>1.0014054259349292</v>
      </c>
      <c r="S915" s="97">
        <f t="shared" si="202"/>
        <v>12.773269689425762</v>
      </c>
      <c r="T915" s="100">
        <f t="shared" si="193"/>
        <v>0.13029463379336037</v>
      </c>
      <c r="U915" s="100">
        <f t="shared" si="194"/>
        <v>-1.4692430260692557E-2</v>
      </c>
      <c r="V915" s="100">
        <f t="shared" si="195"/>
        <v>0.14498706405405293</v>
      </c>
      <c r="Y915" s="81"/>
      <c r="Z915" s="81"/>
    </row>
    <row r="916" spans="1:26" ht="13">
      <c r="A916" s="74">
        <v>1946.08</v>
      </c>
      <c r="B916" s="95">
        <v>17.7</v>
      </c>
      <c r="C916" s="96">
        <v>0.68666700000000003</v>
      </c>
      <c r="D916" s="95">
        <v>0.87333300000000003</v>
      </c>
      <c r="E916" s="95">
        <v>20.2</v>
      </c>
      <c r="F916" s="96">
        <f t="shared" si="203"/>
        <v>1946.6249999999313</v>
      </c>
      <c r="G916" s="97">
        <f>G909*5/12+G921*7/12</f>
        <v>2.2250000000000001</v>
      </c>
      <c r="H916" s="96">
        <f t="shared" si="200"/>
        <v>279.71301237623754</v>
      </c>
      <c r="I916" s="96">
        <f t="shared" si="196"/>
        <v>10.851395201658413</v>
      </c>
      <c r="J916" s="98">
        <f t="shared" si="201"/>
        <v>15222.305426689474</v>
      </c>
      <c r="K916" s="96">
        <f t="shared" si="197"/>
        <v>13.801277075569304</v>
      </c>
      <c r="L916" s="98">
        <f t="shared" si="198"/>
        <v>751.08145001169498</v>
      </c>
      <c r="M916" s="91">
        <f t="shared" si="190"/>
        <v>13.984939309942765</v>
      </c>
      <c r="N916" s="87"/>
      <c r="O916" s="99">
        <f t="shared" si="191"/>
        <v>18.340641021743632</v>
      </c>
      <c r="P916" s="99"/>
      <c r="Q916" s="107">
        <f t="shared" si="192"/>
        <v>8.6598381477112199E-2</v>
      </c>
      <c r="R916" s="97">
        <f t="shared" si="199"/>
        <v>1.001409699483454</v>
      </c>
      <c r="S916" s="97">
        <f t="shared" si="202"/>
        <v>12.537930057605857</v>
      </c>
      <c r="T916" s="100">
        <f t="shared" si="193"/>
        <v>0.13450510441925756</v>
      </c>
      <c r="U916" s="100">
        <f t="shared" si="194"/>
        <v>-1.4085609851683834E-2</v>
      </c>
      <c r="V916" s="100">
        <f t="shared" si="195"/>
        <v>0.14859071427094139</v>
      </c>
      <c r="Y916" s="81"/>
      <c r="Z916" s="81"/>
    </row>
    <row r="917" spans="1:26" ht="13">
      <c r="A917" s="74">
        <v>1946.09</v>
      </c>
      <c r="B917" s="95">
        <v>15.09</v>
      </c>
      <c r="C917" s="96">
        <v>0.69</v>
      </c>
      <c r="D917" s="95">
        <v>0.89</v>
      </c>
      <c r="E917" s="95">
        <v>20.399999999999999</v>
      </c>
      <c r="F917" s="96">
        <f t="shared" si="203"/>
        <v>1946.7083333332646</v>
      </c>
      <c r="G917" s="97">
        <f>G909*4/12+G921*8/12</f>
        <v>2.23</v>
      </c>
      <c r="H917" s="96">
        <f t="shared" si="200"/>
        <v>236.12928161764702</v>
      </c>
      <c r="I917" s="96">
        <f t="shared" si="196"/>
        <v>10.797163970588231</v>
      </c>
      <c r="J917" s="98">
        <f t="shared" si="201"/>
        <v>12899.394603150915</v>
      </c>
      <c r="K917" s="96">
        <f t="shared" si="197"/>
        <v>13.926776715686273</v>
      </c>
      <c r="L917" s="98">
        <f t="shared" si="198"/>
        <v>760.79928408245962</v>
      </c>
      <c r="M917" s="91">
        <f t="shared" si="190"/>
        <v>11.841267540149639</v>
      </c>
      <c r="N917" s="87"/>
      <c r="O917" s="99">
        <f t="shared" si="191"/>
        <v>15.527660854694711</v>
      </c>
      <c r="P917" s="99"/>
      <c r="Q917" s="107">
        <f t="shared" si="192"/>
        <v>0.10051583018992162</v>
      </c>
      <c r="R917" s="97">
        <f t="shared" si="199"/>
        <v>1.001413972996791</v>
      </c>
      <c r="S917" s="97">
        <f t="shared" si="202"/>
        <v>12.432510606708787</v>
      </c>
      <c r="T917" s="100">
        <f t="shared" si="193"/>
        <v>0.14941584499990967</v>
      </c>
      <c r="U917" s="100">
        <f t="shared" si="194"/>
        <v>-1.375494556952217E-2</v>
      </c>
      <c r="V917" s="100">
        <f t="shared" si="195"/>
        <v>0.16317079056943185</v>
      </c>
      <c r="Y917" s="81"/>
      <c r="Z917" s="81"/>
    </row>
    <row r="918" spans="1:26" ht="13">
      <c r="A918" s="74">
        <v>1946.1</v>
      </c>
      <c r="B918" s="95">
        <v>14.75</v>
      </c>
      <c r="C918" s="96">
        <v>0.69666700000000004</v>
      </c>
      <c r="D918" s="95">
        <v>0.94666700000000004</v>
      </c>
      <c r="E918" s="95">
        <v>20.8</v>
      </c>
      <c r="F918" s="96">
        <f t="shared" si="203"/>
        <v>1946.7916666665978</v>
      </c>
      <c r="G918" s="97">
        <f>G909*3/12+G921*9/12</f>
        <v>2.2349999999999999</v>
      </c>
      <c r="H918" s="96">
        <f t="shared" si="200"/>
        <v>226.37030649038451</v>
      </c>
      <c r="I918" s="96">
        <f t="shared" si="196"/>
        <v>10.691845580456727</v>
      </c>
      <c r="J918" s="98">
        <f t="shared" si="201"/>
        <v>12414.949490257486</v>
      </c>
      <c r="K918" s="96">
        <f t="shared" si="197"/>
        <v>14.528630436225956</v>
      </c>
      <c r="L918" s="98">
        <f t="shared" si="198"/>
        <v>796.80155858261594</v>
      </c>
      <c r="M918" s="91">
        <f t="shared" si="190"/>
        <v>11.387602961765051</v>
      </c>
      <c r="N918" s="87"/>
      <c r="O918" s="99">
        <f t="shared" si="191"/>
        <v>14.931866479299593</v>
      </c>
      <c r="P918" s="99"/>
      <c r="Q918" s="107">
        <f t="shared" si="192"/>
        <v>0.10584847069030608</v>
      </c>
      <c r="R918" s="97">
        <f t="shared" si="199"/>
        <v>1.0014182464749537</v>
      </c>
      <c r="S918" s="97">
        <f t="shared" si="202"/>
        <v>12.210665036354586</v>
      </c>
      <c r="T918" s="100">
        <f t="shared" si="193"/>
        <v>0.15229233427166822</v>
      </c>
      <c r="U918" s="100">
        <f t="shared" si="194"/>
        <v>-1.1727866860472336E-2</v>
      </c>
      <c r="V918" s="100">
        <f t="shared" si="195"/>
        <v>0.16402020113214055</v>
      </c>
      <c r="Y918" s="81"/>
      <c r="Z918" s="81"/>
    </row>
    <row r="919" spans="1:26" ht="13">
      <c r="A919" s="74">
        <v>1946.11</v>
      </c>
      <c r="B919" s="95">
        <v>14.69</v>
      </c>
      <c r="C919" s="96">
        <v>0.70333299999999999</v>
      </c>
      <c r="D919" s="95">
        <v>1.0033300000000001</v>
      </c>
      <c r="E919" s="95">
        <v>21.3</v>
      </c>
      <c r="F919" s="96">
        <f t="shared" si="203"/>
        <v>1946.8749999999311</v>
      </c>
      <c r="G919" s="97">
        <f>G909*2/12+G921*10/12</f>
        <v>2.2400000000000002</v>
      </c>
      <c r="H919" s="96">
        <f t="shared" si="200"/>
        <v>220.15723685446</v>
      </c>
      <c r="I919" s="96">
        <f t="shared" si="196"/>
        <v>10.540765818145536</v>
      </c>
      <c r="J919" s="98">
        <f t="shared" si="201"/>
        <v>12122.377153947735</v>
      </c>
      <c r="K919" s="96">
        <f t="shared" si="197"/>
        <v>15.036784237793423</v>
      </c>
      <c r="L919" s="98">
        <f t="shared" si="198"/>
        <v>827.96083525325957</v>
      </c>
      <c r="M919" s="91">
        <f t="shared" si="190"/>
        <v>11.110043656743297</v>
      </c>
      <c r="N919" s="87"/>
      <c r="O919" s="99">
        <f t="shared" si="191"/>
        <v>14.565527161951854</v>
      </c>
      <c r="P919" s="99"/>
      <c r="Q919" s="107">
        <f t="shared" si="192"/>
        <v>0.11046659850288854</v>
      </c>
      <c r="R919" s="97">
        <f t="shared" si="199"/>
        <v>1.0014225199179554</v>
      </c>
      <c r="S919" s="97">
        <f t="shared" si="202"/>
        <v>11.940940919961696</v>
      </c>
      <c r="T919" s="100">
        <f t="shared" si="193"/>
        <v>0.15421106523337214</v>
      </c>
      <c r="U919" s="100">
        <f t="shared" si="194"/>
        <v>-1.0490420533101008E-2</v>
      </c>
      <c r="V919" s="100">
        <f t="shared" si="195"/>
        <v>0.16470148576647314</v>
      </c>
      <c r="Y919" s="81"/>
      <c r="Z919" s="81"/>
    </row>
    <row r="920" spans="1:26" ht="13">
      <c r="A920" s="74">
        <v>1946.12</v>
      </c>
      <c r="B920" s="95">
        <v>15.13</v>
      </c>
      <c r="C920" s="96">
        <v>0.71</v>
      </c>
      <c r="D920" s="95">
        <v>1.06</v>
      </c>
      <c r="E920" s="95">
        <v>21.5</v>
      </c>
      <c r="F920" s="96">
        <f t="shared" si="203"/>
        <v>1946.9583333332644</v>
      </c>
      <c r="G920" s="97">
        <f>G909*1/12+G921*11/12</f>
        <v>2.2450000000000001</v>
      </c>
      <c r="H920" s="96">
        <f t="shared" si="200"/>
        <v>224.64214720930229</v>
      </c>
      <c r="I920" s="96">
        <f t="shared" si="196"/>
        <v>10.541700232558135</v>
      </c>
      <c r="J920" s="98">
        <f t="shared" si="201"/>
        <v>12417.697813205777</v>
      </c>
      <c r="K920" s="96">
        <f t="shared" si="197"/>
        <v>15.738313023255809</v>
      </c>
      <c r="L920" s="98">
        <f t="shared" si="198"/>
        <v>869.97750707191824</v>
      </c>
      <c r="M920" s="91">
        <f t="shared" si="190"/>
        <v>11.372779425862715</v>
      </c>
      <c r="N920" s="87"/>
      <c r="O920" s="99">
        <f t="shared" si="191"/>
        <v>14.904166173962984</v>
      </c>
      <c r="P920" s="99"/>
      <c r="Q920" s="107">
        <f t="shared" si="192"/>
        <v>0.10931230061839757</v>
      </c>
      <c r="R920" s="97">
        <f t="shared" si="199"/>
        <v>1.001426793325809</v>
      </c>
      <c r="S920" s="97">
        <f t="shared" si="202"/>
        <v>11.846690614666359</v>
      </c>
      <c r="T920" s="100">
        <f t="shared" si="193"/>
        <v>0.15307690453346412</v>
      </c>
      <c r="U920" s="100">
        <f t="shared" si="194"/>
        <v>-1.0603714905176864E-2</v>
      </c>
      <c r="V920" s="100">
        <f t="shared" si="195"/>
        <v>0.16368061943864098</v>
      </c>
      <c r="Y920" s="81"/>
      <c r="Z920" s="81"/>
    </row>
    <row r="921" spans="1:26" ht="13">
      <c r="A921" s="74">
        <v>1947.01</v>
      </c>
      <c r="B921" s="95">
        <v>15.21</v>
      </c>
      <c r="C921" s="96">
        <v>0.71333299999999999</v>
      </c>
      <c r="D921" s="95">
        <v>1.1299999999999999</v>
      </c>
      <c r="E921" s="95">
        <v>21.5</v>
      </c>
      <c r="F921" s="96">
        <f t="shared" si="203"/>
        <v>1947.0416666665976</v>
      </c>
      <c r="G921" s="97">
        <v>2.25</v>
      </c>
      <c r="H921" s="96">
        <f t="shared" si="200"/>
        <v>225.82994441860458</v>
      </c>
      <c r="I921" s="96">
        <f t="shared" si="196"/>
        <v>10.591186833790694</v>
      </c>
      <c r="J921" s="98">
        <f t="shared" si="201"/>
        <v>12532.144516966875</v>
      </c>
      <c r="K921" s="96">
        <f t="shared" si="197"/>
        <v>16.777635581395341</v>
      </c>
      <c r="L921" s="98">
        <f t="shared" si="198"/>
        <v>931.05347167472496</v>
      </c>
      <c r="M921" s="91">
        <f t="shared" si="190"/>
        <v>11.469296334735587</v>
      </c>
      <c r="N921" s="87"/>
      <c r="O921" s="99">
        <f t="shared" si="191"/>
        <v>15.022197025934334</v>
      </c>
      <c r="P921" s="99"/>
      <c r="Q921" s="107">
        <f t="shared" si="192"/>
        <v>0.10777967416384962</v>
      </c>
      <c r="R921" s="97">
        <f t="shared" si="199"/>
        <v>1.0004699429526016</v>
      </c>
      <c r="S921" s="97">
        <f t="shared" si="202"/>
        <v>11.863593393768289</v>
      </c>
      <c r="T921" s="100">
        <f t="shared" si="193"/>
        <v>0.14985485961229639</v>
      </c>
      <c r="U921" s="100">
        <f t="shared" si="194"/>
        <v>-9.379095770818302E-3</v>
      </c>
      <c r="V921" s="100">
        <f t="shared" si="195"/>
        <v>0.15923395538311469</v>
      </c>
      <c r="Y921" s="81"/>
      <c r="Z921" s="81"/>
    </row>
    <row r="922" spans="1:26" ht="13">
      <c r="A922" s="74">
        <v>1947.02</v>
      </c>
      <c r="B922" s="95">
        <v>15.8</v>
      </c>
      <c r="C922" s="96">
        <v>0.71666700000000005</v>
      </c>
      <c r="D922" s="95">
        <v>1.2</v>
      </c>
      <c r="E922" s="95">
        <v>21.5</v>
      </c>
      <c r="F922" s="96">
        <f t="shared" si="203"/>
        <v>1947.1249999999309</v>
      </c>
      <c r="G922" s="97">
        <f>G921*11/12+G933*1/12</f>
        <v>2.2658333333333331</v>
      </c>
      <c r="H922" s="96">
        <f t="shared" si="200"/>
        <v>234.58994883720925</v>
      </c>
      <c r="I922" s="96">
        <f t="shared" si="196"/>
        <v>10.64068828248837</v>
      </c>
      <c r="J922" s="98">
        <f t="shared" si="201"/>
        <v>13067.477398813615</v>
      </c>
      <c r="K922" s="96">
        <f t="shared" si="197"/>
        <v>17.816958139534879</v>
      </c>
      <c r="L922" s="98">
        <f t="shared" si="198"/>
        <v>992.46663788457829</v>
      </c>
      <c r="M922" s="91">
        <f t="shared" si="190"/>
        <v>11.949565314209446</v>
      </c>
      <c r="N922" s="87"/>
      <c r="O922" s="99">
        <f t="shared" si="191"/>
        <v>15.637228584439004</v>
      </c>
      <c r="P922" s="99"/>
      <c r="Q922" s="107">
        <f t="shared" si="192"/>
        <v>0.10411708620482764</v>
      </c>
      <c r="R922" s="97">
        <f t="shared" si="199"/>
        <v>1.000484205925781</v>
      </c>
      <c r="S922" s="97">
        <f t="shared" si="202"/>
        <v>11.86916860587622</v>
      </c>
      <c r="T922" s="100">
        <f t="shared" si="193"/>
        <v>0.13998222708408692</v>
      </c>
      <c r="U922" s="100">
        <f t="shared" si="194"/>
        <v>-8.5038771317570427E-3</v>
      </c>
      <c r="V922" s="100">
        <f t="shared" si="195"/>
        <v>0.14848610421584396</v>
      </c>
      <c r="Y922" s="81"/>
      <c r="Z922" s="81"/>
    </row>
    <row r="923" spans="1:26" ht="13">
      <c r="A923" s="74">
        <v>1947.03</v>
      </c>
      <c r="B923" s="95">
        <v>15.16</v>
      </c>
      <c r="C923" s="96">
        <v>0.72</v>
      </c>
      <c r="D923" s="95">
        <v>1.27</v>
      </c>
      <c r="E923" s="95">
        <v>21.9</v>
      </c>
      <c r="F923" s="96">
        <f t="shared" si="203"/>
        <v>1947.2083333332641</v>
      </c>
      <c r="G923" s="97">
        <f>G921*10/12+G933*2/12</f>
        <v>2.2816666666666667</v>
      </c>
      <c r="H923" s="96">
        <f t="shared" si="200"/>
        <v>220.9763826484018</v>
      </c>
      <c r="I923" s="96">
        <f t="shared" si="196"/>
        <v>10.494920547945203</v>
      </c>
      <c r="J923" s="98">
        <f t="shared" si="201"/>
        <v>12357.871305744697</v>
      </c>
      <c r="K923" s="96">
        <f t="shared" si="197"/>
        <v>18.511873744292235</v>
      </c>
      <c r="L923" s="98">
        <f t="shared" si="198"/>
        <v>1035.2570289113301</v>
      </c>
      <c r="M923" s="91">
        <f t="shared" si="190"/>
        <v>11.287903096501292</v>
      </c>
      <c r="N923" s="87"/>
      <c r="O923" s="99">
        <f t="shared" si="191"/>
        <v>14.757502576039045</v>
      </c>
      <c r="P923" s="99"/>
      <c r="Q923" s="107">
        <f t="shared" si="192"/>
        <v>0.11005042001644602</v>
      </c>
      <c r="R923" s="97">
        <f t="shared" si="199"/>
        <v>1.0004984677859259</v>
      </c>
      <c r="S923" s="97">
        <f t="shared" si="202"/>
        <v>11.658022289701348</v>
      </c>
      <c r="T923" s="100">
        <f t="shared" si="193"/>
        <v>0.14779481696047259</v>
      </c>
      <c r="U923" s="100">
        <f t="shared" si="194"/>
        <v>-7.3886359870464213E-3</v>
      </c>
      <c r="V923" s="100">
        <f t="shared" si="195"/>
        <v>0.15518345294751901</v>
      </c>
      <c r="Y923" s="81"/>
      <c r="Z923" s="81"/>
    </row>
    <row r="924" spans="1:26" ht="13">
      <c r="A924" s="74">
        <v>1947.04</v>
      </c>
      <c r="B924" s="95">
        <v>14.6</v>
      </c>
      <c r="C924" s="96">
        <v>0.73333300000000001</v>
      </c>
      <c r="D924" s="95">
        <v>1.32667</v>
      </c>
      <c r="E924" s="95">
        <v>21.9</v>
      </c>
      <c r="F924" s="96">
        <f t="shared" si="203"/>
        <v>1947.2916666665974</v>
      </c>
      <c r="G924" s="97">
        <f>G921*9/12+G933*3/12</f>
        <v>2.2974999999999999</v>
      </c>
      <c r="H924" s="96">
        <f t="shared" si="200"/>
        <v>212.81366666666662</v>
      </c>
      <c r="I924" s="96">
        <f t="shared" si="196"/>
        <v>10.689266069703194</v>
      </c>
      <c r="J924" s="98">
        <f t="shared" si="201"/>
        <v>11951.195512339084</v>
      </c>
      <c r="K924" s="96">
        <f t="shared" si="197"/>
        <v>19.337911449086754</v>
      </c>
      <c r="L924" s="98">
        <f t="shared" si="198"/>
        <v>1085.9789418051296</v>
      </c>
      <c r="M924" s="91">
        <f t="shared" si="190"/>
        <v>10.900825126392681</v>
      </c>
      <c r="N924" s="87"/>
      <c r="O924" s="99">
        <f t="shared" si="191"/>
        <v>14.239032702754539</v>
      </c>
      <c r="P924" s="99"/>
      <c r="Q924" s="107">
        <f t="shared" si="192"/>
        <v>0.11230527663572892</v>
      </c>
      <c r="R924" s="97">
        <f t="shared" si="199"/>
        <v>1.0005127285343618</v>
      </c>
      <c r="S924" s="97">
        <f t="shared" si="202"/>
        <v>11.663833438260371</v>
      </c>
      <c r="T924" s="100">
        <f t="shared" si="193"/>
        <v>0.15423680902181935</v>
      </c>
      <c r="U924" s="100">
        <f t="shared" si="194"/>
        <v>-8.0946634267811124E-3</v>
      </c>
      <c r="V924" s="100">
        <f t="shared" si="195"/>
        <v>0.16233147244860047</v>
      </c>
      <c r="Y924" s="81"/>
      <c r="Z924" s="81"/>
    </row>
    <row r="925" spans="1:26" ht="13">
      <c r="A925" s="74">
        <v>1947.05</v>
      </c>
      <c r="B925" s="95">
        <v>14.34</v>
      </c>
      <c r="C925" s="96">
        <v>0.74666699999999997</v>
      </c>
      <c r="D925" s="95">
        <v>1.3833299999999999</v>
      </c>
      <c r="E925" s="95">
        <v>21.9</v>
      </c>
      <c r="F925" s="96">
        <f t="shared" si="203"/>
        <v>1947.3749999999307</v>
      </c>
      <c r="G925" s="97">
        <f>G921*8/12+G933*4/12</f>
        <v>2.3133333333333335</v>
      </c>
      <c r="H925" s="96">
        <f t="shared" si="200"/>
        <v>209.02383424657529</v>
      </c>
      <c r="I925" s="96">
        <f t="shared" si="196"/>
        <v>10.883626167739722</v>
      </c>
      <c r="J925" s="98">
        <f t="shared" si="201"/>
        <v>11789.299583692473</v>
      </c>
      <c r="K925" s="96">
        <f t="shared" si="197"/>
        <v>20.163803391095886</v>
      </c>
      <c r="L925" s="98">
        <f t="shared" si="198"/>
        <v>1137.2727889197565</v>
      </c>
      <c r="M925" s="91">
        <f t="shared" si="190"/>
        <v>10.733674273688544</v>
      </c>
      <c r="N925" s="87"/>
      <c r="O925" s="99">
        <f t="shared" si="191"/>
        <v>14.008519289638572</v>
      </c>
      <c r="P925" s="99"/>
      <c r="Q925" s="107">
        <f t="shared" si="192"/>
        <v>0.11284855290399023</v>
      </c>
      <c r="R925" s="97">
        <f t="shared" si="199"/>
        <v>1.0005269881724117</v>
      </c>
      <c r="S925" s="97">
        <f t="shared" si="202"/>
        <v>11.66981381848421</v>
      </c>
      <c r="T925" s="100">
        <f t="shared" si="193"/>
        <v>0.1601176902436201</v>
      </c>
      <c r="U925" s="100">
        <f t="shared" si="194"/>
        <v>-9.2060478064108775E-3</v>
      </c>
      <c r="V925" s="100">
        <f t="shared" si="195"/>
        <v>0.16932373805003098</v>
      </c>
      <c r="Y925" s="81"/>
      <c r="Z925" s="81"/>
    </row>
    <row r="926" spans="1:26" ht="13">
      <c r="A926" s="74">
        <v>1947.06</v>
      </c>
      <c r="B926" s="95">
        <v>14.84</v>
      </c>
      <c r="C926" s="96">
        <v>0.76</v>
      </c>
      <c r="D926" s="95">
        <v>1.44</v>
      </c>
      <c r="E926" s="95">
        <v>22</v>
      </c>
      <c r="F926" s="96">
        <f t="shared" si="203"/>
        <v>1947.4583333332639</v>
      </c>
      <c r="G926" s="97">
        <f>G921*7/12+G933*5/12</f>
        <v>2.3291666666666666</v>
      </c>
      <c r="H926" s="96">
        <f t="shared" si="200"/>
        <v>215.32873727272718</v>
      </c>
      <c r="I926" s="96">
        <f t="shared" si="196"/>
        <v>11.027617272727269</v>
      </c>
      <c r="J926" s="98">
        <f t="shared" si="201"/>
        <v>12196.738195842208</v>
      </c>
      <c r="K926" s="96">
        <f t="shared" si="197"/>
        <v>20.894432727272719</v>
      </c>
      <c r="L926" s="98">
        <f t="shared" si="198"/>
        <v>1183.5109839631252</v>
      </c>
      <c r="M926" s="91">
        <f t="shared" si="190"/>
        <v>11.082715855052101</v>
      </c>
      <c r="N926" s="87"/>
      <c r="O926" s="99">
        <f t="shared" si="191"/>
        <v>14.448343003675763</v>
      </c>
      <c r="P926" s="99"/>
      <c r="Q926" s="107">
        <f t="shared" si="192"/>
        <v>0.11023126451262732</v>
      </c>
      <c r="R926" s="97">
        <f t="shared" si="199"/>
        <v>1.0005412467013974</v>
      </c>
      <c r="S926" s="97">
        <f t="shared" si="202"/>
        <v>11.622891110193793</v>
      </c>
      <c r="T926" s="100">
        <f t="shared" si="193"/>
        <v>0.15800958832575596</v>
      </c>
      <c r="U926" s="100">
        <f t="shared" si="194"/>
        <v>-1.0506235998028357E-2</v>
      </c>
      <c r="V926" s="100">
        <f t="shared" si="195"/>
        <v>0.16851582432378431</v>
      </c>
      <c r="Y926" s="81"/>
      <c r="Z926" s="81"/>
    </row>
    <row r="927" spans="1:26" ht="13">
      <c r="A927" s="74">
        <v>1947.07</v>
      </c>
      <c r="B927" s="95">
        <v>15.77</v>
      </c>
      <c r="C927" s="96">
        <v>0.77</v>
      </c>
      <c r="D927" s="95">
        <v>1.4766699999999999</v>
      </c>
      <c r="E927" s="95">
        <v>22.2</v>
      </c>
      <c r="F927" s="96">
        <f t="shared" si="203"/>
        <v>1947.5416666665972</v>
      </c>
      <c r="G927" s="97">
        <f>G921*6/12+G933*6/12</f>
        <v>2.3449999999999998</v>
      </c>
      <c r="H927" s="96">
        <f t="shared" si="200"/>
        <v>226.76158941441435</v>
      </c>
      <c r="I927" s="96">
        <f t="shared" si="196"/>
        <v>11.072062387387385</v>
      </c>
      <c r="J927" s="98">
        <f t="shared" si="201"/>
        <v>12896.584828011179</v>
      </c>
      <c r="K927" s="96">
        <f t="shared" si="197"/>
        <v>21.233483591666658</v>
      </c>
      <c r="L927" s="98">
        <f t="shared" si="198"/>
        <v>1207.6093797069921</v>
      </c>
      <c r="M927" s="91">
        <f t="shared" si="190"/>
        <v>11.69644655335437</v>
      </c>
      <c r="N927" s="87"/>
      <c r="O927" s="99">
        <f t="shared" si="191"/>
        <v>15.226610589449002</v>
      </c>
      <c r="P927" s="99"/>
      <c r="Q927" s="107">
        <f t="shared" si="192"/>
        <v>0.10556057364060722</v>
      </c>
      <c r="R927" s="97">
        <f t="shared" si="199"/>
        <v>1.0005555041226388</v>
      </c>
      <c r="S927" s="97">
        <f t="shared" si="202"/>
        <v>11.524414556607816</v>
      </c>
      <c r="T927" s="100">
        <f t="shared" si="193"/>
        <v>0.15339678796768808</v>
      </c>
      <c r="U927" s="100">
        <f t="shared" si="194"/>
        <v>-1.1110357703870921E-2</v>
      </c>
      <c r="V927" s="100">
        <f t="shared" si="195"/>
        <v>0.164507145671559</v>
      </c>
      <c r="Y927" s="81"/>
      <c r="Z927" s="81"/>
    </row>
    <row r="928" spans="1:26" ht="13">
      <c r="A928" s="74">
        <v>1947.08</v>
      </c>
      <c r="B928" s="95">
        <v>15.46</v>
      </c>
      <c r="C928" s="96">
        <v>0.78</v>
      </c>
      <c r="D928" s="95">
        <v>1.5133300000000001</v>
      </c>
      <c r="E928" s="95">
        <v>22.5</v>
      </c>
      <c r="F928" s="96">
        <f t="shared" si="203"/>
        <v>1947.6249999999304</v>
      </c>
      <c r="G928" s="97">
        <f>G921*5/12+G933*7/12</f>
        <v>2.3608333333333329</v>
      </c>
      <c r="H928" s="96">
        <f t="shared" si="200"/>
        <v>219.33995244444438</v>
      </c>
      <c r="I928" s="96">
        <f t="shared" si="196"/>
        <v>11.066310666666663</v>
      </c>
      <c r="J928" s="98">
        <f t="shared" si="201"/>
        <v>12526.94270104472</v>
      </c>
      <c r="K928" s="96">
        <f t="shared" si="197"/>
        <v>21.470487078444439</v>
      </c>
      <c r="L928" s="98">
        <f t="shared" si="198"/>
        <v>1226.222393128849</v>
      </c>
      <c r="M928" s="91">
        <f t="shared" si="190"/>
        <v>11.337472355329833</v>
      </c>
      <c r="N928" s="87"/>
      <c r="O928" s="99">
        <f t="shared" si="191"/>
        <v>14.739100764648139</v>
      </c>
      <c r="P928" s="99"/>
      <c r="Q928" s="107">
        <f t="shared" si="192"/>
        <v>0.10951092237802157</v>
      </c>
      <c r="R928" s="97">
        <f t="shared" si="199"/>
        <v>1.0005697604374542</v>
      </c>
      <c r="S928" s="97">
        <f t="shared" si="202"/>
        <v>11.377072197519608</v>
      </c>
      <c r="T928" s="100">
        <f t="shared" si="193"/>
        <v>0.1505910171136875</v>
      </c>
      <c r="U928" s="100">
        <f t="shared" si="194"/>
        <v>-9.5132666197692561E-3</v>
      </c>
      <c r="V928" s="100">
        <f t="shared" si="195"/>
        <v>0.16010428373345675</v>
      </c>
      <c r="Y928" s="81"/>
      <c r="Z928" s="81"/>
    </row>
    <row r="929" spans="1:26" ht="13">
      <c r="A929" s="74">
        <v>1947.09</v>
      </c>
      <c r="B929" s="95">
        <v>15.06</v>
      </c>
      <c r="C929" s="96">
        <v>0.79</v>
      </c>
      <c r="D929" s="95">
        <v>1.55</v>
      </c>
      <c r="E929" s="95">
        <v>23</v>
      </c>
      <c r="F929" s="96">
        <f t="shared" si="203"/>
        <v>1947.7083333332637</v>
      </c>
      <c r="G929" s="97">
        <f>G921*4/12+G933*8/12</f>
        <v>2.3766666666666669</v>
      </c>
      <c r="H929" s="96">
        <f t="shared" si="200"/>
        <v>209.02003173913039</v>
      </c>
      <c r="I929" s="96">
        <f t="shared" si="196"/>
        <v>10.964530217391301</v>
      </c>
      <c r="J929" s="98">
        <f t="shared" si="201"/>
        <v>11989.735272301385</v>
      </c>
      <c r="K929" s="96">
        <f t="shared" si="197"/>
        <v>21.51268586956521</v>
      </c>
      <c r="L929" s="98">
        <f t="shared" si="198"/>
        <v>1234.0032982780308</v>
      </c>
      <c r="M929" s="91">
        <f t="shared" si="190"/>
        <v>10.82746301722884</v>
      </c>
      <c r="N929" s="87"/>
      <c r="O929" s="99">
        <f t="shared" si="191"/>
        <v>14.058032932818941</v>
      </c>
      <c r="P929" s="99"/>
      <c r="Q929" s="107">
        <f t="shared" si="192"/>
        <v>0.11508689211783989</v>
      </c>
      <c r="R929" s="97">
        <f t="shared" si="199"/>
        <v>1.0005840156471602</v>
      </c>
      <c r="S929" s="97">
        <f t="shared" si="202"/>
        <v>11.136085829170252</v>
      </c>
      <c r="T929" s="100">
        <f t="shared" si="193"/>
        <v>0.15125142313541295</v>
      </c>
      <c r="U929" s="100">
        <f t="shared" si="194"/>
        <v>-6.9846505465648301E-3</v>
      </c>
      <c r="V929" s="100">
        <f t="shared" si="195"/>
        <v>0.15823607368197778</v>
      </c>
      <c r="Y929" s="81"/>
      <c r="Z929" s="81"/>
    </row>
    <row r="930" spans="1:26" ht="13">
      <c r="A930" s="74">
        <v>1947.1</v>
      </c>
      <c r="B930" s="95">
        <v>15.45</v>
      </c>
      <c r="C930" s="96">
        <v>0.80666700000000002</v>
      </c>
      <c r="D930" s="95">
        <v>1.57</v>
      </c>
      <c r="E930" s="95">
        <v>23</v>
      </c>
      <c r="F930" s="96">
        <f t="shared" si="203"/>
        <v>1947.7916666665969</v>
      </c>
      <c r="G930" s="97">
        <f>G921*3/12+G933*9/12</f>
        <v>2.3925000000000001</v>
      </c>
      <c r="H930" s="96">
        <f t="shared" si="200"/>
        <v>214.43290108695643</v>
      </c>
      <c r="I930" s="96">
        <f t="shared" si="196"/>
        <v>11.195854046673912</v>
      </c>
      <c r="J930" s="98">
        <f t="shared" si="201"/>
        <v>12353.744152653708</v>
      </c>
      <c r="K930" s="96">
        <f t="shared" si="197"/>
        <v>21.790268913043473</v>
      </c>
      <c r="L930" s="98">
        <f t="shared" si="198"/>
        <v>1255.3642925350371</v>
      </c>
      <c r="M930" s="91">
        <f t="shared" si="190"/>
        <v>11.132662042754786</v>
      </c>
      <c r="N930" s="87"/>
      <c r="O930" s="99">
        <f t="shared" si="191"/>
        <v>14.435005794121894</v>
      </c>
      <c r="P930" s="99"/>
      <c r="Q930" s="107">
        <f t="shared" si="192"/>
        <v>0.11239659547338417</v>
      </c>
      <c r="R930" s="97">
        <f t="shared" si="199"/>
        <v>1.0005982697530713</v>
      </c>
      <c r="S930" s="97">
        <f t="shared" si="202"/>
        <v>11.142589477542606</v>
      </c>
      <c r="T930" s="100">
        <f t="shared" si="193"/>
        <v>0.14086084742961291</v>
      </c>
      <c r="U930" s="100">
        <f t="shared" si="194"/>
        <v>-7.1247266461228476E-3</v>
      </c>
      <c r="V930" s="100">
        <f t="shared" si="195"/>
        <v>0.14798557407573576</v>
      </c>
      <c r="Y930" s="81"/>
      <c r="Z930" s="81"/>
    </row>
    <row r="931" spans="1:26" ht="13">
      <c r="A931" s="74">
        <v>1947.11</v>
      </c>
      <c r="B931" s="95">
        <v>15.27</v>
      </c>
      <c r="C931" s="96">
        <v>0.82333299999999998</v>
      </c>
      <c r="D931" s="95">
        <v>1.59</v>
      </c>
      <c r="E931" s="95">
        <v>23.1</v>
      </c>
      <c r="F931" s="96">
        <f t="shared" si="203"/>
        <v>1947.8749999999302</v>
      </c>
      <c r="G931" s="97">
        <f>G921*2/12+G933*10/12</f>
        <v>2.4083333333333332</v>
      </c>
      <c r="H931" s="96">
        <f t="shared" si="200"/>
        <v>211.01718766233759</v>
      </c>
      <c r="I931" s="96">
        <f t="shared" si="196"/>
        <v>11.377695754393935</v>
      </c>
      <c r="J931" s="98">
        <f t="shared" si="201"/>
        <v>12211.584277036234</v>
      </c>
      <c r="K931" s="96">
        <f t="shared" si="197"/>
        <v>21.972320129870123</v>
      </c>
      <c r="L931" s="98">
        <f t="shared" si="198"/>
        <v>1271.5402095931638</v>
      </c>
      <c r="M931" s="91">
        <f t="shared" si="190"/>
        <v>10.97540732483907</v>
      </c>
      <c r="N931" s="87"/>
      <c r="O931" s="99">
        <f t="shared" si="191"/>
        <v>14.214670910685854</v>
      </c>
      <c r="P931" s="99"/>
      <c r="Q931" s="107">
        <f t="shared" si="192"/>
        <v>0.11469919212401683</v>
      </c>
      <c r="R931" s="97">
        <f t="shared" si="199"/>
        <v>1.000612522756501</v>
      </c>
      <c r="S931" s="97">
        <f t="shared" si="202"/>
        <v>11.100990575383198</v>
      </c>
      <c r="T931" s="100">
        <f t="shared" si="193"/>
        <v>0.13970904303537313</v>
      </c>
      <c r="U931" s="100">
        <f t="shared" si="194"/>
        <v>-4.7445522646158977E-3</v>
      </c>
      <c r="V931" s="100">
        <f t="shared" si="195"/>
        <v>0.14445359529998902</v>
      </c>
      <c r="Y931" s="81"/>
      <c r="Z931" s="81"/>
    </row>
    <row r="932" spans="1:26" ht="13">
      <c r="A932" s="74">
        <v>1947.12</v>
      </c>
      <c r="B932" s="95">
        <v>15.03</v>
      </c>
      <c r="C932" s="96">
        <v>0.84</v>
      </c>
      <c r="D932" s="95">
        <v>1.61</v>
      </c>
      <c r="E932" s="95">
        <v>23.4</v>
      </c>
      <c r="F932" s="96">
        <f t="shared" si="203"/>
        <v>1947.9583333332635</v>
      </c>
      <c r="G932" s="97">
        <f>G921*1/12+G933*11/12</f>
        <v>2.4241666666666668</v>
      </c>
      <c r="H932" s="96">
        <f t="shared" si="200"/>
        <v>205.03778269230762</v>
      </c>
      <c r="I932" s="96">
        <f t="shared" si="196"/>
        <v>11.459197435897432</v>
      </c>
      <c r="J932" s="98">
        <f t="shared" si="201"/>
        <v>11920.81762372175</v>
      </c>
      <c r="K932" s="96">
        <f t="shared" si="197"/>
        <v>21.963461752136752</v>
      </c>
      <c r="L932" s="98">
        <f t="shared" si="198"/>
        <v>1276.9471972183649</v>
      </c>
      <c r="M932" s="91">
        <f t="shared" si="190"/>
        <v>10.68091253196919</v>
      </c>
      <c r="N932" s="87"/>
      <c r="O932" s="99">
        <f t="shared" si="191"/>
        <v>13.820049087776749</v>
      </c>
      <c r="P932" s="99"/>
      <c r="Q932" s="107">
        <f t="shared" si="192"/>
        <v>0.11913197089243802</v>
      </c>
      <c r="R932" s="97">
        <f t="shared" si="199"/>
        <v>1.0006267746587607</v>
      </c>
      <c r="S932" s="97">
        <f t="shared" si="202"/>
        <v>10.965382618259424</v>
      </c>
      <c r="T932" s="100">
        <f t="shared" si="193"/>
        <v>0.14282410813308766</v>
      </c>
      <c r="U932" s="100">
        <f t="shared" si="194"/>
        <v>1.0061381415678028E-3</v>
      </c>
      <c r="V932" s="100">
        <f t="shared" si="195"/>
        <v>0.14181796999151985</v>
      </c>
      <c r="Y932" s="81"/>
      <c r="Z932" s="81"/>
    </row>
    <row r="933" spans="1:26" ht="13">
      <c r="A933" s="74">
        <v>1948.01</v>
      </c>
      <c r="B933" s="95">
        <v>14.83</v>
      </c>
      <c r="C933" s="96">
        <v>0.843333</v>
      </c>
      <c r="D933" s="95">
        <v>1.64333</v>
      </c>
      <c r="E933" s="95">
        <v>23.7</v>
      </c>
      <c r="F933" s="96">
        <f t="shared" si="203"/>
        <v>1948.0416666665967</v>
      </c>
      <c r="G933" s="97">
        <v>2.44</v>
      </c>
      <c r="H933" s="96">
        <f t="shared" si="200"/>
        <v>199.7485238396624</v>
      </c>
      <c r="I933" s="96">
        <f t="shared" si="196"/>
        <v>11.359037212088605</v>
      </c>
      <c r="J933" s="98">
        <f t="shared" si="201"/>
        <v>11668.336323844153</v>
      </c>
      <c r="K933" s="96">
        <f t="shared" si="197"/>
        <v>22.134372331856532</v>
      </c>
      <c r="L933" s="98">
        <f t="shared" si="198"/>
        <v>1292.9822745153613</v>
      </c>
      <c r="M933" s="91">
        <f t="shared" si="190"/>
        <v>10.419342657320323</v>
      </c>
      <c r="N933" s="87"/>
      <c r="O933" s="99">
        <f t="shared" si="191"/>
        <v>13.470659208036281</v>
      </c>
      <c r="P933" s="99"/>
      <c r="Q933" s="107">
        <f t="shared" si="192"/>
        <v>0.12413325641961878</v>
      </c>
      <c r="R933" s="97">
        <f t="shared" si="199"/>
        <v>1.0029871827678041</v>
      </c>
      <c r="S933" s="97">
        <f t="shared" si="202"/>
        <v>10.833366132813124</v>
      </c>
      <c r="T933" s="100">
        <f t="shared" si="193"/>
        <v>0.14710585736138837</v>
      </c>
      <c r="U933" s="100">
        <f t="shared" si="194"/>
        <v>2.8021021673600988E-3</v>
      </c>
      <c r="V933" s="100">
        <f t="shared" si="195"/>
        <v>0.14430375519402827</v>
      </c>
      <c r="Y933" s="81"/>
      <c r="Z933" s="81"/>
    </row>
    <row r="934" spans="1:26" ht="13">
      <c r="A934" s="74">
        <v>1948.02</v>
      </c>
      <c r="B934" s="95">
        <v>14.1</v>
      </c>
      <c r="C934" s="96">
        <v>0.84666699999999995</v>
      </c>
      <c r="D934" s="95">
        <v>1.6766700000000001</v>
      </c>
      <c r="E934" s="95">
        <v>23.5</v>
      </c>
      <c r="F934" s="96">
        <f t="shared" si="203"/>
        <v>1948.12499999993</v>
      </c>
      <c r="G934" s="97">
        <f>G933*11/12+G945*1/12</f>
        <v>2.4291666666666667</v>
      </c>
      <c r="H934" s="96">
        <f t="shared" si="200"/>
        <v>191.53229999999994</v>
      </c>
      <c r="I934" s="96">
        <f t="shared" si="196"/>
        <v>11.500998428659569</v>
      </c>
      <c r="J934" s="98">
        <f t="shared" si="201"/>
        <v>11244.370554444966</v>
      </c>
      <c r="K934" s="96">
        <f t="shared" si="197"/>
        <v>22.775635563191482</v>
      </c>
      <c r="L934" s="98">
        <f t="shared" si="198"/>
        <v>1337.0992040795206</v>
      </c>
      <c r="M934" s="91">
        <f t="shared" si="190"/>
        <v>9.9997611691441772</v>
      </c>
      <c r="N934" s="87"/>
      <c r="O934" s="99">
        <f t="shared" si="191"/>
        <v>12.922123925363085</v>
      </c>
      <c r="P934" s="99"/>
      <c r="Q934" s="107">
        <f t="shared" si="192"/>
        <v>0.12812050084785864</v>
      </c>
      <c r="R934" s="97">
        <f t="shared" si="199"/>
        <v>1.0029786503038336</v>
      </c>
      <c r="S934" s="97">
        <f t="shared" si="202"/>
        <v>10.958201652995077</v>
      </c>
      <c r="T934" s="100">
        <f t="shared" si="193"/>
        <v>0.15216333251057712</v>
      </c>
      <c r="U934" s="100">
        <f t="shared" si="194"/>
        <v>2.2526158931861495E-3</v>
      </c>
      <c r="V934" s="100">
        <f t="shared" si="195"/>
        <v>0.14991071661739097</v>
      </c>
      <c r="Y934" s="81"/>
      <c r="Z934" s="81"/>
    </row>
    <row r="935" spans="1:26" ht="13">
      <c r="A935" s="74">
        <v>1948.03</v>
      </c>
      <c r="B935" s="95">
        <v>14.3</v>
      </c>
      <c r="C935" s="96">
        <v>0.85</v>
      </c>
      <c r="D935" s="95">
        <v>1.71</v>
      </c>
      <c r="E935" s="95">
        <v>23.4</v>
      </c>
      <c r="F935" s="96">
        <f t="shared" si="203"/>
        <v>1948.2083333332632</v>
      </c>
      <c r="G935" s="97">
        <f>G933*10/12+G945*2/12</f>
        <v>2.418333333333333</v>
      </c>
      <c r="H935" s="96">
        <f t="shared" si="200"/>
        <v>195.07919444444443</v>
      </c>
      <c r="I935" s="96">
        <f t="shared" si="196"/>
        <v>11.595616452991448</v>
      </c>
      <c r="J935" s="98">
        <f t="shared" si="201"/>
        <v>11509.328716251393</v>
      </c>
      <c r="K935" s="96">
        <f t="shared" si="197"/>
        <v>23.327651923076917</v>
      </c>
      <c r="L935" s="98">
        <f t="shared" si="198"/>
        <v>1376.2903569783134</v>
      </c>
      <c r="M935" s="91">
        <f t="shared" si="190"/>
        <v>10.186680609489672</v>
      </c>
      <c r="N935" s="87"/>
      <c r="O935" s="99">
        <f t="shared" si="191"/>
        <v>13.157348384869668</v>
      </c>
      <c r="P935" s="99"/>
      <c r="Q935" s="107">
        <f t="shared" si="192"/>
        <v>0.12594515689644098</v>
      </c>
      <c r="R935" s="97">
        <f t="shared" si="199"/>
        <v>1.0029701181927324</v>
      </c>
      <c r="S935" s="97">
        <f t="shared" si="202"/>
        <v>11.037811715232422</v>
      </c>
      <c r="T935" s="100">
        <f t="shared" si="193"/>
        <v>0.15142956734815449</v>
      </c>
      <c r="U935" s="100">
        <f t="shared" si="194"/>
        <v>1.6816586411179113E-3</v>
      </c>
      <c r="V935" s="100">
        <f t="shared" si="195"/>
        <v>0.14974790870703658</v>
      </c>
      <c r="Y935" s="81"/>
      <c r="Z935" s="81"/>
    </row>
    <row r="936" spans="1:26" ht="13">
      <c r="A936" s="74">
        <v>1948.04</v>
      </c>
      <c r="B936" s="95">
        <v>15.4</v>
      </c>
      <c r="C936" s="96">
        <v>0.85</v>
      </c>
      <c r="D936" s="95">
        <v>1.76</v>
      </c>
      <c r="E936" s="95">
        <v>23.8</v>
      </c>
      <c r="F936" s="96">
        <f t="shared" si="203"/>
        <v>1948.2916666665965</v>
      </c>
      <c r="G936" s="97">
        <f>G933*9/12+G945*3/12</f>
        <v>2.4075000000000002</v>
      </c>
      <c r="H936" s="96">
        <f t="shared" si="200"/>
        <v>206.55444117647053</v>
      </c>
      <c r="I936" s="96">
        <f t="shared" si="196"/>
        <v>11.400732142857137</v>
      </c>
      <c r="J936" s="98">
        <f t="shared" si="201"/>
        <v>12242.399978067633</v>
      </c>
      <c r="K936" s="96">
        <f t="shared" si="197"/>
        <v>23.606221848739491</v>
      </c>
      <c r="L936" s="98">
        <f t="shared" si="198"/>
        <v>1399.1314260648724</v>
      </c>
      <c r="M936" s="91">
        <f t="shared" si="190"/>
        <v>10.779484482024618</v>
      </c>
      <c r="N936" s="87"/>
      <c r="O936" s="99">
        <f t="shared" si="191"/>
        <v>13.91251910143473</v>
      </c>
      <c r="P936" s="99"/>
      <c r="Q936" s="107">
        <f t="shared" si="192"/>
        <v>0.12169500310549991</v>
      </c>
      <c r="R936" s="97">
        <f t="shared" si="199"/>
        <v>1.0029615864347885</v>
      </c>
      <c r="S936" s="97">
        <f t="shared" si="202"/>
        <v>10.88453489505922</v>
      </c>
      <c r="T936" s="100">
        <f t="shared" si="193"/>
        <v>0.1449635023695981</v>
      </c>
      <c r="U936" s="100">
        <f t="shared" si="194"/>
        <v>3.8433284333341255E-3</v>
      </c>
      <c r="V936" s="100">
        <f t="shared" si="195"/>
        <v>0.14112017393626397</v>
      </c>
      <c r="Y936" s="81"/>
      <c r="Z936" s="81"/>
    </row>
    <row r="937" spans="1:26" ht="13">
      <c r="A937" s="74">
        <v>1948.05</v>
      </c>
      <c r="B937" s="95">
        <v>16.149999999999999</v>
      </c>
      <c r="C937" s="96">
        <v>0.85</v>
      </c>
      <c r="D937" s="95">
        <v>1.81</v>
      </c>
      <c r="E937" s="95">
        <v>23.9</v>
      </c>
      <c r="F937" s="96">
        <f t="shared" si="203"/>
        <v>1948.3749999999297</v>
      </c>
      <c r="G937" s="97">
        <f>G933*8/12+G945*4/12</f>
        <v>2.3966666666666665</v>
      </c>
      <c r="H937" s="96">
        <f t="shared" si="200"/>
        <v>215.70757635983256</v>
      </c>
      <c r="I937" s="96">
        <f t="shared" si="196"/>
        <v>11.353030334728029</v>
      </c>
      <c r="J937" s="98">
        <f t="shared" si="201"/>
        <v>12840.976812293869</v>
      </c>
      <c r="K937" s="96">
        <f t="shared" si="197"/>
        <v>24.17527635983263</v>
      </c>
      <c r="L937" s="98">
        <f t="shared" si="198"/>
        <v>1439.1435312849478</v>
      </c>
      <c r="M937" s="91">
        <f t="shared" si="190"/>
        <v>11.241032697984433</v>
      </c>
      <c r="N937" s="87"/>
      <c r="O937" s="99">
        <f t="shared" si="191"/>
        <v>14.496634879651307</v>
      </c>
      <c r="P937" s="99"/>
      <c r="Q937" s="107">
        <f t="shared" si="192"/>
        <v>0.11918067168503875</v>
      </c>
      <c r="R937" s="97">
        <f t="shared" si="199"/>
        <v>1.002953055030289</v>
      </c>
      <c r="S937" s="97">
        <f t="shared" si="202"/>
        <v>10.871093522413856</v>
      </c>
      <c r="T937" s="100">
        <f t="shared" si="193"/>
        <v>0.14349873959004356</v>
      </c>
      <c r="U937" s="100">
        <f t="shared" si="194"/>
        <v>3.8628767739861125E-3</v>
      </c>
      <c r="V937" s="100">
        <f t="shared" si="195"/>
        <v>0.13963586281605744</v>
      </c>
      <c r="Y937" s="81"/>
      <c r="Z937" s="81"/>
    </row>
    <row r="938" spans="1:26" ht="13">
      <c r="A938" s="74">
        <v>1948.06</v>
      </c>
      <c r="B938" s="95">
        <v>16.82</v>
      </c>
      <c r="C938" s="96">
        <v>0.85</v>
      </c>
      <c r="D938" s="95">
        <v>1.86</v>
      </c>
      <c r="E938" s="95">
        <v>24.1</v>
      </c>
      <c r="F938" s="96">
        <f t="shared" si="203"/>
        <v>1948.458333333263</v>
      </c>
      <c r="G938" s="97">
        <f>G933*7/12+G945*5/12</f>
        <v>2.3858333333333333</v>
      </c>
      <c r="H938" s="96">
        <f t="shared" si="200"/>
        <v>222.79206680497916</v>
      </c>
      <c r="I938" s="96">
        <f t="shared" si="196"/>
        <v>11.258814315352691</v>
      </c>
      <c r="J938" s="98">
        <f t="shared" si="201"/>
        <v>13318.56608879494</v>
      </c>
      <c r="K938" s="96">
        <f t="shared" si="197"/>
        <v>24.636934854771777</v>
      </c>
      <c r="L938" s="98">
        <f t="shared" si="198"/>
        <v>1472.8021953126392</v>
      </c>
      <c r="M938" s="91">
        <f t="shared" si="190"/>
        <v>11.583895756523839</v>
      </c>
      <c r="N938" s="87"/>
      <c r="O938" s="99">
        <f t="shared" si="191"/>
        <v>14.925847493337093</v>
      </c>
      <c r="P938" s="99"/>
      <c r="Q938" s="107">
        <f t="shared" si="192"/>
        <v>0.11753481139368557</v>
      </c>
      <c r="R938" s="97">
        <f t="shared" si="199"/>
        <v>1.0029445239795223</v>
      </c>
      <c r="S938" s="97">
        <f t="shared" si="202"/>
        <v>10.812713501652139</v>
      </c>
      <c r="T938" s="100">
        <f t="shared" si="193"/>
        <v>0.14240632034748235</v>
      </c>
      <c r="U938" s="100">
        <f t="shared" si="194"/>
        <v>4.2169001584975163E-3</v>
      </c>
      <c r="V938" s="100">
        <f t="shared" si="195"/>
        <v>0.13818942018898484</v>
      </c>
      <c r="Y938" s="81"/>
      <c r="Z938" s="81"/>
    </row>
    <row r="939" spans="1:26" ht="13">
      <c r="A939" s="74">
        <v>1948.07</v>
      </c>
      <c r="B939" s="95">
        <v>16.420000000000002</v>
      </c>
      <c r="C939" s="96">
        <v>0.85666699999999996</v>
      </c>
      <c r="D939" s="95">
        <v>1.93</v>
      </c>
      <c r="E939" s="95">
        <v>24.4</v>
      </c>
      <c r="F939" s="96">
        <f t="shared" si="203"/>
        <v>1948.5416666665963</v>
      </c>
      <c r="G939" s="97">
        <f>G933*6/12+G945*6/12</f>
        <v>2.375</v>
      </c>
      <c r="H939" s="96">
        <f t="shared" si="200"/>
        <v>214.81969713114751</v>
      </c>
      <c r="I939" s="96">
        <f t="shared" si="196"/>
        <v>11.207609347274587</v>
      </c>
      <c r="J939" s="98">
        <f t="shared" si="201"/>
        <v>12897.808623861512</v>
      </c>
      <c r="K939" s="96">
        <f t="shared" si="197"/>
        <v>25.249818237704908</v>
      </c>
      <c r="L939" s="98">
        <f t="shared" si="198"/>
        <v>1516.0030842906647</v>
      </c>
      <c r="M939" s="91">
        <f t="shared" si="190"/>
        <v>11.134621739180931</v>
      </c>
      <c r="N939" s="87"/>
      <c r="O939" s="99">
        <f t="shared" si="191"/>
        <v>14.338438705434079</v>
      </c>
      <c r="P939" s="99"/>
      <c r="Q939" s="107">
        <f t="shared" si="192"/>
        <v>0.12243242819353198</v>
      </c>
      <c r="R939" s="97">
        <f t="shared" si="199"/>
        <v>1.0029359932827764</v>
      </c>
      <c r="S939" s="97">
        <f t="shared" si="202"/>
        <v>10.711217142613901</v>
      </c>
      <c r="T939" s="100">
        <f t="shared" si="193"/>
        <v>0.14915413761745655</v>
      </c>
      <c r="U939" s="100">
        <f t="shared" si="194"/>
        <v>3.0911344841895172E-3</v>
      </c>
      <c r="V939" s="100">
        <f t="shared" si="195"/>
        <v>0.14606300313326703</v>
      </c>
      <c r="Y939" s="81"/>
      <c r="Z939" s="81"/>
    </row>
    <row r="940" spans="1:26" ht="13">
      <c r="A940" s="74">
        <v>1948.08</v>
      </c>
      <c r="B940" s="95">
        <v>15.94</v>
      </c>
      <c r="C940" s="96">
        <v>0.86333300000000002</v>
      </c>
      <c r="D940" s="95">
        <v>2</v>
      </c>
      <c r="E940" s="95">
        <v>24.5</v>
      </c>
      <c r="F940" s="96">
        <f t="shared" si="203"/>
        <v>1948.6249999999295</v>
      </c>
      <c r="G940" s="97">
        <f>G933*5/12+G945*7/12</f>
        <v>2.3641666666666667</v>
      </c>
      <c r="H940" s="96">
        <f t="shared" si="200"/>
        <v>207.68876612244892</v>
      </c>
      <c r="I940" s="96">
        <f t="shared" si="196"/>
        <v>11.248718037816323</v>
      </c>
      <c r="J940" s="98">
        <f t="shared" si="201"/>
        <v>12525.947631516114</v>
      </c>
      <c r="K940" s="96">
        <f t="shared" si="197"/>
        <v>26.058816326530604</v>
      </c>
      <c r="L940" s="98">
        <f t="shared" si="198"/>
        <v>1571.637093038408</v>
      </c>
      <c r="M940" s="91">
        <f t="shared" si="190"/>
        <v>10.723556662478133</v>
      </c>
      <c r="N940" s="87"/>
      <c r="O940" s="99">
        <f t="shared" si="191"/>
        <v>13.804163636491667</v>
      </c>
      <c r="P940" s="99"/>
      <c r="Q940" s="107">
        <f t="shared" si="192"/>
        <v>0.12641558155058846</v>
      </c>
      <c r="R940" s="97">
        <f t="shared" si="199"/>
        <v>1.0029274629403402</v>
      </c>
      <c r="S940" s="97">
        <f t="shared" si="202"/>
        <v>10.698817591116626</v>
      </c>
      <c r="T940" s="100">
        <f t="shared" si="193"/>
        <v>0.15751022763418732</v>
      </c>
      <c r="U940" s="100">
        <f t="shared" si="194"/>
        <v>9.4110400936986416E-4</v>
      </c>
      <c r="V940" s="100">
        <f t="shared" si="195"/>
        <v>0.15656912362481745</v>
      </c>
      <c r="Y940" s="81"/>
      <c r="Z940" s="81"/>
    </row>
    <row r="941" spans="1:26" ht="13">
      <c r="A941" s="74">
        <v>1948.09</v>
      </c>
      <c r="B941" s="95">
        <v>15.76</v>
      </c>
      <c r="C941" s="96">
        <v>0.87</v>
      </c>
      <c r="D941" s="95">
        <v>2.0699999999999998</v>
      </c>
      <c r="E941" s="95">
        <v>24.5</v>
      </c>
      <c r="F941" s="96">
        <f t="shared" si="203"/>
        <v>1948.7083333332628</v>
      </c>
      <c r="G941" s="97">
        <f>G933*4/12+G945*8/12</f>
        <v>2.3533333333333335</v>
      </c>
      <c r="H941" s="96">
        <f t="shared" si="200"/>
        <v>205.34347265306113</v>
      </c>
      <c r="I941" s="96">
        <f t="shared" si="196"/>
        <v>11.335585102040811</v>
      </c>
      <c r="J941" s="98">
        <f t="shared" si="201"/>
        <v>12441.472137765297</v>
      </c>
      <c r="K941" s="96">
        <f t="shared" si="197"/>
        <v>26.970874897959174</v>
      </c>
      <c r="L941" s="98">
        <f t="shared" si="198"/>
        <v>1634.1273683486147</v>
      </c>
      <c r="M941" s="91">
        <f t="shared" si="190"/>
        <v>10.553013689399156</v>
      </c>
      <c r="N941" s="87"/>
      <c r="O941" s="99">
        <f t="shared" si="191"/>
        <v>13.581595172569701</v>
      </c>
      <c r="P941" s="99"/>
      <c r="Q941" s="107">
        <f t="shared" si="192"/>
        <v>0.12803093301492224</v>
      </c>
      <c r="R941" s="97">
        <f t="shared" si="199"/>
        <v>1.0029189329525021</v>
      </c>
      <c r="S941" s="97">
        <f t="shared" si="202"/>
        <v>10.730137983120079</v>
      </c>
      <c r="T941" s="100">
        <f t="shared" si="193"/>
        <v>0.16165914509991741</v>
      </c>
      <c r="U941" s="100">
        <f t="shared" si="194"/>
        <v>-8.8674457823167963E-4</v>
      </c>
      <c r="V941" s="100">
        <f t="shared" si="195"/>
        <v>0.16254588967814909</v>
      </c>
      <c r="Y941" s="81"/>
      <c r="Z941" s="81"/>
    </row>
    <row r="942" spans="1:26" ht="13">
      <c r="A942" s="74">
        <v>1948.1</v>
      </c>
      <c r="B942" s="95">
        <v>16.190000000000001</v>
      </c>
      <c r="C942" s="96">
        <v>0.89</v>
      </c>
      <c r="D942" s="95">
        <v>2.1433300000000002</v>
      </c>
      <c r="E942" s="95">
        <v>24.4</v>
      </c>
      <c r="F942" s="96">
        <f t="shared" si="203"/>
        <v>1948.791666666596</v>
      </c>
      <c r="G942" s="97">
        <f>G933*3/12+G945*9/12</f>
        <v>2.3424999999999998</v>
      </c>
      <c r="H942" s="96">
        <f t="shared" si="200"/>
        <v>211.81065143442618</v>
      </c>
      <c r="I942" s="96">
        <f t="shared" si="196"/>
        <v>11.64369856557377</v>
      </c>
      <c r="J942" s="98">
        <f t="shared" si="201"/>
        <v>12892.099011995921</v>
      </c>
      <c r="K942" s="96">
        <f t="shared" si="197"/>
        <v>28.040773535450814</v>
      </c>
      <c r="L942" s="98">
        <f t="shared" si="198"/>
        <v>1706.7339453601739</v>
      </c>
      <c r="M942" s="91">
        <f t="shared" si="190"/>
        <v>10.825409809169493</v>
      </c>
      <c r="N942" s="87"/>
      <c r="O942" s="99">
        <f t="shared" si="191"/>
        <v>13.929311962219323</v>
      </c>
      <c r="P942" s="99"/>
      <c r="Q942" s="107">
        <f t="shared" si="192"/>
        <v>0.1260748552821144</v>
      </c>
      <c r="R942" s="97">
        <f t="shared" si="199"/>
        <v>1.0029104033195513</v>
      </c>
      <c r="S942" s="97">
        <f t="shared" si="202"/>
        <v>10.805562874728098</v>
      </c>
      <c r="T942" s="100">
        <f t="shared" si="193"/>
        <v>0.16248402427743347</v>
      </c>
      <c r="U942" s="100">
        <f t="shared" si="194"/>
        <v>-1.603050640929693E-3</v>
      </c>
      <c r="V942" s="100">
        <f t="shared" si="195"/>
        <v>0.16408707491836316</v>
      </c>
      <c r="Y942" s="81"/>
      <c r="Z942" s="81"/>
    </row>
    <row r="943" spans="1:26" ht="13">
      <c r="A943" s="74">
        <v>1948.11</v>
      </c>
      <c r="B943" s="95">
        <v>15.29</v>
      </c>
      <c r="C943" s="96">
        <v>0.91</v>
      </c>
      <c r="D943" s="95">
        <v>2.2166700000000001</v>
      </c>
      <c r="E943" s="95">
        <v>24.2</v>
      </c>
      <c r="F943" s="96">
        <f t="shared" si="203"/>
        <v>1948.8749999999293</v>
      </c>
      <c r="G943" s="97">
        <f>G933*2/12+G945*10/12</f>
        <v>2.3316666666666666</v>
      </c>
      <c r="H943" s="96">
        <f t="shared" si="200"/>
        <v>201.68931590909085</v>
      </c>
      <c r="I943" s="96">
        <f t="shared" si="196"/>
        <v>12.003746074380164</v>
      </c>
      <c r="J943" s="98">
        <f t="shared" si="201"/>
        <v>12336.93743086468</v>
      </c>
      <c r="K943" s="96">
        <f t="shared" si="197"/>
        <v>29.239938253512388</v>
      </c>
      <c r="L943" s="98">
        <f t="shared" si="198"/>
        <v>1788.549319481675</v>
      </c>
      <c r="M943" s="91">
        <f t="shared" si="190"/>
        <v>10.248096205635568</v>
      </c>
      <c r="N943" s="87"/>
      <c r="O943" s="99">
        <f t="shared" si="191"/>
        <v>13.187035340998522</v>
      </c>
      <c r="P943" s="99"/>
      <c r="Q943" s="107">
        <f t="shared" si="192"/>
        <v>0.13051732404994576</v>
      </c>
      <c r="R943" s="97">
        <f t="shared" si="199"/>
        <v>1.002901874041777</v>
      </c>
      <c r="S943" s="97">
        <f t="shared" si="202"/>
        <v>10.926573498646082</v>
      </c>
      <c r="T943" s="100">
        <f t="shared" si="193"/>
        <v>0.17103568028837968</v>
      </c>
      <c r="U943" s="100">
        <f t="shared" si="194"/>
        <v>-2.2510243862304824E-3</v>
      </c>
      <c r="V943" s="100">
        <f t="shared" si="195"/>
        <v>0.17328670467461016</v>
      </c>
      <c r="Y943" s="81"/>
      <c r="Z943" s="81"/>
    </row>
    <row r="944" spans="1:26" ht="13">
      <c r="A944" s="74">
        <v>1948.12</v>
      </c>
      <c r="B944" s="95">
        <v>15.19</v>
      </c>
      <c r="C944" s="96">
        <v>0.93</v>
      </c>
      <c r="D944" s="95">
        <v>2.29</v>
      </c>
      <c r="E944" s="95">
        <v>24.1</v>
      </c>
      <c r="F944" s="96">
        <f t="shared" si="203"/>
        <v>1948.9583333332625</v>
      </c>
      <c r="G944" s="97">
        <f>G933*1/12+G945*11/12</f>
        <v>2.3208333333333333</v>
      </c>
      <c r="H944" s="96">
        <f t="shared" si="200"/>
        <v>201.20163464730282</v>
      </c>
      <c r="I944" s="96">
        <f t="shared" si="196"/>
        <v>12.318467427385889</v>
      </c>
      <c r="J944" s="98">
        <f t="shared" si="201"/>
        <v>12369.898292384794</v>
      </c>
      <c r="K944" s="96">
        <f t="shared" si="197"/>
        <v>30.332570331950198</v>
      </c>
      <c r="L944" s="98">
        <f t="shared" si="198"/>
        <v>1864.8497096485307</v>
      </c>
      <c r="M944" s="91">
        <f t="shared" si="190"/>
        <v>10.159652938900912</v>
      </c>
      <c r="N944" s="87"/>
      <c r="O944" s="99">
        <f t="shared" si="191"/>
        <v>13.07386200877856</v>
      </c>
      <c r="P944" s="99"/>
      <c r="Q944" s="107">
        <f t="shared" si="192"/>
        <v>0.13103783423521193</v>
      </c>
      <c r="R944" s="97">
        <f t="shared" si="199"/>
        <v>1.0028933451194686</v>
      </c>
      <c r="S944" s="97">
        <f t="shared" si="202"/>
        <v>11.003751084450887</v>
      </c>
      <c r="T944" s="100">
        <f t="shared" si="193"/>
        <v>0.17363712693357325</v>
      </c>
      <c r="U944" s="100">
        <f t="shared" si="194"/>
        <v>-3.2846259371097641E-3</v>
      </c>
      <c r="V944" s="100">
        <f t="shared" si="195"/>
        <v>0.17692175287068301</v>
      </c>
      <c r="Y944" s="81"/>
      <c r="Z944" s="81"/>
    </row>
    <row r="945" spans="1:26" ht="13">
      <c r="A945" s="74">
        <v>1949.01</v>
      </c>
      <c r="B945" s="95">
        <v>15.36</v>
      </c>
      <c r="C945" s="96">
        <v>0.94666700000000004</v>
      </c>
      <c r="D945" s="95">
        <v>2.3199999999999998</v>
      </c>
      <c r="E945" s="95">
        <v>24</v>
      </c>
      <c r="F945" s="96">
        <f t="shared" si="203"/>
        <v>1949.0416666665958</v>
      </c>
      <c r="G945" s="97">
        <v>2.31</v>
      </c>
      <c r="H945" s="96">
        <f t="shared" si="200"/>
        <v>204.30111999999994</v>
      </c>
      <c r="I945" s="96">
        <f t="shared" si="196"/>
        <v>12.591479711395829</v>
      </c>
      <c r="J945" s="98">
        <f t="shared" si="201"/>
        <v>12624.965448987559</v>
      </c>
      <c r="K945" s="96">
        <f t="shared" si="197"/>
        <v>30.857981666666657</v>
      </c>
      <c r="L945" s="98">
        <f t="shared" si="198"/>
        <v>1906.8958230241626</v>
      </c>
      <c r="M945" s="91">
        <f t="shared" si="190"/>
        <v>10.248285758038978</v>
      </c>
      <c r="N945" s="87"/>
      <c r="O945" s="99">
        <f t="shared" si="191"/>
        <v>13.187399442600723</v>
      </c>
      <c r="P945" s="99"/>
      <c r="Q945" s="107">
        <f t="shared" si="192"/>
        <v>0.12985598440762083</v>
      </c>
      <c r="R945" s="97">
        <f t="shared" si="199"/>
        <v>1.0018512093111103</v>
      </c>
      <c r="S945" s="97">
        <f t="shared" si="202"/>
        <v>11.08157035367171</v>
      </c>
      <c r="T945" s="100">
        <f t="shared" si="193"/>
        <v>0.17572948563200153</v>
      </c>
      <c r="U945" s="100">
        <f t="shared" si="194"/>
        <v>-5.3159852617276071E-3</v>
      </c>
      <c r="V945" s="100">
        <f t="shared" si="195"/>
        <v>0.18104547089372913</v>
      </c>
      <c r="Y945" s="81"/>
      <c r="Z945" s="81"/>
    </row>
    <row r="946" spans="1:26" ht="13">
      <c r="A946" s="74">
        <v>1949.02</v>
      </c>
      <c r="B946" s="95">
        <v>14.77</v>
      </c>
      <c r="C946" s="96">
        <v>0.96333299999999999</v>
      </c>
      <c r="D946" s="95">
        <v>2.35</v>
      </c>
      <c r="E946" s="95">
        <v>23.8</v>
      </c>
      <c r="F946" s="96">
        <f t="shared" si="203"/>
        <v>1949.1249999999291</v>
      </c>
      <c r="G946" s="97">
        <f>G945*11/12+G957*1/12</f>
        <v>2.3108333333333335</v>
      </c>
      <c r="H946" s="96">
        <f t="shared" si="200"/>
        <v>198.10448676470583</v>
      </c>
      <c r="I946" s="96">
        <f t="shared" si="196"/>
        <v>12.920825291029406</v>
      </c>
      <c r="J946" s="98">
        <f t="shared" si="201"/>
        <v>12308.576910557953</v>
      </c>
      <c r="K946" s="96">
        <f t="shared" si="197"/>
        <v>31.519671218487385</v>
      </c>
      <c r="L946" s="98">
        <f t="shared" si="198"/>
        <v>1958.3720880034657</v>
      </c>
      <c r="M946" s="91">
        <f t="shared" si="190"/>
        <v>9.8725171405700589</v>
      </c>
      <c r="N946" s="87"/>
      <c r="O946" s="99">
        <f t="shared" si="191"/>
        <v>12.705981845428797</v>
      </c>
      <c r="P946" s="99"/>
      <c r="Q946" s="107">
        <f t="shared" si="192"/>
        <v>0.13343503412765609</v>
      </c>
      <c r="R946" s="97">
        <f t="shared" si="199"/>
        <v>1.0018519067081715</v>
      </c>
      <c r="S946" s="97">
        <f t="shared" si="202"/>
        <v>11.195379488966875</v>
      </c>
      <c r="T946" s="100">
        <f t="shared" si="193"/>
        <v>0.17762549309418474</v>
      </c>
      <c r="U946" s="100">
        <f t="shared" si="194"/>
        <v>-5.1700894513408979E-3</v>
      </c>
      <c r="V946" s="100">
        <f t="shared" si="195"/>
        <v>0.18279558254552564</v>
      </c>
      <c r="Y946" s="81"/>
      <c r="Z946" s="81"/>
    </row>
    <row r="947" spans="1:26" ht="13">
      <c r="A947" s="74">
        <v>1949.03</v>
      </c>
      <c r="B947" s="95">
        <v>14.91</v>
      </c>
      <c r="C947" s="96">
        <v>0.98</v>
      </c>
      <c r="D947" s="95">
        <v>2.38</v>
      </c>
      <c r="E947" s="95">
        <v>23.8</v>
      </c>
      <c r="F947" s="96">
        <f t="shared" si="203"/>
        <v>1949.2083333332623</v>
      </c>
      <c r="G947" s="97">
        <f>G945*10/12+G957*2/12</f>
        <v>2.3116666666666665</v>
      </c>
      <c r="H947" s="96">
        <f t="shared" si="200"/>
        <v>199.98225441176461</v>
      </c>
      <c r="I947" s="96">
        <f t="shared" si="196"/>
        <v>13.144373529411761</v>
      </c>
      <c r="J947" s="98">
        <f t="shared" si="201"/>
        <v>12493.302788362533</v>
      </c>
      <c r="K947" s="96">
        <f t="shared" si="197"/>
        <v>31.922049999999988</v>
      </c>
      <c r="L947" s="98">
        <f t="shared" si="198"/>
        <v>1994.2361258419069</v>
      </c>
      <c r="M947" s="91">
        <f t="shared" si="190"/>
        <v>9.90133249124092</v>
      </c>
      <c r="N947" s="87"/>
      <c r="O947" s="99">
        <f t="shared" si="191"/>
        <v>12.744166953113298</v>
      </c>
      <c r="P947" s="99"/>
      <c r="Q947" s="107">
        <f t="shared" si="192"/>
        <v>0.13313191783925862</v>
      </c>
      <c r="R947" s="97">
        <f t="shared" si="199"/>
        <v>1.001852604105071</v>
      </c>
      <c r="S947" s="97">
        <f t="shared" si="202"/>
        <v>11.216112287343018</v>
      </c>
      <c r="T947" s="100">
        <f t="shared" si="193"/>
        <v>0.17913249206044712</v>
      </c>
      <c r="U947" s="100">
        <f t="shared" si="194"/>
        <v>-5.2699832649985012E-3</v>
      </c>
      <c r="V947" s="100">
        <f t="shared" si="195"/>
        <v>0.18440247532544563</v>
      </c>
      <c r="Y947" s="81"/>
      <c r="Z947" s="81"/>
    </row>
    <row r="948" spans="1:26" ht="13">
      <c r="A948" s="74">
        <v>1949.04</v>
      </c>
      <c r="B948" s="95">
        <v>14.89</v>
      </c>
      <c r="C948" s="96">
        <v>0.99333300000000002</v>
      </c>
      <c r="D948" s="95">
        <v>2.3866700000000001</v>
      </c>
      <c r="E948" s="95">
        <v>23.9</v>
      </c>
      <c r="F948" s="96">
        <f t="shared" si="203"/>
        <v>1949.2916666665956</v>
      </c>
      <c r="G948" s="97">
        <f>G945*9/12+G957*3/12</f>
        <v>2.3125</v>
      </c>
      <c r="H948" s="96">
        <f t="shared" si="200"/>
        <v>198.87837845188281</v>
      </c>
      <c r="I948" s="96">
        <f t="shared" si="196"/>
        <v>13.267458448807528</v>
      </c>
      <c r="J948" s="98">
        <f t="shared" si="201"/>
        <v>12493.411838180713</v>
      </c>
      <c r="K948" s="96">
        <f t="shared" si="197"/>
        <v>31.877572834100413</v>
      </c>
      <c r="L948" s="98">
        <f t="shared" si="198"/>
        <v>2002.5286253747993</v>
      </c>
      <c r="M948" s="91">
        <f t="shared" si="190"/>
        <v>9.783639867544057</v>
      </c>
      <c r="N948" s="87"/>
      <c r="O948" s="99">
        <f t="shared" si="191"/>
        <v>12.59379856082559</v>
      </c>
      <c r="P948" s="99"/>
      <c r="Q948" s="107">
        <f t="shared" si="192"/>
        <v>0.13554358543720774</v>
      </c>
      <c r="R948" s="97">
        <f t="shared" si="199"/>
        <v>1.0018533015018085</v>
      </c>
      <c r="S948" s="97">
        <f t="shared" si="202"/>
        <v>11.189875021406937</v>
      </c>
      <c r="T948" s="100">
        <f t="shared" si="193"/>
        <v>0.18098824982689021</v>
      </c>
      <c r="U948" s="100">
        <f t="shared" si="194"/>
        <v>-6.1034035346854143E-3</v>
      </c>
      <c r="V948" s="100">
        <f t="shared" si="195"/>
        <v>0.18709165336157563</v>
      </c>
      <c r="Y948" s="81"/>
      <c r="Z948" s="81"/>
    </row>
    <row r="949" spans="1:26" ht="13">
      <c r="A949" s="74">
        <v>1949.05</v>
      </c>
      <c r="B949" s="95">
        <v>14.78</v>
      </c>
      <c r="C949" s="96">
        <v>1.00667</v>
      </c>
      <c r="D949" s="95">
        <v>2.3933300000000002</v>
      </c>
      <c r="E949" s="95">
        <v>23.8</v>
      </c>
      <c r="F949" s="96">
        <f t="shared" si="203"/>
        <v>1949.3749999999288</v>
      </c>
      <c r="G949" s="97">
        <f>G945*8/12+G957*4/12</f>
        <v>2.3133333333333335</v>
      </c>
      <c r="H949" s="96">
        <f t="shared" si="200"/>
        <v>198.23861302521001</v>
      </c>
      <c r="I949" s="96">
        <f t="shared" si="196"/>
        <v>13.502088266176465</v>
      </c>
      <c r="J949" s="98">
        <f t="shared" si="201"/>
        <v>12523.904893990441</v>
      </c>
      <c r="K949" s="96">
        <f t="shared" si="197"/>
        <v>32.100840305252092</v>
      </c>
      <c r="L949" s="98">
        <f t="shared" si="198"/>
        <v>2027.9998173162478</v>
      </c>
      <c r="M949" s="91">
        <f t="shared" si="190"/>
        <v>9.6922950863958128</v>
      </c>
      <c r="N949" s="87"/>
      <c r="O949" s="99">
        <f t="shared" si="191"/>
        <v>12.478488236972916</v>
      </c>
      <c r="P949" s="99"/>
      <c r="Q949" s="107">
        <f t="shared" si="192"/>
        <v>0.13605567445491157</v>
      </c>
      <c r="R949" s="97">
        <f t="shared" si="199"/>
        <v>1.0018539988983841</v>
      </c>
      <c r="S949" s="97">
        <f t="shared" si="202"/>
        <v>11.257716650537013</v>
      </c>
      <c r="T949" s="100">
        <f t="shared" si="193"/>
        <v>0.18276957575783292</v>
      </c>
      <c r="U949" s="100">
        <f t="shared" si="194"/>
        <v>-7.8900718555682259E-3</v>
      </c>
      <c r="V949" s="100">
        <f t="shared" si="195"/>
        <v>0.19065964761340115</v>
      </c>
      <c r="Y949" s="81"/>
      <c r="Z949" s="81"/>
    </row>
    <row r="950" spans="1:26" ht="13">
      <c r="A950" s="74">
        <v>1949.06</v>
      </c>
      <c r="B950" s="95">
        <v>13.97</v>
      </c>
      <c r="C950" s="96">
        <v>1.02</v>
      </c>
      <c r="D950" s="95">
        <v>2.4</v>
      </c>
      <c r="E950" s="95">
        <v>23.9</v>
      </c>
      <c r="F950" s="96">
        <f t="shared" si="203"/>
        <v>1949.4583333332621</v>
      </c>
      <c r="G950" s="97">
        <f>G945*7/12+G957*5/12</f>
        <v>2.3141666666666669</v>
      </c>
      <c r="H950" s="96">
        <f t="shared" si="200"/>
        <v>186.59039267782421</v>
      </c>
      <c r="I950" s="96">
        <f t="shared" si="196"/>
        <v>13.623636401673638</v>
      </c>
      <c r="J950" s="98">
        <f t="shared" si="201"/>
        <v>11859.741769619266</v>
      </c>
      <c r="K950" s="96">
        <f t="shared" si="197"/>
        <v>32.055615062761497</v>
      </c>
      <c r="L950" s="98">
        <f t="shared" si="198"/>
        <v>2037.4645846160513</v>
      </c>
      <c r="M950" s="91">
        <f t="shared" si="190"/>
        <v>9.067718943419532</v>
      </c>
      <c r="N950" s="87"/>
      <c r="O950" s="99">
        <f t="shared" si="191"/>
        <v>11.68072487416851</v>
      </c>
      <c r="P950" s="99"/>
      <c r="Q950" s="107">
        <f t="shared" si="192"/>
        <v>0.14359678892669803</v>
      </c>
      <c r="R950" s="97">
        <f t="shared" si="199"/>
        <v>1.0018546962947978</v>
      </c>
      <c r="S950" s="97">
        <f t="shared" si="202"/>
        <v>11.231397698174446</v>
      </c>
      <c r="T950" s="100">
        <f t="shared" si="193"/>
        <v>0.18810116029500312</v>
      </c>
      <c r="U950" s="100">
        <f t="shared" si="194"/>
        <v>-7.8826153642408414E-3</v>
      </c>
      <c r="V950" s="100">
        <f t="shared" si="195"/>
        <v>0.19598377565924396</v>
      </c>
      <c r="Y950" s="81"/>
      <c r="Z950" s="81"/>
    </row>
    <row r="951" spans="1:26" ht="13">
      <c r="A951" s="74">
        <v>1949.07</v>
      </c>
      <c r="B951" s="95">
        <v>14.76</v>
      </c>
      <c r="C951" s="96">
        <v>1.02667</v>
      </c>
      <c r="D951" s="95">
        <v>2.3966699999999999</v>
      </c>
      <c r="E951" s="95">
        <v>23.7</v>
      </c>
      <c r="F951" s="96">
        <f t="shared" si="203"/>
        <v>1949.5416666665953</v>
      </c>
      <c r="G951" s="97">
        <f>G945*6/12+G957*6/12</f>
        <v>2.3149999999999999</v>
      </c>
      <c r="H951" s="96">
        <f t="shared" si="200"/>
        <v>198.80567848101259</v>
      </c>
      <c r="I951" s="96">
        <f t="shared" si="196"/>
        <v>13.828443490928265</v>
      </c>
      <c r="J951" s="98">
        <f t="shared" si="201"/>
        <v>12709.394032342298</v>
      </c>
      <c r="K951" s="96">
        <f t="shared" si="197"/>
        <v>32.281274081645556</v>
      </c>
      <c r="L951" s="98">
        <f t="shared" si="198"/>
        <v>2063.7007720524261</v>
      </c>
      <c r="M951" s="91">
        <f t="shared" si="190"/>
        <v>9.6050380933639214</v>
      </c>
      <c r="N951" s="87"/>
      <c r="O951" s="99">
        <f t="shared" si="191"/>
        <v>12.375822887753241</v>
      </c>
      <c r="P951" s="99"/>
      <c r="Q951" s="107">
        <f t="shared" si="192"/>
        <v>0.1365317543033211</v>
      </c>
      <c r="R951" s="97">
        <f t="shared" si="199"/>
        <v>1.0018553936910497</v>
      </c>
      <c r="S951" s="97">
        <f t="shared" si="202"/>
        <v>11.347184044890655</v>
      </c>
      <c r="T951" s="100">
        <f t="shared" si="193"/>
        <v>0.18439929586894777</v>
      </c>
      <c r="U951" s="100">
        <f t="shared" si="194"/>
        <v>-9.3583555780498706E-3</v>
      </c>
      <c r="V951" s="100">
        <f t="shared" si="195"/>
        <v>0.19375765144699764</v>
      </c>
      <c r="Y951" s="81"/>
      <c r="Z951" s="81"/>
    </row>
    <row r="952" spans="1:26" ht="13">
      <c r="A952" s="74">
        <v>1949.08</v>
      </c>
      <c r="B952" s="95">
        <v>15.29</v>
      </c>
      <c r="C952" s="96">
        <v>1.0333300000000001</v>
      </c>
      <c r="D952" s="95">
        <v>2.3933300000000002</v>
      </c>
      <c r="E952" s="95">
        <v>23.8</v>
      </c>
      <c r="F952" s="96">
        <f t="shared" si="203"/>
        <v>1949.6249999999286</v>
      </c>
      <c r="G952" s="97">
        <f>G945*5/12+G957*7/12</f>
        <v>2.3158333333333334</v>
      </c>
      <c r="H952" s="96">
        <f t="shared" si="200"/>
        <v>205.07905231092428</v>
      </c>
      <c r="I952" s="96">
        <f t="shared" si="196"/>
        <v>13.859668876680669</v>
      </c>
      <c r="J952" s="98">
        <f t="shared" si="201"/>
        <v>13184.278754183089</v>
      </c>
      <c r="K952" s="96">
        <f t="shared" si="197"/>
        <v>32.100840305252092</v>
      </c>
      <c r="L952" s="98">
        <f t="shared" si="198"/>
        <v>2063.7233401405506</v>
      </c>
      <c r="M952" s="91">
        <f t="shared" si="190"/>
        <v>9.8513486380792301</v>
      </c>
      <c r="N952" s="87"/>
      <c r="O952" s="99">
        <f t="shared" si="191"/>
        <v>12.693529992002606</v>
      </c>
      <c r="P952" s="99"/>
      <c r="Q952" s="107">
        <f t="shared" si="192"/>
        <v>0.1343648813716756</v>
      </c>
      <c r="R952" s="97">
        <f t="shared" si="199"/>
        <v>1.0018560910871399</v>
      </c>
      <c r="S952" s="97">
        <f t="shared" si="202"/>
        <v>11.320471834635118</v>
      </c>
      <c r="T952" s="100">
        <f t="shared" si="193"/>
        <v>0.17968713815561399</v>
      </c>
      <c r="U952" s="100">
        <f t="shared" si="194"/>
        <v>-8.9998082935361934E-3</v>
      </c>
      <c r="V952" s="100">
        <f t="shared" si="195"/>
        <v>0.18868694644915018</v>
      </c>
      <c r="Y952" s="81"/>
      <c r="Z952" s="81"/>
    </row>
    <row r="953" spans="1:26" ht="13">
      <c r="A953" s="74">
        <v>1949.09</v>
      </c>
      <c r="B953" s="95">
        <v>15.49</v>
      </c>
      <c r="C953" s="96">
        <v>1.04</v>
      </c>
      <c r="D953" s="95">
        <v>2.39</v>
      </c>
      <c r="E953" s="95">
        <v>23.9</v>
      </c>
      <c r="F953" s="96">
        <f t="shared" si="203"/>
        <v>1949.7083333332619</v>
      </c>
      <c r="G953" s="97">
        <f>G945*4/12+G957*8/12</f>
        <v>2.3166666666666664</v>
      </c>
      <c r="H953" s="96">
        <f t="shared" si="200"/>
        <v>206.89228221757315</v>
      </c>
      <c r="I953" s="96">
        <f t="shared" si="196"/>
        <v>13.89076652719665</v>
      </c>
      <c r="J953" s="98">
        <f t="shared" si="201"/>
        <v>13375.267414053384</v>
      </c>
      <c r="K953" s="96">
        <f t="shared" si="197"/>
        <v>31.922049999999995</v>
      </c>
      <c r="L953" s="98">
        <f t="shared" si="198"/>
        <v>2063.7113698894505</v>
      </c>
      <c r="M953" s="91">
        <f t="shared" si="190"/>
        <v>9.8840483617382837</v>
      </c>
      <c r="N953" s="87"/>
      <c r="O953" s="99">
        <f t="shared" si="191"/>
        <v>12.735568365609865</v>
      </c>
      <c r="P953" s="99"/>
      <c r="Q953" s="107">
        <f t="shared" si="192"/>
        <v>0.13219399240647295</v>
      </c>
      <c r="R953" s="97">
        <f t="shared" si="199"/>
        <v>1.001856788483068</v>
      </c>
      <c r="S953" s="97">
        <f t="shared" si="202"/>
        <v>11.294029754976091</v>
      </c>
      <c r="T953" s="100">
        <f t="shared" si="193"/>
        <v>0.17315487308870248</v>
      </c>
      <c r="U953" s="100">
        <f t="shared" si="194"/>
        <v>-1.0715119386008332E-2</v>
      </c>
      <c r="V953" s="100">
        <f t="shared" si="195"/>
        <v>0.18386999247471081</v>
      </c>
      <c r="Y953" s="81"/>
      <c r="Z953" s="81"/>
    </row>
    <row r="954" spans="1:26" ht="13">
      <c r="A954" s="74">
        <v>1949.1</v>
      </c>
      <c r="B954" s="95">
        <v>15.89</v>
      </c>
      <c r="C954" s="96">
        <v>1.0733299999999999</v>
      </c>
      <c r="D954" s="95">
        <v>2.3666700000000001</v>
      </c>
      <c r="E954" s="95">
        <v>23.7</v>
      </c>
      <c r="F954" s="96">
        <f t="shared" si="203"/>
        <v>1949.7916666665951</v>
      </c>
      <c r="G954" s="97">
        <f>G945*3/12+G957*9/12</f>
        <v>2.3174999999999999</v>
      </c>
      <c r="H954" s="96">
        <f t="shared" si="200"/>
        <v>214.02589641350207</v>
      </c>
      <c r="I954" s="96">
        <f t="shared" si="196"/>
        <v>14.456917268565396</v>
      </c>
      <c r="J954" s="98">
        <f t="shared" si="201"/>
        <v>13914.329371841206</v>
      </c>
      <c r="K954" s="96">
        <f t="shared" si="197"/>
        <v>31.877197499367082</v>
      </c>
      <c r="L954" s="98">
        <f t="shared" si="198"/>
        <v>2072.411950563589</v>
      </c>
      <c r="M954" s="91">
        <f t="shared" si="190"/>
        <v>10.169850844772142</v>
      </c>
      <c r="N954" s="87"/>
      <c r="O954" s="99">
        <f t="shared" si="191"/>
        <v>13.104711241762129</v>
      </c>
      <c r="P954" s="99"/>
      <c r="Q954" s="107">
        <f t="shared" si="192"/>
        <v>0.12920684542664876</v>
      </c>
      <c r="R954" s="97">
        <f t="shared" si="199"/>
        <v>1.0018574858788343</v>
      </c>
      <c r="S954" s="97">
        <f t="shared" si="202"/>
        <v>11.410485614621354</v>
      </c>
      <c r="T954" s="100">
        <f t="shared" si="193"/>
        <v>0.16833802504426365</v>
      </c>
      <c r="U954" s="100">
        <f t="shared" si="194"/>
        <v>-1.0509855823986003E-2</v>
      </c>
      <c r="V954" s="100">
        <f t="shared" si="195"/>
        <v>0.17884788086824965</v>
      </c>
      <c r="Y954" s="81"/>
      <c r="Z954" s="81"/>
    </row>
    <row r="955" spans="1:26" ht="13">
      <c r="A955" s="74">
        <v>1949.11</v>
      </c>
      <c r="B955" s="95">
        <v>16.11</v>
      </c>
      <c r="C955" s="96">
        <v>1.10667</v>
      </c>
      <c r="D955" s="95">
        <v>2.3433299999999999</v>
      </c>
      <c r="E955" s="95">
        <v>23.8</v>
      </c>
      <c r="F955" s="96">
        <f t="shared" si="203"/>
        <v>1949.8749999999284</v>
      </c>
      <c r="G955" s="97">
        <f>G945*2/12+G957*10/12</f>
        <v>2.3183333333333334</v>
      </c>
      <c r="H955" s="96">
        <f t="shared" si="200"/>
        <v>216.07740567226881</v>
      </c>
      <c r="I955" s="96">
        <f t="shared" si="196"/>
        <v>14.843350871218483</v>
      </c>
      <c r="J955" s="98">
        <f t="shared" si="201"/>
        <v>14128.119614297604</v>
      </c>
      <c r="K955" s="96">
        <f t="shared" si="197"/>
        <v>31.430209002731083</v>
      </c>
      <c r="L955" s="98">
        <f t="shared" si="198"/>
        <v>2055.0494435612668</v>
      </c>
      <c r="M955" s="91">
        <f t="shared" si="190"/>
        <v>10.215861011650642</v>
      </c>
      <c r="N955" s="87"/>
      <c r="O955" s="99">
        <f t="shared" si="191"/>
        <v>13.165319750818005</v>
      </c>
      <c r="P955" s="99"/>
      <c r="Q955" s="107">
        <f t="shared" si="192"/>
        <v>0.12919955980889691</v>
      </c>
      <c r="R955" s="97">
        <f t="shared" si="199"/>
        <v>1.0018581832744389</v>
      </c>
      <c r="S955" s="97">
        <f t="shared" si="202"/>
        <v>11.383648159804681</v>
      </c>
      <c r="T955" s="100">
        <f t="shared" si="193"/>
        <v>0.16733724820166351</v>
      </c>
      <c r="U955" s="100">
        <f t="shared" si="194"/>
        <v>-9.9038389287962048E-3</v>
      </c>
      <c r="V955" s="100">
        <f t="shared" si="195"/>
        <v>0.17724108713045972</v>
      </c>
      <c r="Y955" s="81"/>
      <c r="Z955" s="81"/>
    </row>
    <row r="956" spans="1:26" ht="13">
      <c r="A956" s="74">
        <v>1949.12</v>
      </c>
      <c r="B956" s="95">
        <v>16.54</v>
      </c>
      <c r="C956" s="96">
        <v>1.1399999999999999</v>
      </c>
      <c r="D956" s="95">
        <v>2.3199999999999998</v>
      </c>
      <c r="E956" s="95">
        <v>23.6</v>
      </c>
      <c r="F956" s="96">
        <f t="shared" si="203"/>
        <v>1949.9583333332616</v>
      </c>
      <c r="G956" s="97">
        <f>G945*1/12+G957*11/12</f>
        <v>2.3191666666666664</v>
      </c>
      <c r="H956" s="96">
        <f t="shared" si="200"/>
        <v>223.72487584745755</v>
      </c>
      <c r="I956" s="96">
        <f t="shared" si="196"/>
        <v>15.419973305084739</v>
      </c>
      <c r="J956" s="98">
        <f t="shared" si="201"/>
        <v>14712.16483302141</v>
      </c>
      <c r="K956" s="96">
        <f t="shared" si="197"/>
        <v>31.380998305084731</v>
      </c>
      <c r="L956" s="98">
        <f t="shared" si="198"/>
        <v>2063.6168326849856</v>
      </c>
      <c r="M956" s="91">
        <f t="shared" si="190"/>
        <v>10.529330904131147</v>
      </c>
      <c r="N956" s="87"/>
      <c r="O956" s="99">
        <f t="shared" si="191"/>
        <v>13.570829980109981</v>
      </c>
      <c r="P956" s="99"/>
      <c r="Q956" s="107">
        <f t="shared" si="192"/>
        <v>0.12538752170992379</v>
      </c>
      <c r="R956" s="97">
        <f t="shared" si="199"/>
        <v>1.0018588806698816</v>
      </c>
      <c r="S956" s="97">
        <f t="shared" si="202"/>
        <v>11.501451920895439</v>
      </c>
      <c r="T956" s="100">
        <f t="shared" si="193"/>
        <v>0.16658419107619693</v>
      </c>
      <c r="U956" s="100">
        <f t="shared" si="194"/>
        <v>-1.1805852437214992E-2</v>
      </c>
      <c r="V956" s="100">
        <f t="shared" si="195"/>
        <v>0.17839004351341192</v>
      </c>
      <c r="Y956" s="81"/>
      <c r="Z956" s="81"/>
    </row>
    <row r="957" spans="1:26" ht="13">
      <c r="A957" s="74">
        <v>1950.01</v>
      </c>
      <c r="B957" s="95">
        <v>16.88</v>
      </c>
      <c r="C957" s="96">
        <v>1.1499999999999999</v>
      </c>
      <c r="D957" s="95">
        <v>2.3366699999999998</v>
      </c>
      <c r="E957" s="95">
        <v>23.5</v>
      </c>
      <c r="F957" s="96">
        <f t="shared" si="203"/>
        <v>1950.0416666665949</v>
      </c>
      <c r="G957" s="97">
        <v>2.3199999999999998</v>
      </c>
      <c r="H957" s="96">
        <f t="shared" si="200"/>
        <v>229.29540595744672</v>
      </c>
      <c r="I957" s="96">
        <f t="shared" si="196"/>
        <v>15.62142872340425</v>
      </c>
      <c r="J957" s="98">
        <f t="shared" si="201"/>
        <v>15164.088844576456</v>
      </c>
      <c r="K957" s="96">
        <f t="shared" si="197"/>
        <v>31.740977265319138</v>
      </c>
      <c r="L957" s="98">
        <f t="shared" si="198"/>
        <v>2099.1393057142459</v>
      </c>
      <c r="M957" s="91">
        <f t="shared" si="190"/>
        <v>10.745733299747906</v>
      </c>
      <c r="N957" s="87"/>
      <c r="O957" s="99">
        <f t="shared" si="191"/>
        <v>13.8496822966138</v>
      </c>
      <c r="P957" s="99"/>
      <c r="Q957" s="107">
        <f t="shared" si="192"/>
        <v>0.12377451331835171</v>
      </c>
      <c r="R957" s="97">
        <f t="shared" si="199"/>
        <v>1.0000912209180444</v>
      </c>
      <c r="S957" s="97">
        <f t="shared" si="202"/>
        <v>11.571865074132068</v>
      </c>
      <c r="T957" s="100">
        <f t="shared" si="193"/>
        <v>0.1617221193658902</v>
      </c>
      <c r="U957" s="100">
        <f t="shared" si="194"/>
        <v>-1.1920599795022357E-2</v>
      </c>
      <c r="V957" s="100">
        <f t="shared" si="195"/>
        <v>0.17364271916091256</v>
      </c>
      <c r="Y957" s="81"/>
      <c r="Z957" s="81"/>
    </row>
    <row r="958" spans="1:26" ht="13">
      <c r="A958" s="74">
        <v>1950.02</v>
      </c>
      <c r="B958" s="95">
        <v>17.21</v>
      </c>
      <c r="C958" s="96">
        <v>1.1599999999999999</v>
      </c>
      <c r="D958" s="95">
        <v>2.3533300000000001</v>
      </c>
      <c r="E958" s="95">
        <v>23.5</v>
      </c>
      <c r="F958" s="96">
        <f t="shared" si="203"/>
        <v>1950.1249999999281</v>
      </c>
      <c r="G958" s="97">
        <f>G957*11/12+G969*1/12</f>
        <v>2.3408333333333333</v>
      </c>
      <c r="H958" s="96">
        <f t="shared" si="200"/>
        <v>233.77807680851058</v>
      </c>
      <c r="I958" s="96">
        <f t="shared" si="196"/>
        <v>15.757267234042548</v>
      </c>
      <c r="J958" s="98">
        <f t="shared" si="201"/>
        <v>15547.383349336686</v>
      </c>
      <c r="K958" s="96">
        <f t="shared" si="197"/>
        <v>31.967284224042544</v>
      </c>
      <c r="L958" s="98">
        <f t="shared" si="198"/>
        <v>2125.9804565656304</v>
      </c>
      <c r="M958" s="91">
        <f t="shared" si="190"/>
        <v>10.911564066731678</v>
      </c>
      <c r="N958" s="87"/>
      <c r="O958" s="99">
        <f t="shared" si="191"/>
        <v>14.060924925588568</v>
      </c>
      <c r="P958" s="99"/>
      <c r="Q958" s="107">
        <f t="shared" si="192"/>
        <v>0.1213966516966233</v>
      </c>
      <c r="R958" s="97">
        <f t="shared" si="199"/>
        <v>1.0001104225647852</v>
      </c>
      <c r="S958" s="97">
        <f t="shared" si="202"/>
        <v>11.572920670287614</v>
      </c>
      <c r="T958" s="100">
        <f t="shared" si="193"/>
        <v>0.15418679013961389</v>
      </c>
      <c r="U958" s="100">
        <f t="shared" si="194"/>
        <v>-1.0084069840389565E-2</v>
      </c>
      <c r="V958" s="100">
        <f t="shared" si="195"/>
        <v>0.16427085998000346</v>
      </c>
      <c r="Y958" s="81"/>
      <c r="Z958" s="81"/>
    </row>
    <row r="959" spans="1:26" ht="13">
      <c r="A959" s="74">
        <v>1950.03</v>
      </c>
      <c r="B959" s="95">
        <v>17.350000000000001</v>
      </c>
      <c r="C959" s="96">
        <v>1.17</v>
      </c>
      <c r="D959" s="95">
        <v>2.37</v>
      </c>
      <c r="E959" s="95">
        <v>23.6</v>
      </c>
      <c r="F959" s="96">
        <f t="shared" si="203"/>
        <v>1950.2083333332614</v>
      </c>
      <c r="G959" s="97">
        <f>G957*10/12+G969*2/12</f>
        <v>2.3616666666666668</v>
      </c>
      <c r="H959" s="96">
        <f t="shared" si="200"/>
        <v>234.68117266949145</v>
      </c>
      <c r="I959" s="96">
        <f t="shared" si="196"/>
        <v>15.825762076271181</v>
      </c>
      <c r="J959" s="98">
        <f t="shared" si="201"/>
        <v>15695.151169027336</v>
      </c>
      <c r="K959" s="96">
        <f t="shared" si="197"/>
        <v>32.057312923728801</v>
      </c>
      <c r="L959" s="98">
        <f t="shared" si="198"/>
        <v>2143.9486034924948</v>
      </c>
      <c r="M959" s="91">
        <f t="shared" si="190"/>
        <v>10.910946522976252</v>
      </c>
      <c r="N959" s="87"/>
      <c r="O959" s="99">
        <f t="shared" si="191"/>
        <v>14.056777000220661</v>
      </c>
      <c r="P959" s="99"/>
      <c r="Q959" s="107">
        <f t="shared" si="192"/>
        <v>0.12164080233493055</v>
      </c>
      <c r="R959" s="97">
        <f t="shared" si="199"/>
        <v>1.0001296216912134</v>
      </c>
      <c r="S959" s="97">
        <f t="shared" si="202"/>
        <v>11.525155367540123</v>
      </c>
      <c r="T959" s="100">
        <f t="shared" si="193"/>
        <v>0.15185260857670446</v>
      </c>
      <c r="U959" s="100">
        <f t="shared" si="194"/>
        <v>-7.4069679133049737E-3</v>
      </c>
      <c r="V959" s="100">
        <f t="shared" si="195"/>
        <v>0.15925957649000944</v>
      </c>
      <c r="Y959" s="81"/>
      <c r="Z959" s="81"/>
    </row>
    <row r="960" spans="1:26" ht="13">
      <c r="A960" s="74">
        <v>1950.04</v>
      </c>
      <c r="B960" s="95">
        <v>17.84</v>
      </c>
      <c r="C960" s="96">
        <v>1.18</v>
      </c>
      <c r="D960" s="95">
        <v>2.4266700000000001</v>
      </c>
      <c r="E960" s="95">
        <v>23.6</v>
      </c>
      <c r="F960" s="96">
        <f t="shared" si="203"/>
        <v>1950.2916666665947</v>
      </c>
      <c r="G960" s="97">
        <f>G957*9/12+G969*3/12</f>
        <v>2.3824999999999998</v>
      </c>
      <c r="H960" s="96">
        <f t="shared" si="200"/>
        <v>241.30905593220331</v>
      </c>
      <c r="I960" s="96">
        <f t="shared" si="196"/>
        <v>15.961024999999994</v>
      </c>
      <c r="J960" s="98">
        <f t="shared" si="201"/>
        <v>16227.369071300787</v>
      </c>
      <c r="K960" s="96">
        <f t="shared" si="197"/>
        <v>32.823847912499986</v>
      </c>
      <c r="L960" s="98">
        <f t="shared" si="198"/>
        <v>2207.3133242294552</v>
      </c>
      <c r="M960" s="91">
        <f t="shared" si="190"/>
        <v>11.178021600956095</v>
      </c>
      <c r="N960" s="87"/>
      <c r="O960" s="99">
        <f t="shared" si="191"/>
        <v>14.394940886127348</v>
      </c>
      <c r="P960" s="99"/>
      <c r="Q960" s="107">
        <f t="shared" si="192"/>
        <v>0.11924266123305867</v>
      </c>
      <c r="R960" s="97">
        <f t="shared" si="199"/>
        <v>1.0001488183012737</v>
      </c>
      <c r="S960" s="97">
        <f t="shared" si="202"/>
        <v>11.52664927767036</v>
      </c>
      <c r="T960" s="100">
        <f t="shared" si="193"/>
        <v>0.14943401132308809</v>
      </c>
      <c r="U960" s="100">
        <f t="shared" si="194"/>
        <v>-7.6456528318231687E-3</v>
      </c>
      <c r="V960" s="100">
        <f t="shared" si="195"/>
        <v>0.15707966415491126</v>
      </c>
      <c r="Y960" s="81"/>
      <c r="Z960" s="81"/>
    </row>
    <row r="961" spans="1:26" ht="13">
      <c r="A961" s="74">
        <v>1950.05</v>
      </c>
      <c r="B961" s="95">
        <v>18.440000000000001</v>
      </c>
      <c r="C961" s="96">
        <v>1.19</v>
      </c>
      <c r="D961" s="95">
        <v>2.48333</v>
      </c>
      <c r="E961" s="95">
        <v>23.7</v>
      </c>
      <c r="F961" s="96">
        <f t="shared" si="203"/>
        <v>1950.3749999999279</v>
      </c>
      <c r="G961" s="97">
        <f>G957*8/12+G969*4/12</f>
        <v>2.4033333333333333</v>
      </c>
      <c r="H961" s="96">
        <f t="shared" si="200"/>
        <v>248.37240590717295</v>
      </c>
      <c r="I961" s="96">
        <f t="shared" si="196"/>
        <v>16.02837109704641</v>
      </c>
      <c r="J961" s="98">
        <f t="shared" si="201"/>
        <v>16792.181876111215</v>
      </c>
      <c r="K961" s="96">
        <f t="shared" si="197"/>
        <v>33.448516635654002</v>
      </c>
      <c r="L961" s="98">
        <f t="shared" si="198"/>
        <v>2261.4169749676394</v>
      </c>
      <c r="M961" s="91">
        <f t="shared" ref="M961:M1024" si="204">H961/AVERAGE(K841:K960)</f>
        <v>11.461543104586228</v>
      </c>
      <c r="N961" s="87"/>
      <c r="O961" s="99">
        <f t="shared" ref="O961:O1024" si="205">J961/AVERAGE(L841:L960)</f>
        <v>14.750478376961707</v>
      </c>
      <c r="P961" s="99"/>
      <c r="Q961" s="107">
        <f t="shared" ref="Q961:Q1024" si="206">1/M961-(G961/100-(((E961/E841)^(1/10))-1))</f>
        <v>0.11726693985923527</v>
      </c>
      <c r="R961" s="97">
        <f t="shared" si="199"/>
        <v>1.000168012398905</v>
      </c>
      <c r="S961" s="97">
        <f t="shared" si="202"/>
        <v>11.479721765199649</v>
      </c>
      <c r="T961" s="100">
        <f t="shared" si="193"/>
        <v>0.14479118256957713</v>
      </c>
      <c r="U961" s="100">
        <f t="shared" si="194"/>
        <v>-7.4457879090609191E-3</v>
      </c>
      <c r="V961" s="100">
        <f t="shared" si="195"/>
        <v>0.15223697047863805</v>
      </c>
      <c r="Y961" s="81"/>
      <c r="Z961" s="81"/>
    </row>
    <row r="962" spans="1:26" ht="13">
      <c r="A962" s="74">
        <v>1950.06</v>
      </c>
      <c r="B962" s="95">
        <v>18.739999999999998</v>
      </c>
      <c r="C962" s="96">
        <v>1.2</v>
      </c>
      <c r="D962" s="95">
        <v>2.54</v>
      </c>
      <c r="E962" s="95">
        <v>23.8</v>
      </c>
      <c r="F962" s="96">
        <f t="shared" si="203"/>
        <v>1950.4583333332612</v>
      </c>
      <c r="G962" s="97">
        <f>G957*7/12+G969*5/12</f>
        <v>2.4241666666666664</v>
      </c>
      <c r="H962" s="96">
        <f t="shared" si="200"/>
        <v>251.35261218487383</v>
      </c>
      <c r="I962" s="96">
        <f t="shared" si="196"/>
        <v>16.095151260504196</v>
      </c>
      <c r="J962" s="98">
        <f t="shared" si="201"/>
        <v>17084.351576629779</v>
      </c>
      <c r="K962" s="96">
        <f t="shared" si="197"/>
        <v>34.068070168067216</v>
      </c>
      <c r="L962" s="98">
        <f t="shared" si="198"/>
        <v>2315.5951443244207</v>
      </c>
      <c r="M962" s="91">
        <f t="shared" si="204"/>
        <v>11.554126144044288</v>
      </c>
      <c r="N962" s="87"/>
      <c r="O962" s="99">
        <f t="shared" si="205"/>
        <v>14.858173852604379</v>
      </c>
      <c r="P962" s="99"/>
      <c r="Q962" s="107">
        <f t="shared" si="206"/>
        <v>0.11605312575784082</v>
      </c>
      <c r="R962" s="97">
        <f t="shared" si="199"/>
        <v>1.0001872039880388</v>
      </c>
      <c r="S962" s="97">
        <f t="shared" si="202"/>
        <v>11.433408271797255</v>
      </c>
      <c r="T962" s="100">
        <f t="shared" ref="T962:T1025" si="207">(($J1082/$J962)^(1/10)-1)</f>
        <v>0.14690841328252291</v>
      </c>
      <c r="U962" s="100">
        <f t="shared" ref="U962:U1025" si="208">(($S1082/$S962)^(1/10)-1)</f>
        <v>-5.4263708569988189E-3</v>
      </c>
      <c r="V962" s="100">
        <f t="shared" ref="V962:V1025" si="209">T962-U962</f>
        <v>0.15233478413952173</v>
      </c>
      <c r="Y962" s="81"/>
      <c r="Z962" s="81"/>
    </row>
    <row r="963" spans="1:26" ht="13">
      <c r="A963" s="74">
        <v>1950.07</v>
      </c>
      <c r="B963" s="95">
        <v>17.38</v>
      </c>
      <c r="C963" s="96">
        <v>1.24333</v>
      </c>
      <c r="D963" s="95">
        <v>2.6</v>
      </c>
      <c r="E963" s="95">
        <v>24.1</v>
      </c>
      <c r="F963" s="96">
        <f t="shared" si="203"/>
        <v>1950.5416666665944</v>
      </c>
      <c r="G963" s="97">
        <f>G957*6/12+G969*6/12</f>
        <v>2.4449999999999998</v>
      </c>
      <c r="H963" s="96">
        <f t="shared" si="200"/>
        <v>230.20963858921152</v>
      </c>
      <c r="I963" s="96">
        <f t="shared" si="196"/>
        <v>16.468731297302899</v>
      </c>
      <c r="J963" s="98">
        <f t="shared" si="201"/>
        <v>15740.552023262704</v>
      </c>
      <c r="K963" s="96">
        <f t="shared" si="197"/>
        <v>34.438726141078824</v>
      </c>
      <c r="L963" s="98">
        <f t="shared" si="198"/>
        <v>2354.743110499599</v>
      </c>
      <c r="M963" s="91">
        <f t="shared" si="204"/>
        <v>10.539745658930988</v>
      </c>
      <c r="N963" s="87"/>
      <c r="O963" s="99">
        <f t="shared" si="205"/>
        <v>13.550950714985751</v>
      </c>
      <c r="P963" s="99"/>
      <c r="Q963" s="107">
        <f t="shared" si="206"/>
        <v>0.12624655831063292</v>
      </c>
      <c r="R963" s="97">
        <f t="shared" si="199"/>
        <v>1.0002063930726006</v>
      </c>
      <c r="S963" s="97">
        <f t="shared" si="202"/>
        <v>11.293197423396602</v>
      </c>
      <c r="T963" s="100">
        <f t="shared" si="207"/>
        <v>0.15377785684959244</v>
      </c>
      <c r="U963" s="100">
        <f t="shared" si="208"/>
        <v>-1.8347594448793192E-3</v>
      </c>
      <c r="V963" s="100">
        <f t="shared" si="209"/>
        <v>0.15561261629447176</v>
      </c>
      <c r="Y963" s="81"/>
      <c r="Z963" s="81"/>
    </row>
    <row r="964" spans="1:26" ht="13">
      <c r="A964" s="74">
        <v>1950.08</v>
      </c>
      <c r="B964" s="95">
        <v>18.43</v>
      </c>
      <c r="C964" s="96">
        <v>1.28667</v>
      </c>
      <c r="D964" s="95">
        <v>2.66</v>
      </c>
      <c r="E964" s="95">
        <v>24.3</v>
      </c>
      <c r="F964" s="96">
        <f t="shared" si="203"/>
        <v>1950.6249999999277</v>
      </c>
      <c r="G964" s="97">
        <f>G957*5/12+G969*7/12</f>
        <v>2.4658333333333333</v>
      </c>
      <c r="H964" s="96">
        <f t="shared" si="200"/>
        <v>242.10838744855957</v>
      </c>
      <c r="I964" s="96">
        <f t="shared" si="196"/>
        <v>16.902528425308635</v>
      </c>
      <c r="J964" s="98">
        <f t="shared" si="201"/>
        <v>16650.436324297611</v>
      </c>
      <c r="K964" s="96">
        <f t="shared" si="197"/>
        <v>34.943478600823035</v>
      </c>
      <c r="L964" s="98">
        <f t="shared" si="198"/>
        <v>2403.1557581460474</v>
      </c>
      <c r="M964" s="91">
        <f t="shared" si="204"/>
        <v>11.040611670261535</v>
      </c>
      <c r="N964" s="87"/>
      <c r="O964" s="99">
        <f t="shared" si="205"/>
        <v>14.189059134964516</v>
      </c>
      <c r="P964" s="99"/>
      <c r="Q964" s="107">
        <f t="shared" si="206"/>
        <v>0.12260690914540671</v>
      </c>
      <c r="R964" s="97">
        <f t="shared" si="199"/>
        <v>1.0002255796565089</v>
      </c>
      <c r="S964" s="97">
        <f t="shared" si="202"/>
        <v>11.202560950321255</v>
      </c>
      <c r="T964" s="100">
        <f t="shared" si="207"/>
        <v>0.14901137983465307</v>
      </c>
      <c r="U964" s="100">
        <f t="shared" si="208"/>
        <v>1.1297201520665823E-4</v>
      </c>
      <c r="V964" s="100">
        <f t="shared" si="209"/>
        <v>0.14889840781944641</v>
      </c>
      <c r="Y964" s="81"/>
      <c r="Z964" s="81"/>
    </row>
    <row r="965" spans="1:26" ht="13">
      <c r="A965" s="74">
        <v>1950.09</v>
      </c>
      <c r="B965" s="95">
        <v>19.079999999999998</v>
      </c>
      <c r="C965" s="96">
        <v>1.33</v>
      </c>
      <c r="D965" s="95">
        <v>2.72</v>
      </c>
      <c r="E965" s="95">
        <v>24.4</v>
      </c>
      <c r="F965" s="96">
        <f t="shared" si="203"/>
        <v>1950.708333333261</v>
      </c>
      <c r="G965" s="97">
        <f>G957*4/12+G969*8/12</f>
        <v>2.4866666666666664</v>
      </c>
      <c r="H965" s="96">
        <f t="shared" si="200"/>
        <v>249.61996475409825</v>
      </c>
      <c r="I965" s="96">
        <f t="shared" si="196"/>
        <v>17.400133811475406</v>
      </c>
      <c r="J965" s="98">
        <f t="shared" si="201"/>
        <v>17266.748545166593</v>
      </c>
      <c r="K965" s="96">
        <f t="shared" si="197"/>
        <v>35.585236065573767</v>
      </c>
      <c r="L965" s="98">
        <f t="shared" si="198"/>
        <v>2461.5071301285716</v>
      </c>
      <c r="M965" s="91">
        <f t="shared" si="204"/>
        <v>11.337391102277296</v>
      </c>
      <c r="N965" s="87"/>
      <c r="O965" s="99">
        <f t="shared" si="205"/>
        <v>14.563472220744718</v>
      </c>
      <c r="P965" s="99"/>
      <c r="Q965" s="107">
        <f t="shared" si="206"/>
        <v>0.12046164663752623</v>
      </c>
      <c r="R965" s="97">
        <f t="shared" si="199"/>
        <v>1.0002447637436755</v>
      </c>
      <c r="S965" s="97">
        <f t="shared" si="202"/>
        <v>11.159165528286497</v>
      </c>
      <c r="T965" s="100">
        <f t="shared" si="207"/>
        <v>0.14168909659928719</v>
      </c>
      <c r="U965" s="100">
        <f t="shared" si="208"/>
        <v>8.1758878529791801E-4</v>
      </c>
      <c r="V965" s="100">
        <f t="shared" si="209"/>
        <v>0.14087150781398927</v>
      </c>
      <c r="Y965" s="81"/>
      <c r="Z965" s="81"/>
    </row>
    <row r="966" spans="1:26" ht="13">
      <c r="A966" s="74">
        <v>1950.1</v>
      </c>
      <c r="B966" s="95">
        <v>19.87</v>
      </c>
      <c r="C966" s="96">
        <v>1.3766700000000001</v>
      </c>
      <c r="D966" s="95">
        <v>2.76</v>
      </c>
      <c r="E966" s="95">
        <v>24.6</v>
      </c>
      <c r="F966" s="96">
        <f t="shared" si="203"/>
        <v>1950.7916666665942</v>
      </c>
      <c r="G966" s="97">
        <f>G957*3/12+G969*9/12</f>
        <v>2.5074999999999998</v>
      </c>
      <c r="H966" s="96">
        <f t="shared" si="200"/>
        <v>257.84192418699178</v>
      </c>
      <c r="I966" s="96">
        <f t="shared" si="196"/>
        <v>17.864279907926822</v>
      </c>
      <c r="J966" s="98">
        <f t="shared" si="201"/>
        <v>17938.455001021306</v>
      </c>
      <c r="K966" s="96">
        <f t="shared" si="197"/>
        <v>35.814982926829252</v>
      </c>
      <c r="L966" s="98">
        <f t="shared" si="198"/>
        <v>2491.7028587226368</v>
      </c>
      <c r="M966" s="91">
        <f t="shared" si="204"/>
        <v>11.66244403910526</v>
      </c>
      <c r="N966" s="87"/>
      <c r="O966" s="99">
        <f t="shared" si="205"/>
        <v>14.972212563986426</v>
      </c>
      <c r="P966" s="99"/>
      <c r="Q966" s="107">
        <f t="shared" si="206"/>
        <v>0.118658235816299</v>
      </c>
      <c r="R966" s="97">
        <f t="shared" si="199"/>
        <v>1.000263945338006</v>
      </c>
      <c r="S966" s="97">
        <f t="shared" si="202"/>
        <v>11.071149758251497</v>
      </c>
      <c r="T966" s="100">
        <f t="shared" si="207"/>
        <v>0.13465754115762718</v>
      </c>
      <c r="U966" s="100">
        <f t="shared" si="208"/>
        <v>5.1208143666170436E-4</v>
      </c>
      <c r="V966" s="100">
        <f t="shared" si="209"/>
        <v>0.13414545972096548</v>
      </c>
      <c r="Y966" s="81"/>
      <c r="Z966" s="81"/>
    </row>
    <row r="967" spans="1:26" ht="13">
      <c r="A967" s="74">
        <v>1950.11</v>
      </c>
      <c r="B967" s="95">
        <v>19.829999999999998</v>
      </c>
      <c r="C967" s="96">
        <v>1.42333</v>
      </c>
      <c r="D967" s="95">
        <v>2.8</v>
      </c>
      <c r="E967" s="95">
        <v>24.7</v>
      </c>
      <c r="F967" s="96">
        <f t="shared" si="203"/>
        <v>1950.8749999999275</v>
      </c>
      <c r="G967" s="97">
        <f>G957*2/12+G969*10/12</f>
        <v>2.5283333333333333</v>
      </c>
      <c r="H967" s="96">
        <f t="shared" si="200"/>
        <v>256.28107348178128</v>
      </c>
      <c r="I967" s="96">
        <f t="shared" si="196"/>
        <v>18.394984383198377</v>
      </c>
      <c r="J967" s="98">
        <f t="shared" si="201"/>
        <v>17936.51149691466</v>
      </c>
      <c r="K967" s="96">
        <f t="shared" si="197"/>
        <v>36.186939271255049</v>
      </c>
      <c r="L967" s="98">
        <f t="shared" si="198"/>
        <v>2532.6390414201237</v>
      </c>
      <c r="M967" s="91">
        <f t="shared" si="204"/>
        <v>11.542173388716298</v>
      </c>
      <c r="N967" s="87"/>
      <c r="O967" s="99">
        <f t="shared" si="205"/>
        <v>14.812579571593139</v>
      </c>
      <c r="P967" s="99"/>
      <c r="Q967" s="107">
        <f t="shared" si="206"/>
        <v>0.11977266934561012</v>
      </c>
      <c r="R967" s="97">
        <f t="shared" si="199"/>
        <v>1.0002831244433987</v>
      </c>
      <c r="S967" s="97">
        <f t="shared" si="202"/>
        <v>11.029237637278024</v>
      </c>
      <c r="T967" s="100">
        <f t="shared" si="207"/>
        <v>0.13862491592140991</v>
      </c>
      <c r="U967" s="100">
        <f t="shared" si="208"/>
        <v>8.8773309805034728E-4</v>
      </c>
      <c r="V967" s="100">
        <f t="shared" si="209"/>
        <v>0.13773718282335956</v>
      </c>
      <c r="Y967" s="81"/>
      <c r="Z967" s="81"/>
    </row>
    <row r="968" spans="1:26" ht="13">
      <c r="A968" s="74">
        <v>1950.12</v>
      </c>
      <c r="B968" s="95">
        <v>19.75</v>
      </c>
      <c r="C968" s="96">
        <v>1.47</v>
      </c>
      <c r="D968" s="95">
        <v>2.84</v>
      </c>
      <c r="E968" s="95">
        <v>25</v>
      </c>
      <c r="F968" s="96">
        <f t="shared" si="203"/>
        <v>1950.9583333332607</v>
      </c>
      <c r="G968" s="97">
        <f>G957*1/12+G969*11/12</f>
        <v>2.5491666666666668</v>
      </c>
      <c r="H968" s="96">
        <f t="shared" si="200"/>
        <v>252.18419499999993</v>
      </c>
      <c r="I968" s="96">
        <f t="shared" si="196"/>
        <v>18.770165399999993</v>
      </c>
      <c r="J968" s="98">
        <f t="shared" si="201"/>
        <v>17759.253899433555</v>
      </c>
      <c r="K968" s="96">
        <f t="shared" si="197"/>
        <v>36.263448799999985</v>
      </c>
      <c r="L968" s="98">
        <f t="shared" si="198"/>
        <v>2553.7357506020908</v>
      </c>
      <c r="M968" s="91">
        <f t="shared" si="204"/>
        <v>11.306665788890761</v>
      </c>
      <c r="N968" s="87"/>
      <c r="O968" s="99">
        <f t="shared" si="205"/>
        <v>14.508560511396031</v>
      </c>
      <c r="P968" s="99"/>
      <c r="Q968" s="107">
        <f t="shared" si="206"/>
        <v>0.12189353128627989</v>
      </c>
      <c r="R968" s="97">
        <f t="shared" si="199"/>
        <v>1.000302301063746</v>
      </c>
      <c r="S968" s="97">
        <f t="shared" si="202"/>
        <v>10.899971960636648</v>
      </c>
      <c r="T968" s="100">
        <f t="shared" si="207"/>
        <v>0.1427864885823511</v>
      </c>
      <c r="U968" s="100">
        <f t="shared" si="208"/>
        <v>3.1342773028293358E-3</v>
      </c>
      <c r="V968" s="100">
        <f t="shared" si="209"/>
        <v>0.13965221127952177</v>
      </c>
      <c r="Y968" s="81"/>
      <c r="Z968" s="81"/>
    </row>
    <row r="969" spans="1:26" ht="13">
      <c r="A969" s="74">
        <v>1951.01</v>
      </c>
      <c r="B969" s="95">
        <v>21.21</v>
      </c>
      <c r="C969" s="96">
        <v>1.4866699999999999</v>
      </c>
      <c r="D969" s="95">
        <v>2.8366699999999998</v>
      </c>
      <c r="E969" s="95">
        <v>25.4</v>
      </c>
      <c r="F969" s="96">
        <f t="shared" si="203"/>
        <v>1951.041666666594</v>
      </c>
      <c r="G969" s="97">
        <v>2.57</v>
      </c>
      <c r="H969" s="96">
        <f t="shared" si="200"/>
        <v>266.5616852362204</v>
      </c>
      <c r="I969" s="96">
        <f t="shared" ref="I969:I1032" si="210">C969*$E$1859/E969</f>
        <v>18.684076406889758</v>
      </c>
      <c r="J969" s="98">
        <f t="shared" si="201"/>
        <v>18881.389134516514</v>
      </c>
      <c r="K969" s="96">
        <f t="shared" ref="K969:K1032" si="211">D969*$E$1859/E969</f>
        <v>35.650520304527547</v>
      </c>
      <c r="L969" s="98">
        <f t="shared" ref="L969:L1032" si="212">K969*(J969/H969)</f>
        <v>2525.2366862899084</v>
      </c>
      <c r="M969" s="91">
        <f t="shared" si="204"/>
        <v>11.895759839437066</v>
      </c>
      <c r="N969" s="87"/>
      <c r="O969" s="99">
        <f t="shared" si="205"/>
        <v>15.257997535425215</v>
      </c>
      <c r="P969" s="99"/>
      <c r="Q969" s="107">
        <f t="shared" si="206"/>
        <v>0.11898759156334361</v>
      </c>
      <c r="R969" s="97">
        <f t="shared" ref="R969:R1032" si="213">((G969/G970+G969/1200+((1+G970/1200)^(-119))*(1-G969/G970)))</f>
        <v>1.001340335826904</v>
      </c>
      <c r="S969" s="97">
        <f t="shared" si="202"/>
        <v>10.731562041097588</v>
      </c>
      <c r="T969" s="100">
        <f t="shared" si="207"/>
        <v>0.14182390694439428</v>
      </c>
      <c r="U969" s="100">
        <f t="shared" si="208"/>
        <v>5.0185249852834346E-3</v>
      </c>
      <c r="V969" s="100">
        <f t="shared" si="209"/>
        <v>0.13680538195911085</v>
      </c>
      <c r="Y969" s="81"/>
      <c r="Z969" s="81"/>
    </row>
    <row r="970" spans="1:26" ht="13">
      <c r="A970" s="74">
        <v>1951.02</v>
      </c>
      <c r="B970" s="95">
        <v>22</v>
      </c>
      <c r="C970" s="96">
        <v>1.5033300000000001</v>
      </c>
      <c r="D970" s="95">
        <v>2.8333300000000001</v>
      </c>
      <c r="E970" s="95">
        <v>25.7</v>
      </c>
      <c r="F970" s="96">
        <f t="shared" si="203"/>
        <v>1951.1249999999272</v>
      </c>
      <c r="G970" s="97">
        <f>G969*11/12+G981*1/12</f>
        <v>2.5791666666666666</v>
      </c>
      <c r="H970" s="96">
        <f t="shared" ref="H970:H1033" si="214">B970*$E$1859/E970</f>
        <v>273.26268482490264</v>
      </c>
      <c r="I970" s="96">
        <f t="shared" si="210"/>
        <v>18.672908726264588</v>
      </c>
      <c r="J970" s="98">
        <f t="shared" ref="J970:J1033" si="215">J969*((H970+(I970/12))/H969)</f>
        <v>19466.263333574083</v>
      </c>
      <c r="K970" s="96">
        <f t="shared" si="211"/>
        <v>35.192880127042791</v>
      </c>
      <c r="L970" s="98">
        <f t="shared" si="212"/>
        <v>2507.0158132234296</v>
      </c>
      <c r="M970" s="91">
        <f t="shared" si="204"/>
        <v>12.141507370682689</v>
      </c>
      <c r="N970" s="87"/>
      <c r="O970" s="99">
        <f t="shared" si="205"/>
        <v>15.565638866147728</v>
      </c>
      <c r="P970" s="99"/>
      <c r="Q970" s="107">
        <f t="shared" si="206"/>
        <v>0.11844055145727525</v>
      </c>
      <c r="R970" s="97">
        <f t="shared" si="213"/>
        <v>1.0013483256412163</v>
      </c>
      <c r="S970" s="97">
        <f t="shared" ref="S970:S1033" si="216">S969*R969*E969/E970</f>
        <v>10.620506880535789</v>
      </c>
      <c r="T970" s="100">
        <f t="shared" si="207"/>
        <v>0.1432293198924468</v>
      </c>
      <c r="U970" s="100">
        <f t="shared" si="208"/>
        <v>6.8820370813205134E-3</v>
      </c>
      <c r="V970" s="100">
        <f t="shared" si="209"/>
        <v>0.13634728281112629</v>
      </c>
      <c r="Y970" s="81"/>
      <c r="Z970" s="81"/>
    </row>
    <row r="971" spans="1:26" ht="13">
      <c r="A971" s="74">
        <v>1951.03</v>
      </c>
      <c r="B971" s="95">
        <v>21.63</v>
      </c>
      <c r="C971" s="96">
        <v>1.52</v>
      </c>
      <c r="D971" s="95">
        <v>2.83</v>
      </c>
      <c r="E971" s="95">
        <v>25.8</v>
      </c>
      <c r="F971" s="96">
        <f t="shared" ref="F971:F1034" si="217">F970+1/12</f>
        <v>1951.2083333332605</v>
      </c>
      <c r="G971" s="97">
        <f>G969*10/12+G981*2/12</f>
        <v>2.5883333333333334</v>
      </c>
      <c r="H971" s="96">
        <f t="shared" si="214"/>
        <v>267.62555872093014</v>
      </c>
      <c r="I971" s="96">
        <f t="shared" si="210"/>
        <v>18.806789147286814</v>
      </c>
      <c r="J971" s="98">
        <f t="shared" si="215"/>
        <v>19176.338560023003</v>
      </c>
      <c r="K971" s="96">
        <f t="shared" si="211"/>
        <v>35.015271899224793</v>
      </c>
      <c r="L971" s="98">
        <f t="shared" si="212"/>
        <v>2508.970787095011</v>
      </c>
      <c r="M971" s="91">
        <f t="shared" si="204"/>
        <v>11.841626487283094</v>
      </c>
      <c r="N971" s="87"/>
      <c r="O971" s="99">
        <f t="shared" si="205"/>
        <v>15.177316546374948</v>
      </c>
      <c r="P971" s="99"/>
      <c r="Q971" s="107">
        <f t="shared" si="206"/>
        <v>0.12009663680155502</v>
      </c>
      <c r="R971" s="97">
        <f t="shared" si="213"/>
        <v>1.0013563152444647</v>
      </c>
      <c r="S971" s="97">
        <f t="shared" si="216"/>
        <v>10.59360652343946</v>
      </c>
      <c r="T971" s="100">
        <f t="shared" si="207"/>
        <v>0.14877683835003497</v>
      </c>
      <c r="U971" s="100">
        <f t="shared" si="208"/>
        <v>7.7861420702105555E-3</v>
      </c>
      <c r="V971" s="100">
        <f t="shared" si="209"/>
        <v>0.14099069627982441</v>
      </c>
      <c r="Y971" s="81"/>
      <c r="Z971" s="81"/>
    </row>
    <row r="972" spans="1:26" ht="13">
      <c r="A972" s="74">
        <v>1951.04</v>
      </c>
      <c r="B972" s="95">
        <v>21.92</v>
      </c>
      <c r="C972" s="96">
        <v>1.5333300000000001</v>
      </c>
      <c r="D972" s="95">
        <v>2.7933300000000001</v>
      </c>
      <c r="E972" s="95">
        <v>25.8</v>
      </c>
      <c r="F972" s="96">
        <f t="shared" si="217"/>
        <v>1951.2916666665938</v>
      </c>
      <c r="G972" s="97">
        <f>G969*9/12+G981*3/12</f>
        <v>2.5975000000000001</v>
      </c>
      <c r="H972" s="96">
        <f t="shared" si="214"/>
        <v>271.21369612403095</v>
      </c>
      <c r="I972" s="96">
        <f t="shared" si="210"/>
        <v>18.971719738953482</v>
      </c>
      <c r="J972" s="98">
        <f t="shared" si="215"/>
        <v>19546.72426426526</v>
      </c>
      <c r="K972" s="96">
        <f t="shared" si="211"/>
        <v>34.561558111046502</v>
      </c>
      <c r="L972" s="98">
        <f t="shared" si="212"/>
        <v>2490.8965004151496</v>
      </c>
      <c r="M972" s="91">
        <f t="shared" si="204"/>
        <v>11.951097197083955</v>
      </c>
      <c r="N972" s="87"/>
      <c r="O972" s="99">
        <f t="shared" si="205"/>
        <v>15.314143757332676</v>
      </c>
      <c r="P972" s="99"/>
      <c r="Q972" s="107">
        <f t="shared" si="206"/>
        <v>0.1184867606712708</v>
      </c>
      <c r="R972" s="97">
        <f t="shared" si="213"/>
        <v>1.0013643046367939</v>
      </c>
      <c r="S972" s="97">
        <f t="shared" si="216"/>
        <v>10.607974793461059</v>
      </c>
      <c r="T972" s="100">
        <f t="shared" si="207"/>
        <v>0.14988497490877561</v>
      </c>
      <c r="U972" s="100">
        <f t="shared" si="208"/>
        <v>7.6307053128938929E-3</v>
      </c>
      <c r="V972" s="100">
        <f t="shared" si="209"/>
        <v>0.14225426959588172</v>
      </c>
      <c r="Y972" s="81"/>
      <c r="Z972" s="81"/>
    </row>
    <row r="973" spans="1:26" ht="13">
      <c r="A973" s="74">
        <v>1951.05</v>
      </c>
      <c r="B973" s="95">
        <v>21.93</v>
      </c>
      <c r="C973" s="96">
        <v>1.54667</v>
      </c>
      <c r="D973" s="95">
        <v>2.7566700000000002</v>
      </c>
      <c r="E973" s="95">
        <v>25.9</v>
      </c>
      <c r="F973" s="96">
        <f t="shared" si="217"/>
        <v>1951.374999999927</v>
      </c>
      <c r="G973" s="97">
        <f>G969*8/12+G981*4/12</f>
        <v>2.6066666666666665</v>
      </c>
      <c r="H973" s="96">
        <f t="shared" si="214"/>
        <v>270.28979015444008</v>
      </c>
      <c r="I973" s="96">
        <f t="shared" si="210"/>
        <v>19.062886900965246</v>
      </c>
      <c r="J973" s="98">
        <f t="shared" si="215"/>
        <v>19594.627748171646</v>
      </c>
      <c r="K973" s="96">
        <f t="shared" si="211"/>
        <v>33.976277055405397</v>
      </c>
      <c r="L973" s="98">
        <f t="shared" si="212"/>
        <v>2463.1063599887066</v>
      </c>
      <c r="M973" s="91">
        <f t="shared" si="204"/>
        <v>11.863875406269175</v>
      </c>
      <c r="N973" s="87"/>
      <c r="O973" s="99">
        <f t="shared" si="205"/>
        <v>15.200667239383639</v>
      </c>
      <c r="P973" s="99"/>
      <c r="Q973" s="107">
        <f t="shared" si="206"/>
        <v>0.118681444067088</v>
      </c>
      <c r="R973" s="97">
        <f t="shared" si="213"/>
        <v>1.0013722938183494</v>
      </c>
      <c r="S973" s="97">
        <f t="shared" si="216"/>
        <v>10.581433992609897</v>
      </c>
      <c r="T973" s="100">
        <f t="shared" si="207"/>
        <v>0.1510477160536452</v>
      </c>
      <c r="U973" s="100">
        <f t="shared" si="208"/>
        <v>8.781651377185451E-3</v>
      </c>
      <c r="V973" s="100">
        <f t="shared" si="209"/>
        <v>0.14226606467645975</v>
      </c>
      <c r="Y973" s="81"/>
      <c r="Z973" s="81"/>
    </row>
    <row r="974" spans="1:26" ht="13">
      <c r="A974" s="74">
        <v>1951.06</v>
      </c>
      <c r="B974" s="95">
        <v>21.55</v>
      </c>
      <c r="C974" s="96">
        <v>1.56</v>
      </c>
      <c r="D974" s="95">
        <v>2.72</v>
      </c>
      <c r="E974" s="95">
        <v>25.9</v>
      </c>
      <c r="F974" s="96">
        <f t="shared" si="217"/>
        <v>1951.4583333332603</v>
      </c>
      <c r="G974" s="97">
        <f>G969*7/12+G981*5/12</f>
        <v>2.6158333333333332</v>
      </c>
      <c r="H974" s="96">
        <f t="shared" si="214"/>
        <v>265.60624613899608</v>
      </c>
      <c r="I974" s="96">
        <f t="shared" si="210"/>
        <v>19.227180694980692</v>
      </c>
      <c r="J974" s="98">
        <f t="shared" si="215"/>
        <v>19371.250778858244</v>
      </c>
      <c r="K974" s="96">
        <f t="shared" si="211"/>
        <v>33.524315057915054</v>
      </c>
      <c r="L974" s="98">
        <f t="shared" si="212"/>
        <v>2445.0024184916206</v>
      </c>
      <c r="M974" s="91">
        <f t="shared" si="204"/>
        <v>11.615664857025179</v>
      </c>
      <c r="N974" s="87"/>
      <c r="O974" s="99">
        <f t="shared" si="205"/>
        <v>14.884429187428118</v>
      </c>
      <c r="P974" s="99"/>
      <c r="Q974" s="107">
        <f t="shared" si="206"/>
        <v>0.11820658882878607</v>
      </c>
      <c r="R974" s="97">
        <f t="shared" si="213"/>
        <v>1.0013802827892759</v>
      </c>
      <c r="S974" s="97">
        <f t="shared" si="216"/>
        <v>10.595954829067228</v>
      </c>
      <c r="T974" s="100">
        <f t="shared" si="207"/>
        <v>0.15111731230023051</v>
      </c>
      <c r="U974" s="100">
        <f t="shared" si="208"/>
        <v>7.5401267013051054E-3</v>
      </c>
      <c r="V974" s="100">
        <f t="shared" si="209"/>
        <v>0.14357718559892541</v>
      </c>
      <c r="Y974" s="81"/>
      <c r="Z974" s="81"/>
    </row>
    <row r="975" spans="1:26" ht="13">
      <c r="A975" s="74">
        <v>1951.07</v>
      </c>
      <c r="B975" s="95">
        <v>21.93</v>
      </c>
      <c r="C975" s="96">
        <v>1.54667</v>
      </c>
      <c r="D975" s="95">
        <v>2.65</v>
      </c>
      <c r="E975" s="95">
        <v>25.9</v>
      </c>
      <c r="F975" s="96">
        <f t="shared" si="217"/>
        <v>1951.5416666665935</v>
      </c>
      <c r="G975" s="97">
        <f>G969*6/12+G981*6/12</f>
        <v>2.625</v>
      </c>
      <c r="H975" s="96">
        <f t="shared" si="214"/>
        <v>270.28979015444008</v>
      </c>
      <c r="I975" s="96">
        <f t="shared" si="210"/>
        <v>19.062886900965246</v>
      </c>
      <c r="J975" s="98">
        <f t="shared" si="215"/>
        <v>19828.690206521544</v>
      </c>
      <c r="K975" s="96">
        <f t="shared" si="211"/>
        <v>32.661556949806943</v>
      </c>
      <c r="L975" s="98">
        <f t="shared" si="212"/>
        <v>2396.0797559180164</v>
      </c>
      <c r="M975" s="91">
        <f t="shared" si="204"/>
        <v>11.778190092457809</v>
      </c>
      <c r="N975" s="87"/>
      <c r="O975" s="99">
        <f t="shared" si="205"/>
        <v>15.09356270058325</v>
      </c>
      <c r="P975" s="99"/>
      <c r="Q975" s="107">
        <f t="shared" si="206"/>
        <v>0.11692697213559157</v>
      </c>
      <c r="R975" s="97">
        <f t="shared" si="213"/>
        <v>1.0013882715497184</v>
      </c>
      <c r="S975" s="97">
        <f t="shared" si="216"/>
        <v>10.610580243153734</v>
      </c>
      <c r="T975" s="100">
        <f t="shared" si="207"/>
        <v>0.14763473071608302</v>
      </c>
      <c r="U975" s="100">
        <f t="shared" si="208"/>
        <v>6.7226196291811924E-3</v>
      </c>
      <c r="V975" s="100">
        <f t="shared" si="209"/>
        <v>0.14091211108690183</v>
      </c>
      <c r="Y975" s="81"/>
      <c r="Z975" s="81"/>
    </row>
    <row r="976" spans="1:26" ht="13">
      <c r="A976" s="74">
        <v>1951.08</v>
      </c>
      <c r="B976" s="95">
        <v>22.89</v>
      </c>
      <c r="C976" s="96">
        <v>1.5333300000000001</v>
      </c>
      <c r="D976" s="95">
        <v>2.58</v>
      </c>
      <c r="E976" s="95">
        <v>25.9</v>
      </c>
      <c r="F976" s="96">
        <f t="shared" si="217"/>
        <v>1951.6249999999268</v>
      </c>
      <c r="G976" s="97">
        <f>G969*5/12+G981*7/12</f>
        <v>2.6341666666666668</v>
      </c>
      <c r="H976" s="96">
        <f t="shared" si="214"/>
        <v>282.12190135135126</v>
      </c>
      <c r="I976" s="96">
        <f t="shared" si="210"/>
        <v>18.8984698557915</v>
      </c>
      <c r="J976" s="98">
        <f t="shared" si="215"/>
        <v>20812.23799772649</v>
      </c>
      <c r="K976" s="96">
        <f t="shared" si="211"/>
        <v>31.798798841698833</v>
      </c>
      <c r="L976" s="98">
        <f t="shared" si="212"/>
        <v>2345.8092631775598</v>
      </c>
      <c r="M976" s="91">
        <f t="shared" si="204"/>
        <v>12.256989084145143</v>
      </c>
      <c r="N976" s="87"/>
      <c r="O976" s="99">
        <f t="shared" si="205"/>
        <v>15.703908734990355</v>
      </c>
      <c r="P976" s="99"/>
      <c r="Q976" s="107">
        <f t="shared" si="206"/>
        <v>0.11208956621321098</v>
      </c>
      <c r="R976" s="97">
        <f t="shared" si="213"/>
        <v>1.0013962600998219</v>
      </c>
      <c r="S976" s="97">
        <f t="shared" si="216"/>
        <v>10.62531060983131</v>
      </c>
      <c r="T976" s="100">
        <f t="shared" si="207"/>
        <v>0.14678659041690212</v>
      </c>
      <c r="U976" s="100">
        <f t="shared" si="208"/>
        <v>6.2601561553314866E-3</v>
      </c>
      <c r="V976" s="100">
        <f t="shared" si="209"/>
        <v>0.14052643426157063</v>
      </c>
      <c r="Y976" s="81"/>
      <c r="Z976" s="81"/>
    </row>
    <row r="977" spans="1:26" ht="13">
      <c r="A977" s="74">
        <v>1951.09</v>
      </c>
      <c r="B977" s="95">
        <v>23.48</v>
      </c>
      <c r="C977" s="96">
        <v>1.52</v>
      </c>
      <c r="D977" s="95">
        <v>2.5099999999999998</v>
      </c>
      <c r="E977" s="95">
        <v>26.1</v>
      </c>
      <c r="F977" s="96">
        <f t="shared" si="217"/>
        <v>1951.70833333326</v>
      </c>
      <c r="G977" s="97">
        <f>G969*4/12+G981*8/12</f>
        <v>2.6433333333333335</v>
      </c>
      <c r="H977" s="96">
        <f t="shared" si="214"/>
        <v>287.17614329501907</v>
      </c>
      <c r="I977" s="96">
        <f t="shared" si="210"/>
        <v>18.590619157088117</v>
      </c>
      <c r="J977" s="98">
        <f t="shared" si="215"/>
        <v>21299.377722693876</v>
      </c>
      <c r="K977" s="96">
        <f t="shared" si="211"/>
        <v>30.698982950191557</v>
      </c>
      <c r="L977" s="98">
        <f t="shared" si="212"/>
        <v>2276.8925930136975</v>
      </c>
      <c r="M977" s="91">
        <f t="shared" si="204"/>
        <v>12.444953157150039</v>
      </c>
      <c r="N977" s="87"/>
      <c r="O977" s="99">
        <f t="shared" si="205"/>
        <v>15.939525555027883</v>
      </c>
      <c r="P977" s="99"/>
      <c r="Q977" s="107">
        <f t="shared" si="206"/>
        <v>0.11016963472607762</v>
      </c>
      <c r="R977" s="97">
        <f t="shared" si="213"/>
        <v>1.0014042484397307</v>
      </c>
      <c r="S977" s="97">
        <f t="shared" si="216"/>
        <v>10.558612618907141</v>
      </c>
      <c r="T977" s="100">
        <f t="shared" si="207"/>
        <v>0.14313427035559534</v>
      </c>
      <c r="U977" s="100">
        <f t="shared" si="208"/>
        <v>7.3878298918934604E-3</v>
      </c>
      <c r="V977" s="100">
        <f t="shared" si="209"/>
        <v>0.13574644046370188</v>
      </c>
      <c r="Y977" s="81"/>
      <c r="Z977" s="81"/>
    </row>
    <row r="978" spans="1:26" ht="13">
      <c r="A978" s="74">
        <v>1951.1</v>
      </c>
      <c r="B978" s="95">
        <v>23.36</v>
      </c>
      <c r="C978" s="96">
        <v>1.48333</v>
      </c>
      <c r="D978" s="95">
        <v>2.4866700000000002</v>
      </c>
      <c r="E978" s="95">
        <v>26.2</v>
      </c>
      <c r="F978" s="96">
        <f t="shared" si="217"/>
        <v>1951.7916666665933</v>
      </c>
      <c r="G978" s="97">
        <f>G969*3/12+G981*9/12</f>
        <v>2.6525000000000003</v>
      </c>
      <c r="H978" s="96">
        <f t="shared" si="214"/>
        <v>284.61797251908388</v>
      </c>
      <c r="I978" s="96">
        <f t="shared" si="210"/>
        <v>18.072875735305338</v>
      </c>
      <c r="J978" s="98">
        <f t="shared" si="215"/>
        <v>21221.345375913425</v>
      </c>
      <c r="K978" s="96">
        <f t="shared" si="211"/>
        <v>30.297558806679383</v>
      </c>
      <c r="L978" s="98">
        <f t="shared" si="212"/>
        <v>2259.010398369976</v>
      </c>
      <c r="M978" s="91">
        <f t="shared" si="204"/>
        <v>12.309457904118691</v>
      </c>
      <c r="N978" s="87"/>
      <c r="O978" s="99">
        <f t="shared" si="205"/>
        <v>15.760621840301766</v>
      </c>
      <c r="P978" s="99"/>
      <c r="Q978" s="107">
        <f t="shared" si="206"/>
        <v>0.10997701425032112</v>
      </c>
      <c r="R978" s="97">
        <f t="shared" si="213"/>
        <v>1.0014122365695901</v>
      </c>
      <c r="S978" s="97">
        <f t="shared" si="216"/>
        <v>10.533082894759442</v>
      </c>
      <c r="T978" s="100">
        <f t="shared" si="207"/>
        <v>0.14508335709556097</v>
      </c>
      <c r="U978" s="100">
        <f t="shared" si="208"/>
        <v>8.4589532722063598E-3</v>
      </c>
      <c r="V978" s="100">
        <f t="shared" si="209"/>
        <v>0.13662440382335461</v>
      </c>
      <c r="Y978" s="81"/>
      <c r="Z978" s="81"/>
    </row>
    <row r="979" spans="1:26" ht="13">
      <c r="A979" s="74">
        <v>1951.11</v>
      </c>
      <c r="B979" s="95">
        <v>22.71</v>
      </c>
      <c r="C979" s="96">
        <v>1.4466699999999999</v>
      </c>
      <c r="D979" s="95">
        <v>2.46333</v>
      </c>
      <c r="E979" s="95">
        <v>26.4</v>
      </c>
      <c r="F979" s="96">
        <f t="shared" si="217"/>
        <v>1951.8749999999266</v>
      </c>
      <c r="G979" s="97">
        <f>G969*2/12+G981*10/12</f>
        <v>2.6616666666666666</v>
      </c>
      <c r="H979" s="96">
        <f t="shared" si="214"/>
        <v>274.60218011363628</v>
      </c>
      <c r="I979" s="96">
        <f t="shared" si="210"/>
        <v>17.492678815719692</v>
      </c>
      <c r="J979" s="98">
        <f t="shared" si="215"/>
        <v>20583.24884245429</v>
      </c>
      <c r="K979" s="96">
        <f t="shared" si="211"/>
        <v>29.785811903977265</v>
      </c>
      <c r="L979" s="98">
        <f t="shared" si="212"/>
        <v>2232.6435214039157</v>
      </c>
      <c r="M979" s="91">
        <f t="shared" si="204"/>
        <v>11.852030617771042</v>
      </c>
      <c r="N979" s="87"/>
      <c r="O979" s="99">
        <f t="shared" si="205"/>
        <v>15.171743623530054</v>
      </c>
      <c r="P979" s="99"/>
      <c r="Q979" s="107">
        <f t="shared" si="206"/>
        <v>0.11313575035964317</v>
      </c>
      <c r="R979" s="97">
        <f t="shared" si="213"/>
        <v>1.0014202244895438</v>
      </c>
      <c r="S979" s="97">
        <f t="shared" si="216"/>
        <v>10.468049326132022</v>
      </c>
      <c r="T979" s="100">
        <f t="shared" si="207"/>
        <v>0.15395418157099616</v>
      </c>
      <c r="U979" s="100">
        <f t="shared" si="208"/>
        <v>9.2477892887670166E-3</v>
      </c>
      <c r="V979" s="100">
        <f t="shared" si="209"/>
        <v>0.14470639228222915</v>
      </c>
      <c r="Y979" s="81"/>
      <c r="Z979" s="81"/>
    </row>
    <row r="980" spans="1:26" ht="13">
      <c r="A980" s="74">
        <v>1951.12</v>
      </c>
      <c r="B980" s="95">
        <v>23.41</v>
      </c>
      <c r="C980" s="96">
        <v>1.41</v>
      </c>
      <c r="D980" s="95">
        <v>2.44</v>
      </c>
      <c r="E980" s="95">
        <v>26.5</v>
      </c>
      <c r="F980" s="96">
        <f t="shared" si="217"/>
        <v>1951.9583333332598</v>
      </c>
      <c r="G980" s="97">
        <f>G969*1/12+G981*11/12</f>
        <v>2.6708333333333334</v>
      </c>
      <c r="H980" s="96">
        <f t="shared" si="214"/>
        <v>281.99818509433953</v>
      </c>
      <c r="I980" s="96">
        <f t="shared" si="210"/>
        <v>16.98493981132075</v>
      </c>
      <c r="J980" s="98">
        <f t="shared" si="215"/>
        <v>21243.722772809353</v>
      </c>
      <c r="K980" s="96">
        <f t="shared" si="211"/>
        <v>29.392378113207538</v>
      </c>
      <c r="L980" s="98">
        <f t="shared" si="212"/>
        <v>2214.211173244546</v>
      </c>
      <c r="M980" s="91">
        <f t="shared" si="204"/>
        <v>12.147072568106781</v>
      </c>
      <c r="N980" s="87"/>
      <c r="O980" s="99">
        <f t="shared" si="205"/>
        <v>15.543321334370368</v>
      </c>
      <c r="P980" s="99"/>
      <c r="Q980" s="107">
        <f t="shared" si="206"/>
        <v>0.11071067066355052</v>
      </c>
      <c r="R980" s="97">
        <f t="shared" si="213"/>
        <v>1.0014282121997367</v>
      </c>
      <c r="S980" s="97">
        <f t="shared" si="216"/>
        <v>10.443358131402585</v>
      </c>
      <c r="T980" s="100">
        <f t="shared" si="207"/>
        <v>0.15164884280455149</v>
      </c>
      <c r="U980" s="100">
        <f t="shared" si="208"/>
        <v>8.828135503802681E-3</v>
      </c>
      <c r="V980" s="100">
        <f t="shared" si="209"/>
        <v>0.14282070730074881</v>
      </c>
      <c r="Y980" s="81"/>
      <c r="Z980" s="81"/>
    </row>
    <row r="981" spans="1:26" ht="13">
      <c r="A981" s="74">
        <v>1952.01</v>
      </c>
      <c r="B981" s="95">
        <v>24.19</v>
      </c>
      <c r="C981" s="96">
        <v>1.41333</v>
      </c>
      <c r="D981" s="95">
        <v>2.4266700000000001</v>
      </c>
      <c r="E981" s="95">
        <v>26.5</v>
      </c>
      <c r="F981" s="96">
        <f t="shared" si="217"/>
        <v>1952.0416666665931</v>
      </c>
      <c r="G981" s="97">
        <v>2.68</v>
      </c>
      <c r="H981" s="96">
        <f t="shared" si="214"/>
        <v>291.39410924528295</v>
      </c>
      <c r="I981" s="96">
        <f t="shared" si="210"/>
        <v>17.025053179811316</v>
      </c>
      <c r="J981" s="98">
        <f t="shared" si="215"/>
        <v>22058.423171000974</v>
      </c>
      <c r="K981" s="96">
        <f t="shared" si="211"/>
        <v>29.231804178679237</v>
      </c>
      <c r="L981" s="98">
        <f t="shared" si="212"/>
        <v>2212.8364512762687</v>
      </c>
      <c r="M981" s="91">
        <f t="shared" si="204"/>
        <v>12.527059748172299</v>
      </c>
      <c r="N981" s="87"/>
      <c r="O981" s="99">
        <f t="shared" si="205"/>
        <v>16.022450086521843</v>
      </c>
      <c r="P981" s="99"/>
      <c r="Q981" s="107">
        <f t="shared" si="206"/>
        <v>0.10676999643852497</v>
      </c>
      <c r="R981" s="97">
        <f t="shared" si="213"/>
        <v>1.0011465057191369</v>
      </c>
      <c r="S981" s="97">
        <f t="shared" si="216"/>
        <v>10.458273462892073</v>
      </c>
      <c r="T981" s="100">
        <f t="shared" si="207"/>
        <v>0.14325882803119705</v>
      </c>
      <c r="U981" s="100">
        <f t="shared" si="208"/>
        <v>8.8609925335680906E-3</v>
      </c>
      <c r="V981" s="100">
        <f t="shared" si="209"/>
        <v>0.13439783549762896</v>
      </c>
      <c r="Y981" s="81"/>
      <c r="Z981" s="81"/>
    </row>
    <row r="982" spans="1:26" ht="13">
      <c r="A982" s="74">
        <v>1952.02</v>
      </c>
      <c r="B982" s="95">
        <v>23.75</v>
      </c>
      <c r="C982" s="96">
        <v>1.4166700000000001</v>
      </c>
      <c r="D982" s="95">
        <v>2.4133300000000002</v>
      </c>
      <c r="E982" s="95">
        <v>26.3</v>
      </c>
      <c r="F982" s="96">
        <f t="shared" si="217"/>
        <v>1952.1249999999263</v>
      </c>
      <c r="G982" s="97">
        <f>G981*11/12+G993*1/12</f>
        <v>2.6924999999999999</v>
      </c>
      <c r="H982" s="96">
        <f t="shared" si="214"/>
        <v>288.26946292775654</v>
      </c>
      <c r="I982" s="96">
        <f t="shared" si="210"/>
        <v>17.195061054562732</v>
      </c>
      <c r="J982" s="98">
        <f t="shared" si="215"/>
        <v>21930.360265420521</v>
      </c>
      <c r="K982" s="96">
        <f t="shared" si="211"/>
        <v>29.292182861787065</v>
      </c>
      <c r="L982" s="98">
        <f t="shared" si="212"/>
        <v>2228.4293195514656</v>
      </c>
      <c r="M982" s="91">
        <f t="shared" si="204"/>
        <v>12.364119350461092</v>
      </c>
      <c r="N982" s="87"/>
      <c r="O982" s="99">
        <f t="shared" si="205"/>
        <v>15.811036351158714</v>
      </c>
      <c r="P982" s="99"/>
      <c r="Q982" s="107">
        <f t="shared" si="206"/>
        <v>0.10623068016404311</v>
      </c>
      <c r="R982" s="97">
        <f t="shared" si="213"/>
        <v>1.0011575700288213</v>
      </c>
      <c r="S982" s="97">
        <f t="shared" si="216"/>
        <v>10.549885712189498</v>
      </c>
      <c r="T982" s="100">
        <f t="shared" si="207"/>
        <v>0.14571003576095731</v>
      </c>
      <c r="U982" s="100">
        <f t="shared" si="208"/>
        <v>8.3155840013979798E-3</v>
      </c>
      <c r="V982" s="100">
        <f t="shared" si="209"/>
        <v>0.13739445175955933</v>
      </c>
      <c r="Y982" s="81"/>
      <c r="Z982" s="81"/>
    </row>
    <row r="983" spans="1:26" ht="13">
      <c r="A983" s="74">
        <v>1952.03</v>
      </c>
      <c r="B983" s="95">
        <v>23.81</v>
      </c>
      <c r="C983" s="96">
        <v>1.42</v>
      </c>
      <c r="D983" s="95">
        <v>2.4</v>
      </c>
      <c r="E983" s="95">
        <v>26.3</v>
      </c>
      <c r="F983" s="96">
        <f t="shared" si="217"/>
        <v>1952.2083333332596</v>
      </c>
      <c r="G983" s="97">
        <f>G981*10/12+G993*2/12</f>
        <v>2.7050000000000001</v>
      </c>
      <c r="H983" s="96">
        <f t="shared" si="214"/>
        <v>288.99772262357402</v>
      </c>
      <c r="I983" s="96">
        <f t="shared" si="210"/>
        <v>17.235479467680602</v>
      </c>
      <c r="J983" s="98">
        <f t="shared" si="215"/>
        <v>22095.030338992452</v>
      </c>
      <c r="K983" s="96">
        <f t="shared" si="211"/>
        <v>29.130387832699608</v>
      </c>
      <c r="L983" s="98">
        <f t="shared" si="212"/>
        <v>2227.1345154801297</v>
      </c>
      <c r="M983" s="91">
        <f t="shared" si="204"/>
        <v>12.362339087390367</v>
      </c>
      <c r="N983" s="87"/>
      <c r="O983" s="99">
        <f t="shared" si="205"/>
        <v>15.807510372330896</v>
      </c>
      <c r="P983" s="99"/>
      <c r="Q983" s="107">
        <f t="shared" si="206"/>
        <v>0.10479452379456071</v>
      </c>
      <c r="R983" s="97">
        <f t="shared" si="213"/>
        <v>1.0011686338079795</v>
      </c>
      <c r="S983" s="97">
        <f t="shared" si="216"/>
        <v>10.562097943697419</v>
      </c>
      <c r="T983" s="100">
        <f t="shared" si="207"/>
        <v>0.14524397333257677</v>
      </c>
      <c r="U983" s="100">
        <f t="shared" si="208"/>
        <v>9.4410371053383901E-3</v>
      </c>
      <c r="V983" s="100">
        <f t="shared" si="209"/>
        <v>0.13580293622723838</v>
      </c>
      <c r="Y983" s="81"/>
      <c r="Z983" s="81"/>
    </row>
    <row r="984" spans="1:26" ht="13">
      <c r="A984" s="74">
        <v>1952.04</v>
      </c>
      <c r="B984" s="95">
        <v>23.74</v>
      </c>
      <c r="C984" s="96">
        <v>1.43</v>
      </c>
      <c r="D984" s="95">
        <v>2.38</v>
      </c>
      <c r="E984" s="95">
        <v>26.4</v>
      </c>
      <c r="F984" s="96">
        <f t="shared" si="217"/>
        <v>1952.2916666665928</v>
      </c>
      <c r="G984" s="97">
        <f>G981*9/12+G993*3/12</f>
        <v>2.7175000000000002</v>
      </c>
      <c r="H984" s="96">
        <f t="shared" si="214"/>
        <v>287.05661628787868</v>
      </c>
      <c r="I984" s="96">
        <f t="shared" si="210"/>
        <v>17.291110416666662</v>
      </c>
      <c r="J984" s="98">
        <f t="shared" si="215"/>
        <v>22056.789544196061</v>
      </c>
      <c r="K984" s="96">
        <f t="shared" si="211"/>
        <v>28.778211742424233</v>
      </c>
      <c r="L984" s="98">
        <f t="shared" si="212"/>
        <v>2211.2535431839356</v>
      </c>
      <c r="M984" s="91">
        <f t="shared" si="204"/>
        <v>12.242728683266883</v>
      </c>
      <c r="N984" s="87"/>
      <c r="O984" s="99">
        <f t="shared" si="205"/>
        <v>15.656398613772154</v>
      </c>
      <c r="P984" s="99"/>
      <c r="Q984" s="107">
        <f t="shared" si="206"/>
        <v>0.10520389396216311</v>
      </c>
      <c r="R984" s="97">
        <f t="shared" si="213"/>
        <v>1.001179697057109</v>
      </c>
      <c r="S984" s="97">
        <f t="shared" si="216"/>
        <v>10.534386467042019</v>
      </c>
      <c r="T984" s="100">
        <f t="shared" si="207"/>
        <v>0.14164576936372142</v>
      </c>
      <c r="U984" s="100">
        <f t="shared" si="208"/>
        <v>1.0445045030661237E-2</v>
      </c>
      <c r="V984" s="100">
        <f t="shared" si="209"/>
        <v>0.13120072433306018</v>
      </c>
      <c r="Y984" s="81"/>
      <c r="Z984" s="81"/>
    </row>
    <row r="985" spans="1:26" ht="13">
      <c r="A985" s="74">
        <v>1952.05</v>
      </c>
      <c r="B985" s="95">
        <v>23.73</v>
      </c>
      <c r="C985" s="96">
        <v>1.44</v>
      </c>
      <c r="D985" s="95">
        <v>2.36</v>
      </c>
      <c r="E985" s="95">
        <v>26.4</v>
      </c>
      <c r="F985" s="96">
        <f t="shared" si="217"/>
        <v>1952.3749999999261</v>
      </c>
      <c r="G985" s="97">
        <f>G981*8/12+G993*4/12</f>
        <v>2.7300000000000004</v>
      </c>
      <c r="H985" s="96">
        <f t="shared" si="214"/>
        <v>286.93569943181814</v>
      </c>
      <c r="I985" s="96">
        <f t="shared" si="210"/>
        <v>17.412027272727268</v>
      </c>
      <c r="J985" s="98">
        <f t="shared" si="215"/>
        <v>22158.990338208769</v>
      </c>
      <c r="K985" s="96">
        <f t="shared" si="211"/>
        <v>28.536378030303023</v>
      </c>
      <c r="L985" s="98">
        <f t="shared" si="212"/>
        <v>2203.7596796532948</v>
      </c>
      <c r="M985" s="91">
        <f t="shared" si="204"/>
        <v>12.200478761945837</v>
      </c>
      <c r="N985" s="87"/>
      <c r="O985" s="99">
        <f t="shared" si="205"/>
        <v>15.60649704362714</v>
      </c>
      <c r="P985" s="99"/>
      <c r="Q985" s="107">
        <f t="shared" si="206"/>
        <v>0.10406537969125471</v>
      </c>
      <c r="R985" s="97">
        <f t="shared" si="213"/>
        <v>1.0011907597767067</v>
      </c>
      <c r="S985" s="97">
        <f t="shared" si="216"/>
        <v>10.546813851755637</v>
      </c>
      <c r="T985" s="100">
        <f t="shared" si="207"/>
        <v>0.13264227614081636</v>
      </c>
      <c r="U985" s="100">
        <f t="shared" si="208"/>
        <v>1.0399912592592209E-2</v>
      </c>
      <c r="V985" s="100">
        <f t="shared" si="209"/>
        <v>0.12224236354822415</v>
      </c>
      <c r="Y985" s="81"/>
      <c r="Z985" s="81"/>
    </row>
    <row r="986" spans="1:26" ht="13">
      <c r="A986" s="74">
        <v>1952.06</v>
      </c>
      <c r="B986" s="95">
        <v>24.38</v>
      </c>
      <c r="C986" s="96">
        <v>1.45</v>
      </c>
      <c r="D986" s="95">
        <v>2.34</v>
      </c>
      <c r="E986" s="95">
        <v>26.5</v>
      </c>
      <c r="F986" s="96">
        <f t="shared" si="217"/>
        <v>1952.4583333332594</v>
      </c>
      <c r="G986" s="97">
        <f>G981*7/12+G993*5/12</f>
        <v>2.7425000000000002</v>
      </c>
      <c r="H986" s="96">
        <f t="shared" si="214"/>
        <v>293.68285999999989</v>
      </c>
      <c r="I986" s="96">
        <f t="shared" si="210"/>
        <v>17.466782075471691</v>
      </c>
      <c r="J986" s="98">
        <f t="shared" si="215"/>
        <v>22792.456723899959</v>
      </c>
      <c r="K986" s="96">
        <f t="shared" si="211"/>
        <v>28.187772452830178</v>
      </c>
      <c r="L986" s="98">
        <f t="shared" si="212"/>
        <v>2187.6271014735808</v>
      </c>
      <c r="M986" s="91">
        <f t="shared" si="204"/>
        <v>12.447881581789366</v>
      </c>
      <c r="N986" s="87"/>
      <c r="O986" s="99">
        <f t="shared" si="205"/>
        <v>15.927302555632702</v>
      </c>
      <c r="P986" s="99"/>
      <c r="Q986" s="107">
        <f t="shared" si="206"/>
        <v>0.10270816211925103</v>
      </c>
      <c r="R986" s="97">
        <f t="shared" si="213"/>
        <v>1.0012018219672691</v>
      </c>
      <c r="S986" s="97">
        <f t="shared" si="216"/>
        <v>10.519525884506256</v>
      </c>
      <c r="T986" s="100">
        <f t="shared" si="207"/>
        <v>0.11585099976510471</v>
      </c>
      <c r="U986" s="100">
        <f t="shared" si="208"/>
        <v>1.0655772250651063E-2</v>
      </c>
      <c r="V986" s="100">
        <f t="shared" si="209"/>
        <v>0.10519522751445365</v>
      </c>
      <c r="Y986" s="81"/>
      <c r="Z986" s="81"/>
    </row>
    <row r="987" spans="1:26" ht="13">
      <c r="A987" s="74">
        <v>1952.07</v>
      </c>
      <c r="B987" s="95">
        <v>25.08</v>
      </c>
      <c r="C987" s="96">
        <v>1.45</v>
      </c>
      <c r="D987" s="95">
        <v>2.34667</v>
      </c>
      <c r="E987" s="95">
        <v>26.7</v>
      </c>
      <c r="F987" s="96">
        <f t="shared" si="217"/>
        <v>1952.5416666665926</v>
      </c>
      <c r="G987" s="97">
        <f>G981*6/12+G993*6/12</f>
        <v>2.7549999999999999</v>
      </c>
      <c r="H987" s="96">
        <f t="shared" si="214"/>
        <v>299.85206516853918</v>
      </c>
      <c r="I987" s="96">
        <f t="shared" si="210"/>
        <v>17.335944756554301</v>
      </c>
      <c r="J987" s="98">
        <f t="shared" si="215"/>
        <v>23383.361958810267</v>
      </c>
      <c r="K987" s="96">
        <f t="shared" si="211"/>
        <v>28.056373435767782</v>
      </c>
      <c r="L987" s="98">
        <f t="shared" si="212"/>
        <v>2187.9200162632096</v>
      </c>
      <c r="M987" s="91">
        <f t="shared" si="204"/>
        <v>12.669112889622475</v>
      </c>
      <c r="N987" s="87"/>
      <c r="O987" s="99">
        <f t="shared" si="205"/>
        <v>16.214043524370467</v>
      </c>
      <c r="P987" s="99"/>
      <c r="Q987" s="107">
        <f t="shared" si="206"/>
        <v>0.10132758807191541</v>
      </c>
      <c r="R987" s="97">
        <f t="shared" si="213"/>
        <v>1.0012128836292919</v>
      </c>
      <c r="S987" s="97">
        <f t="shared" si="216"/>
        <v>10.453275833995772</v>
      </c>
      <c r="T987" s="100">
        <f t="shared" si="207"/>
        <v>0.11561890159498667</v>
      </c>
      <c r="U987" s="100">
        <f t="shared" si="208"/>
        <v>1.0462454893415352E-2</v>
      </c>
      <c r="V987" s="100">
        <f t="shared" si="209"/>
        <v>0.10515644670157132</v>
      </c>
      <c r="Y987" s="81"/>
      <c r="Z987" s="81"/>
    </row>
    <row r="988" spans="1:26" ht="13">
      <c r="A988" s="74">
        <v>1952.08</v>
      </c>
      <c r="B988" s="95">
        <v>25.18</v>
      </c>
      <c r="C988" s="96">
        <v>1.45</v>
      </c>
      <c r="D988" s="95">
        <v>2.3533300000000001</v>
      </c>
      <c r="E988" s="95">
        <v>26.7</v>
      </c>
      <c r="F988" s="96">
        <f t="shared" si="217"/>
        <v>1952.6249999999259</v>
      </c>
      <c r="G988" s="97">
        <f>G981*5/12+G993*7/12</f>
        <v>2.7675000000000001</v>
      </c>
      <c r="H988" s="96">
        <f t="shared" si="214"/>
        <v>301.047647565543</v>
      </c>
      <c r="I988" s="96">
        <f t="shared" si="210"/>
        <v>17.335944756554301</v>
      </c>
      <c r="J988" s="98">
        <f t="shared" si="215"/>
        <v>23589.256128104687</v>
      </c>
      <c r="K988" s="96">
        <f t="shared" si="211"/>
        <v>28.135999223408234</v>
      </c>
      <c r="L988" s="98">
        <f t="shared" si="212"/>
        <v>2204.6586228734159</v>
      </c>
      <c r="M988" s="91">
        <f t="shared" si="204"/>
        <v>12.678378236328619</v>
      </c>
      <c r="N988" s="87"/>
      <c r="O988" s="99">
        <f t="shared" si="205"/>
        <v>16.230371537881854</v>
      </c>
      <c r="P988" s="99"/>
      <c r="Q988" s="107">
        <f t="shared" si="206"/>
        <v>0.10050683182892764</v>
      </c>
      <c r="R988" s="97">
        <f t="shared" si="213"/>
        <v>1.0012239447632705</v>
      </c>
      <c r="S988" s="97">
        <f t="shared" si="216"/>
        <v>10.465954441127298</v>
      </c>
      <c r="T988" s="100">
        <f t="shared" si="207"/>
        <v>0.11796698552138096</v>
      </c>
      <c r="U988" s="100">
        <f t="shared" si="208"/>
        <v>1.0924094572742238E-2</v>
      </c>
      <c r="V988" s="100">
        <f t="shared" si="209"/>
        <v>0.10704289094863872</v>
      </c>
      <c r="Y988" s="81"/>
      <c r="Z988" s="81"/>
    </row>
    <row r="989" spans="1:26" ht="13">
      <c r="A989" s="74">
        <v>1952.09</v>
      </c>
      <c r="B989" s="95">
        <v>24.78</v>
      </c>
      <c r="C989" s="96">
        <v>1.45</v>
      </c>
      <c r="D989" s="95">
        <v>2.36</v>
      </c>
      <c r="E989" s="95">
        <v>26.7</v>
      </c>
      <c r="F989" s="96">
        <f t="shared" si="217"/>
        <v>1952.7083333332591</v>
      </c>
      <c r="G989" s="97">
        <f>G981*4/12+G993*8/12</f>
        <v>2.7800000000000002</v>
      </c>
      <c r="H989" s="96">
        <f t="shared" si="214"/>
        <v>296.26531797752801</v>
      </c>
      <c r="I989" s="96">
        <f t="shared" si="210"/>
        <v>17.335944756554301</v>
      </c>
      <c r="J989" s="98">
        <f t="shared" si="215"/>
        <v>23327.725786467305</v>
      </c>
      <c r="K989" s="96">
        <f t="shared" si="211"/>
        <v>28.215744569288379</v>
      </c>
      <c r="L989" s="98">
        <f t="shared" si="212"/>
        <v>2221.6881701397429</v>
      </c>
      <c r="M989" s="91">
        <f t="shared" si="204"/>
        <v>12.434678020425503</v>
      </c>
      <c r="N989" s="87"/>
      <c r="O989" s="99">
        <f t="shared" si="205"/>
        <v>15.924746204626688</v>
      </c>
      <c r="P989" s="99"/>
      <c r="Q989" s="107">
        <f t="shared" si="206"/>
        <v>0.10192764735731112</v>
      </c>
      <c r="R989" s="97">
        <f t="shared" si="213"/>
        <v>1.0012350053697001</v>
      </c>
      <c r="S989" s="97">
        <f t="shared" si="216"/>
        <v>10.478764191258142</v>
      </c>
      <c r="T989" s="100">
        <f t="shared" si="207"/>
        <v>0.1181807999390645</v>
      </c>
      <c r="U989" s="100">
        <f t="shared" si="208"/>
        <v>1.0802092132257357E-2</v>
      </c>
      <c r="V989" s="100">
        <f t="shared" si="209"/>
        <v>0.10737870780680714</v>
      </c>
      <c r="Y989" s="81"/>
      <c r="Z989" s="81"/>
    </row>
    <row r="990" spans="1:26" ht="13">
      <c r="A990" s="74">
        <v>1952.1</v>
      </c>
      <c r="B990" s="95">
        <v>24.26</v>
      </c>
      <c r="C990" s="96">
        <v>1.4366699999999999</v>
      </c>
      <c r="D990" s="95">
        <v>2.3733300000000002</v>
      </c>
      <c r="E990" s="95">
        <v>26.7</v>
      </c>
      <c r="F990" s="96">
        <f t="shared" si="217"/>
        <v>1952.7916666665924</v>
      </c>
      <c r="G990" s="97">
        <f>G981*3/12+G993*9/12</f>
        <v>2.7925</v>
      </c>
      <c r="H990" s="96">
        <f t="shared" si="214"/>
        <v>290.04828951310856</v>
      </c>
      <c r="I990" s="96">
        <f t="shared" si="210"/>
        <v>17.1765736230337</v>
      </c>
      <c r="J990" s="98">
        <f t="shared" si="215"/>
        <v>22950.907232855821</v>
      </c>
      <c r="K990" s="96">
        <f t="shared" si="211"/>
        <v>28.375115702808984</v>
      </c>
      <c r="L990" s="98">
        <f t="shared" si="212"/>
        <v>2245.2628467829227</v>
      </c>
      <c r="M990" s="91">
        <f t="shared" si="204"/>
        <v>12.131183558686869</v>
      </c>
      <c r="N990" s="87"/>
      <c r="O990" s="99">
        <f t="shared" si="205"/>
        <v>15.543695751343815</v>
      </c>
      <c r="P990" s="99"/>
      <c r="Q990" s="107">
        <f t="shared" si="206"/>
        <v>0.10255109844602087</v>
      </c>
      <c r="R990" s="97">
        <f t="shared" si="213"/>
        <v>1.0012460654490749</v>
      </c>
      <c r="S990" s="97">
        <f t="shared" si="216"/>
        <v>10.491705521302167</v>
      </c>
      <c r="T990" s="100">
        <f t="shared" si="207"/>
        <v>0.1167650406446632</v>
      </c>
      <c r="U990" s="100">
        <f t="shared" si="208"/>
        <v>1.1424521576314461E-2</v>
      </c>
      <c r="V990" s="100">
        <f t="shared" si="209"/>
        <v>0.10534051906834874</v>
      </c>
      <c r="Y990" s="81"/>
      <c r="Z990" s="81"/>
    </row>
    <row r="991" spans="1:26" ht="13">
      <c r="A991" s="74">
        <v>1952.11</v>
      </c>
      <c r="B991" s="95">
        <v>25.03</v>
      </c>
      <c r="C991" s="96">
        <v>1.42333</v>
      </c>
      <c r="D991" s="95">
        <v>2.3866700000000001</v>
      </c>
      <c r="E991" s="95">
        <v>26.7</v>
      </c>
      <c r="F991" s="96">
        <f t="shared" si="217"/>
        <v>1952.8749999999256</v>
      </c>
      <c r="G991" s="97">
        <f>G981*2/12+G993*10/12</f>
        <v>2.8050000000000002</v>
      </c>
      <c r="H991" s="96">
        <f t="shared" si="214"/>
        <v>299.25427397003739</v>
      </c>
      <c r="I991" s="96">
        <f t="shared" si="210"/>
        <v>17.017082931273404</v>
      </c>
      <c r="J991" s="98">
        <f t="shared" si="215"/>
        <v>23791.567777041477</v>
      </c>
      <c r="K991" s="96">
        <f t="shared" si="211"/>
        <v>28.53460639456928</v>
      </c>
      <c r="L991" s="98">
        <f t="shared" si="212"/>
        <v>2268.5825436049372</v>
      </c>
      <c r="M991" s="91">
        <f t="shared" si="204"/>
        <v>12.473469765515306</v>
      </c>
      <c r="N991" s="87"/>
      <c r="O991" s="99">
        <f t="shared" si="205"/>
        <v>15.986440360881488</v>
      </c>
      <c r="P991" s="99"/>
      <c r="Q991" s="107">
        <f t="shared" si="206"/>
        <v>9.9538552420856824E-2</v>
      </c>
      <c r="R991" s="97">
        <f t="shared" si="213"/>
        <v>1.0012571250018889</v>
      </c>
      <c r="S991" s="97">
        <f t="shared" si="216"/>
        <v>10.50477887305413</v>
      </c>
      <c r="T991" s="100">
        <f t="shared" si="207"/>
        <v>0.12052181935351092</v>
      </c>
      <c r="U991" s="100">
        <f t="shared" si="208"/>
        <v>1.1711998719801331E-2</v>
      </c>
      <c r="V991" s="100">
        <f t="shared" si="209"/>
        <v>0.10880982063370959</v>
      </c>
      <c r="Y991" s="81"/>
      <c r="Z991" s="81"/>
    </row>
    <row r="992" spans="1:26" ht="13">
      <c r="A992" s="74">
        <v>1952.12</v>
      </c>
      <c r="B992" s="95">
        <v>26.04</v>
      </c>
      <c r="C992" s="96">
        <v>1.41</v>
      </c>
      <c r="D992" s="95">
        <v>2.4</v>
      </c>
      <c r="E992" s="95">
        <v>26.7</v>
      </c>
      <c r="F992" s="96">
        <f t="shared" si="217"/>
        <v>1952.9583333332589</v>
      </c>
      <c r="G992" s="97">
        <f>G981*1/12+G993*11/12</f>
        <v>2.8174999999999999</v>
      </c>
      <c r="H992" s="96">
        <f t="shared" si="214"/>
        <v>311.32965617977521</v>
      </c>
      <c r="I992" s="96">
        <f t="shared" si="210"/>
        <v>16.857711797752803</v>
      </c>
      <c r="J992" s="98">
        <f t="shared" si="215"/>
        <v>24863.281427405607</v>
      </c>
      <c r="K992" s="96">
        <f t="shared" si="211"/>
        <v>28.693977528089878</v>
      </c>
      <c r="L992" s="98">
        <f t="shared" si="212"/>
        <v>2291.5466753369219</v>
      </c>
      <c r="M992" s="91">
        <f t="shared" si="204"/>
        <v>12.933964306161371</v>
      </c>
      <c r="N992" s="87"/>
      <c r="O992" s="99">
        <f t="shared" si="205"/>
        <v>16.576519452417223</v>
      </c>
      <c r="P992" s="99"/>
      <c r="Q992" s="107">
        <f t="shared" si="206"/>
        <v>9.593778273966827E-2</v>
      </c>
      <c r="R992" s="97">
        <f t="shared" si="213"/>
        <v>1.0012681840286355</v>
      </c>
      <c r="S992" s="97">
        <f t="shared" si="216"/>
        <v>10.51798469321476</v>
      </c>
      <c r="T992" s="100">
        <f t="shared" si="207"/>
        <v>0.12065201356547783</v>
      </c>
      <c r="U992" s="100">
        <f t="shared" si="208"/>
        <v>1.2411734829607557E-2</v>
      </c>
      <c r="V992" s="100">
        <f t="shared" si="209"/>
        <v>0.10824027873587028</v>
      </c>
      <c r="Y992" s="81"/>
      <c r="Z992" s="81"/>
    </row>
    <row r="993" spans="1:26" ht="13">
      <c r="A993" s="74">
        <v>1953.01</v>
      </c>
      <c r="B993" s="95">
        <v>26.18</v>
      </c>
      <c r="C993" s="96">
        <v>1.41</v>
      </c>
      <c r="D993" s="95">
        <v>2.41</v>
      </c>
      <c r="E993" s="95">
        <v>26.6</v>
      </c>
      <c r="F993" s="96">
        <f t="shared" si="217"/>
        <v>1953.0416666665922</v>
      </c>
      <c r="G993" s="97">
        <v>2.83</v>
      </c>
      <c r="H993" s="96">
        <f t="shared" si="214"/>
        <v>314.18017631578937</v>
      </c>
      <c r="I993" s="96">
        <f t="shared" si="210"/>
        <v>16.92108665413533</v>
      </c>
      <c r="J993" s="98">
        <f t="shared" si="215"/>
        <v>25203.540572489994</v>
      </c>
      <c r="K993" s="96">
        <f t="shared" si="211"/>
        <v>28.921857330827059</v>
      </c>
      <c r="L993" s="98">
        <f t="shared" si="212"/>
        <v>2320.1120236707752</v>
      </c>
      <c r="M993" s="91">
        <f t="shared" si="204"/>
        <v>13.010773447995177</v>
      </c>
      <c r="N993" s="87"/>
      <c r="O993" s="99">
        <f t="shared" si="205"/>
        <v>16.673801176941968</v>
      </c>
      <c r="P993" s="99"/>
      <c r="Q993" s="107">
        <f t="shared" si="206"/>
        <v>9.4963627445531801E-2</v>
      </c>
      <c r="R993" s="97">
        <f t="shared" si="213"/>
        <v>1.0048812086921362</v>
      </c>
      <c r="S993" s="97">
        <f t="shared" si="216"/>
        <v>10.570914874895136</v>
      </c>
      <c r="T993" s="100">
        <f t="shared" si="207"/>
        <v>0.1236870893310944</v>
      </c>
      <c r="U993" s="100">
        <f t="shared" si="208"/>
        <v>1.2477830286995673E-2</v>
      </c>
      <c r="V993" s="100">
        <f t="shared" si="209"/>
        <v>0.11120925904409873</v>
      </c>
      <c r="Y993" s="81"/>
      <c r="Z993" s="81"/>
    </row>
    <row r="994" spans="1:26" ht="13">
      <c r="A994" s="74">
        <v>1953.02</v>
      </c>
      <c r="B994" s="95">
        <v>25.86</v>
      </c>
      <c r="C994" s="96">
        <v>1.41</v>
      </c>
      <c r="D994" s="95">
        <v>2.42</v>
      </c>
      <c r="E994" s="95">
        <v>26.5</v>
      </c>
      <c r="F994" s="96">
        <f t="shared" si="217"/>
        <v>1953.1249999999254</v>
      </c>
      <c r="G994" s="97">
        <v>2.8008333333333333</v>
      </c>
      <c r="H994" s="96">
        <f t="shared" si="214"/>
        <v>311.51102377358484</v>
      </c>
      <c r="I994" s="96">
        <f t="shared" si="210"/>
        <v>16.98493981132075</v>
      </c>
      <c r="J994" s="98">
        <f t="shared" si="215"/>
        <v>25102.965450944037</v>
      </c>
      <c r="K994" s="96">
        <f t="shared" si="211"/>
        <v>29.151456981132064</v>
      </c>
      <c r="L994" s="98">
        <f t="shared" si="212"/>
        <v>2349.1560862832389</v>
      </c>
      <c r="M994" s="91">
        <f t="shared" si="204"/>
        <v>12.859346880687896</v>
      </c>
      <c r="N994" s="87"/>
      <c r="O994" s="99">
        <f t="shared" si="205"/>
        <v>16.479048621864898</v>
      </c>
      <c r="P994" s="99"/>
      <c r="Q994" s="107">
        <f t="shared" si="206"/>
        <v>9.5766307552287655E-2</v>
      </c>
      <c r="R994" s="97">
        <f t="shared" si="213"/>
        <v>1.004860409031344</v>
      </c>
      <c r="S994" s="97">
        <f t="shared" si="216"/>
        <v>10.662598673886933</v>
      </c>
      <c r="T994" s="100">
        <f t="shared" si="207"/>
        <v>0.12591828189513965</v>
      </c>
      <c r="U994" s="100">
        <f t="shared" si="208"/>
        <v>1.1178854248055092E-2</v>
      </c>
      <c r="V994" s="100">
        <f t="shared" si="209"/>
        <v>0.11473942764708456</v>
      </c>
      <c r="Y994" s="81"/>
      <c r="Z994" s="81"/>
    </row>
    <row r="995" spans="1:26" ht="13">
      <c r="A995" s="74">
        <v>1953.03</v>
      </c>
      <c r="B995" s="95">
        <v>25.99</v>
      </c>
      <c r="C995" s="96">
        <v>1.41</v>
      </c>
      <c r="D995" s="95">
        <v>2.4300000000000002</v>
      </c>
      <c r="E995" s="95">
        <v>26.6</v>
      </c>
      <c r="F995" s="96">
        <f t="shared" si="217"/>
        <v>1953.2083333332587</v>
      </c>
      <c r="G995" s="97">
        <v>2.7716666666666665</v>
      </c>
      <c r="H995" s="96">
        <f t="shared" si="214"/>
        <v>311.9000298872179</v>
      </c>
      <c r="I995" s="96">
        <f t="shared" si="210"/>
        <v>16.92108665413533</v>
      </c>
      <c r="J995" s="98">
        <f t="shared" si="215"/>
        <v>25247.944787329132</v>
      </c>
      <c r="K995" s="96">
        <f t="shared" si="211"/>
        <v>29.161872744360892</v>
      </c>
      <c r="L995" s="98">
        <f t="shared" si="212"/>
        <v>2360.6196934670952</v>
      </c>
      <c r="M995" s="91">
        <f t="shared" si="204"/>
        <v>12.834819340092487</v>
      </c>
      <c r="N995" s="87"/>
      <c r="O995" s="99">
        <f t="shared" si="205"/>
        <v>16.446063827451077</v>
      </c>
      <c r="P995" s="99"/>
      <c r="Q995" s="107">
        <f t="shared" si="206"/>
        <v>9.4761026384425739E-2</v>
      </c>
      <c r="R995" s="97">
        <f t="shared" si="213"/>
        <v>0.99727096991141007</v>
      </c>
      <c r="S995" s="97">
        <f t="shared" si="216"/>
        <v>10.674143478069395</v>
      </c>
      <c r="T995" s="100">
        <f t="shared" si="207"/>
        <v>0.12477965829886362</v>
      </c>
      <c r="U995" s="100">
        <f t="shared" si="208"/>
        <v>1.0984451999123568E-2</v>
      </c>
      <c r="V995" s="100">
        <f t="shared" si="209"/>
        <v>0.11379520629974005</v>
      </c>
      <c r="Y995" s="81"/>
      <c r="Z995" s="81"/>
    </row>
    <row r="996" spans="1:26" ht="13">
      <c r="A996" s="74">
        <v>1953.04</v>
      </c>
      <c r="B996" s="95">
        <v>24.71</v>
      </c>
      <c r="C996" s="96">
        <v>1.41333</v>
      </c>
      <c r="D996" s="95">
        <v>2.4566699999999999</v>
      </c>
      <c r="E996" s="95">
        <v>26.6</v>
      </c>
      <c r="F996" s="96">
        <f t="shared" si="217"/>
        <v>1953.2916666665919</v>
      </c>
      <c r="G996" s="97">
        <v>2.83</v>
      </c>
      <c r="H996" s="96">
        <f t="shared" si="214"/>
        <v>296.53904342105255</v>
      </c>
      <c r="I996" s="96">
        <f t="shared" si="210"/>
        <v>16.961049220488714</v>
      </c>
      <c r="J996" s="98">
        <f t="shared" si="215"/>
        <v>24118.905560295985</v>
      </c>
      <c r="K996" s="96">
        <f t="shared" si="211"/>
        <v>29.48193329830826</v>
      </c>
      <c r="L996" s="98">
        <f t="shared" si="212"/>
        <v>2397.9033477463508</v>
      </c>
      <c r="M996" s="91">
        <f t="shared" si="204"/>
        <v>12.163901454006798</v>
      </c>
      <c r="N996" s="87"/>
      <c r="O996" s="99">
        <f t="shared" si="205"/>
        <v>15.589068380196123</v>
      </c>
      <c r="P996" s="99"/>
      <c r="Q996" s="107">
        <f t="shared" si="206"/>
        <v>9.7268197476296281E-2</v>
      </c>
      <c r="R996" s="97">
        <f t="shared" si="213"/>
        <v>0.98355251012199285</v>
      </c>
      <c r="S996" s="97">
        <f t="shared" si="216"/>
        <v>10.645013419347817</v>
      </c>
      <c r="T996" s="100">
        <f t="shared" si="207"/>
        <v>0.13544231027814413</v>
      </c>
      <c r="U996" s="100">
        <f t="shared" si="208"/>
        <v>1.1260812680849774E-2</v>
      </c>
      <c r="V996" s="100">
        <f t="shared" si="209"/>
        <v>0.12418149759729435</v>
      </c>
      <c r="Y996" s="81"/>
      <c r="Z996" s="81"/>
    </row>
    <row r="997" spans="1:26" ht="13">
      <c r="A997" s="74">
        <v>1953.05</v>
      </c>
      <c r="B997" s="95">
        <v>24.84</v>
      </c>
      <c r="C997" s="96">
        <v>1.4166700000000001</v>
      </c>
      <c r="D997" s="95">
        <v>2.48333</v>
      </c>
      <c r="E997" s="95">
        <v>26.7</v>
      </c>
      <c r="F997" s="96">
        <f t="shared" si="217"/>
        <v>1953.3749999999252</v>
      </c>
      <c r="G997" s="97">
        <v>3.05</v>
      </c>
      <c r="H997" s="96">
        <f t="shared" si="214"/>
        <v>296.98266741573025</v>
      </c>
      <c r="I997" s="96">
        <f t="shared" si="210"/>
        <v>16.937457143632955</v>
      </c>
      <c r="J997" s="98">
        <f t="shared" si="215"/>
        <v>24269.787780803301</v>
      </c>
      <c r="K997" s="96">
        <f t="shared" si="211"/>
        <v>29.690256339513102</v>
      </c>
      <c r="L997" s="98">
        <f t="shared" si="212"/>
        <v>2426.3241582005744</v>
      </c>
      <c r="M997" s="91">
        <f t="shared" si="204"/>
        <v>12.141970791867777</v>
      </c>
      <c r="N997" s="87"/>
      <c r="O997" s="99">
        <f t="shared" si="205"/>
        <v>15.563203387107286</v>
      </c>
      <c r="P997" s="99"/>
      <c r="Q997" s="107">
        <f t="shared" si="206"/>
        <v>9.5010295236366685E-2</v>
      </c>
      <c r="R997" s="97">
        <f t="shared" si="213"/>
        <v>0.99742735979139274</v>
      </c>
      <c r="S997" s="97">
        <f t="shared" si="216"/>
        <v>10.430716449148205</v>
      </c>
      <c r="T997" s="100">
        <f t="shared" si="207"/>
        <v>0.13728611084457865</v>
      </c>
      <c r="U997" s="100">
        <f t="shared" si="208"/>
        <v>1.3985170788883394E-2</v>
      </c>
      <c r="V997" s="100">
        <f t="shared" si="209"/>
        <v>0.12330094005569525</v>
      </c>
      <c r="Y997" s="81"/>
      <c r="Z997" s="81"/>
    </row>
    <row r="998" spans="1:26" ht="13">
      <c r="A998" s="74">
        <v>1953.06</v>
      </c>
      <c r="B998" s="95">
        <v>23.95</v>
      </c>
      <c r="C998" s="96">
        <v>1.42</v>
      </c>
      <c r="D998" s="95">
        <v>2.5099999999999998</v>
      </c>
      <c r="E998" s="95">
        <v>26.8</v>
      </c>
      <c r="F998" s="96">
        <f t="shared" si="217"/>
        <v>1953.4583333332585</v>
      </c>
      <c r="G998" s="97">
        <v>3.11</v>
      </c>
      <c r="H998" s="96">
        <f t="shared" si="214"/>
        <v>285.27354384328345</v>
      </c>
      <c r="I998" s="96">
        <f t="shared" si="210"/>
        <v>16.913922014925365</v>
      </c>
      <c r="J998" s="98">
        <f t="shared" si="215"/>
        <v>23428.089380610276</v>
      </c>
      <c r="K998" s="96">
        <f t="shared" si="211"/>
        <v>29.897143843283569</v>
      </c>
      <c r="L998" s="98">
        <f t="shared" si="212"/>
        <v>2455.3028954209517</v>
      </c>
      <c r="M998" s="91">
        <f t="shared" si="204"/>
        <v>11.624407885470076</v>
      </c>
      <c r="N998" s="87"/>
      <c r="O998" s="99">
        <f t="shared" si="205"/>
        <v>14.904522212477071</v>
      </c>
      <c r="P998" s="99"/>
      <c r="Q998" s="107">
        <f t="shared" si="206"/>
        <v>9.846726592393619E-2</v>
      </c>
      <c r="R998" s="97">
        <f t="shared" si="213"/>
        <v>1.0180660886362762</v>
      </c>
      <c r="S998" s="97">
        <f t="shared" si="216"/>
        <v>10.365061513499805</v>
      </c>
      <c r="T998" s="100">
        <f t="shared" si="207"/>
        <v>0.14118308282615111</v>
      </c>
      <c r="U998" s="100">
        <f t="shared" si="208"/>
        <v>1.4127885287435582E-2</v>
      </c>
      <c r="V998" s="100">
        <f t="shared" si="209"/>
        <v>0.12705519753871553</v>
      </c>
      <c r="Y998" s="81"/>
      <c r="Z998" s="81"/>
    </row>
    <row r="999" spans="1:26" ht="13">
      <c r="A999" s="74">
        <v>1953.07</v>
      </c>
      <c r="B999" s="95">
        <v>24.29</v>
      </c>
      <c r="C999" s="96">
        <v>1.42</v>
      </c>
      <c r="D999" s="95">
        <v>2.5233300000000001</v>
      </c>
      <c r="E999" s="95">
        <v>26.8</v>
      </c>
      <c r="F999" s="96">
        <f t="shared" si="217"/>
        <v>1953.5416666665917</v>
      </c>
      <c r="G999" s="97">
        <v>2.93</v>
      </c>
      <c r="H999" s="96">
        <f t="shared" si="214"/>
        <v>289.32335615671633</v>
      </c>
      <c r="I999" s="96">
        <f t="shared" si="210"/>
        <v>16.913922014925365</v>
      </c>
      <c r="J999" s="98">
        <f t="shared" si="215"/>
        <v>23876.434862841863</v>
      </c>
      <c r="K999" s="96">
        <f t="shared" si="211"/>
        <v>30.055920308395514</v>
      </c>
      <c r="L999" s="98">
        <f t="shared" si="212"/>
        <v>2480.3674097346543</v>
      </c>
      <c r="M999" s="91">
        <f t="shared" si="204"/>
        <v>11.750201645309996</v>
      </c>
      <c r="N999" s="87"/>
      <c r="O999" s="99">
        <f t="shared" si="205"/>
        <v>15.069129207230207</v>
      </c>
      <c r="P999" s="99"/>
      <c r="Q999" s="107">
        <f t="shared" si="206"/>
        <v>9.994449232654265E-2</v>
      </c>
      <c r="R999" s="97">
        <f t="shared" si="213"/>
        <v>1.0007239184253585</v>
      </c>
      <c r="S999" s="97">
        <f t="shared" si="216"/>
        <v>10.552317633523149</v>
      </c>
      <c r="T999" s="100">
        <f t="shared" si="207"/>
        <v>0.13725175253058586</v>
      </c>
      <c r="U999" s="100">
        <f t="shared" si="208"/>
        <v>1.2071995591179441E-2</v>
      </c>
      <c r="V999" s="100">
        <f t="shared" si="209"/>
        <v>0.12517975693940642</v>
      </c>
      <c r="Y999" s="81"/>
      <c r="Z999" s="81"/>
    </row>
    <row r="1000" spans="1:26" ht="13">
      <c r="A1000" s="74">
        <v>1953.08</v>
      </c>
      <c r="B1000" s="95">
        <v>24.39</v>
      </c>
      <c r="C1000" s="96">
        <v>1.42</v>
      </c>
      <c r="D1000" s="95">
        <v>2.53667</v>
      </c>
      <c r="E1000" s="95">
        <v>26.9</v>
      </c>
      <c r="F1000" s="96">
        <f t="shared" si="217"/>
        <v>1953.624999999925</v>
      </c>
      <c r="G1000" s="97">
        <v>2.95</v>
      </c>
      <c r="H1000" s="96">
        <f t="shared" si="214"/>
        <v>289.43449795539027</v>
      </c>
      <c r="I1000" s="96">
        <f t="shared" si="210"/>
        <v>16.851044981412635</v>
      </c>
      <c r="J1000" s="98">
        <f t="shared" si="215"/>
        <v>24001.493010766746</v>
      </c>
      <c r="K1000" s="96">
        <f t="shared" si="211"/>
        <v>30.102493149999994</v>
      </c>
      <c r="L1000" s="98">
        <f t="shared" si="212"/>
        <v>2496.2635209356981</v>
      </c>
      <c r="M1000" s="91">
        <f t="shared" si="204"/>
        <v>11.715076201734</v>
      </c>
      <c r="N1000" s="87"/>
      <c r="O1000" s="99">
        <f t="shared" si="205"/>
        <v>15.027019046734058</v>
      </c>
      <c r="P1000" s="99"/>
      <c r="Q1000" s="107">
        <f t="shared" si="206"/>
        <v>0.10099082396456593</v>
      </c>
      <c r="R1000" s="97">
        <f t="shared" si="213"/>
        <v>1.0093554892706844</v>
      </c>
      <c r="S1000" s="97">
        <f t="shared" si="216"/>
        <v>10.520700306261942</v>
      </c>
      <c r="T1000" s="100">
        <f t="shared" si="207"/>
        <v>0.14005750752165169</v>
      </c>
      <c r="U1000" s="100">
        <f t="shared" si="208"/>
        <v>1.2879277687620982E-2</v>
      </c>
      <c r="V1000" s="100">
        <f t="shared" si="209"/>
        <v>0.12717822983403071</v>
      </c>
      <c r="Y1000" s="81"/>
      <c r="Z1000" s="81"/>
    </row>
    <row r="1001" spans="1:26" ht="13">
      <c r="A1001" s="74">
        <v>1953.09</v>
      </c>
      <c r="B1001" s="95">
        <v>23.27</v>
      </c>
      <c r="C1001" s="96">
        <v>1.42</v>
      </c>
      <c r="D1001" s="95">
        <v>2.5499999999999998</v>
      </c>
      <c r="E1001" s="95">
        <v>26.9</v>
      </c>
      <c r="F1001" s="96">
        <f t="shared" si="217"/>
        <v>1953.7083333332582</v>
      </c>
      <c r="G1001" s="97">
        <v>2.87</v>
      </c>
      <c r="H1001" s="96">
        <f t="shared" si="214"/>
        <v>276.14353289962816</v>
      </c>
      <c r="I1001" s="96">
        <f t="shared" si="210"/>
        <v>16.851044981412635</v>
      </c>
      <c r="J1001" s="98">
        <f t="shared" si="215"/>
        <v>23015.781838191175</v>
      </c>
      <c r="K1001" s="96">
        <f t="shared" si="211"/>
        <v>30.260679368029731</v>
      </c>
      <c r="L1001" s="98">
        <f t="shared" si="212"/>
        <v>2522.1419719547698</v>
      </c>
      <c r="M1001" s="91">
        <f t="shared" si="204"/>
        <v>11.139349357262917</v>
      </c>
      <c r="N1001" s="87"/>
      <c r="O1001" s="99">
        <f t="shared" si="205"/>
        <v>14.294747954197064</v>
      </c>
      <c r="P1001" s="99"/>
      <c r="Q1001" s="107">
        <f t="shared" si="206"/>
        <v>0.10560037156783567</v>
      </c>
      <c r="R1001" s="97">
        <f t="shared" si="213"/>
        <v>1.020678701404313</v>
      </c>
      <c r="S1001" s="97">
        <f t="shared" si="216"/>
        <v>10.619126605097259</v>
      </c>
      <c r="T1001" s="100">
        <f t="shared" si="207"/>
        <v>0.14811930578144072</v>
      </c>
      <c r="U1001" s="100">
        <f t="shared" si="208"/>
        <v>1.1614031146959913E-2</v>
      </c>
      <c r="V1001" s="100">
        <f t="shared" si="209"/>
        <v>0.13650527463448081</v>
      </c>
      <c r="Y1001" s="81"/>
      <c r="Z1001" s="81"/>
    </row>
    <row r="1002" spans="1:26" ht="13">
      <c r="A1002" s="74">
        <v>1953.1</v>
      </c>
      <c r="B1002" s="95">
        <v>23.97</v>
      </c>
      <c r="C1002" s="96">
        <v>1.43</v>
      </c>
      <c r="D1002" s="95">
        <v>2.53667</v>
      </c>
      <c r="E1002" s="95">
        <v>27</v>
      </c>
      <c r="F1002" s="96">
        <f t="shared" si="217"/>
        <v>1953.7916666665915</v>
      </c>
      <c r="G1002" s="97">
        <v>2.66</v>
      </c>
      <c r="H1002" s="96">
        <f t="shared" si="214"/>
        <v>283.39686611111102</v>
      </c>
      <c r="I1002" s="96">
        <f t="shared" si="210"/>
        <v>16.906863518518513</v>
      </c>
      <c r="J1002" s="98">
        <f t="shared" si="215"/>
        <v>23737.754898943076</v>
      </c>
      <c r="K1002" s="96">
        <f t="shared" si="211"/>
        <v>29.991002434629621</v>
      </c>
      <c r="L1002" s="98">
        <f t="shared" si="212"/>
        <v>2512.0922285983288</v>
      </c>
      <c r="M1002" s="91">
        <f t="shared" si="204"/>
        <v>11.391934765421409</v>
      </c>
      <c r="N1002" s="87"/>
      <c r="O1002" s="99">
        <f t="shared" si="205"/>
        <v>14.623798898879675</v>
      </c>
      <c r="P1002" s="99"/>
      <c r="Q1002" s="107">
        <f t="shared" si="206"/>
        <v>0.10609757559259157</v>
      </c>
      <c r="R1002" s="97">
        <f t="shared" si="213"/>
        <v>1.0004767054054859</v>
      </c>
      <c r="S1002" s="97">
        <f t="shared" si="216"/>
        <v>10.798572959437408</v>
      </c>
      <c r="T1002" s="100">
        <f t="shared" si="207"/>
        <v>0.14478018787325175</v>
      </c>
      <c r="U1002" s="100">
        <f t="shared" si="208"/>
        <v>9.6887731852812742E-3</v>
      </c>
      <c r="V1002" s="100">
        <f t="shared" si="209"/>
        <v>0.13509141468797048</v>
      </c>
      <c r="Y1002" s="81"/>
      <c r="Z1002" s="81"/>
    </row>
    <row r="1003" spans="1:26" ht="13">
      <c r="A1003" s="74">
        <v>1953.11</v>
      </c>
      <c r="B1003" s="95">
        <v>24.5</v>
      </c>
      <c r="C1003" s="96">
        <v>1.44</v>
      </c>
      <c r="D1003" s="95">
        <v>2.5233300000000001</v>
      </c>
      <c r="E1003" s="95">
        <v>26.9</v>
      </c>
      <c r="F1003" s="96">
        <f t="shared" si="217"/>
        <v>1953.8749999999247</v>
      </c>
      <c r="G1003" s="97">
        <v>2.68</v>
      </c>
      <c r="H1003" s="96">
        <f t="shared" si="214"/>
        <v>290.73986059479546</v>
      </c>
      <c r="I1003" s="96">
        <f t="shared" si="210"/>
        <v>17.088383643122672</v>
      </c>
      <c r="J1003" s="98">
        <f t="shared" si="215"/>
        <v>24472.094441973506</v>
      </c>
      <c r="K1003" s="96">
        <f t="shared" si="211"/>
        <v>29.944188262639397</v>
      </c>
      <c r="L1003" s="98">
        <f t="shared" si="212"/>
        <v>2520.4559211536734</v>
      </c>
      <c r="M1003" s="91">
        <f t="shared" si="204"/>
        <v>11.644070268505766</v>
      </c>
      <c r="N1003" s="87"/>
      <c r="O1003" s="99">
        <f t="shared" si="205"/>
        <v>14.953068513374745</v>
      </c>
      <c r="P1003" s="99"/>
      <c r="Q1003" s="107">
        <f t="shared" si="206"/>
        <v>0.10360914376609945</v>
      </c>
      <c r="R1003" s="97">
        <f t="shared" si="213"/>
        <v>1.0100968735423244</v>
      </c>
      <c r="S1003" s="97">
        <f t="shared" si="216"/>
        <v>10.843883228012828</v>
      </c>
      <c r="T1003" s="100">
        <f t="shared" si="207"/>
        <v>0.14095040856172303</v>
      </c>
      <c r="U1003" s="100">
        <f t="shared" si="208"/>
        <v>9.5294043800555617E-3</v>
      </c>
      <c r="V1003" s="100">
        <f t="shared" si="209"/>
        <v>0.13142100418166747</v>
      </c>
      <c r="Y1003" s="81"/>
      <c r="Z1003" s="81"/>
    </row>
    <row r="1004" spans="1:26" ht="13">
      <c r="A1004" s="74">
        <v>1953.12</v>
      </c>
      <c r="B1004" s="95">
        <v>24.83</v>
      </c>
      <c r="C1004" s="96">
        <v>1.45</v>
      </c>
      <c r="D1004" s="95">
        <v>2.5099999999999998</v>
      </c>
      <c r="E1004" s="95">
        <v>26.9</v>
      </c>
      <c r="F1004" s="96">
        <f t="shared" si="217"/>
        <v>1953.958333333258</v>
      </c>
      <c r="G1004" s="97">
        <v>2.59</v>
      </c>
      <c r="H1004" s="96">
        <f t="shared" si="214"/>
        <v>294.65594851301103</v>
      </c>
      <c r="I1004" s="96">
        <f t="shared" si="210"/>
        <v>17.207052973977689</v>
      </c>
      <c r="J1004" s="98">
        <f t="shared" si="215"/>
        <v>24922.414275072402</v>
      </c>
      <c r="K1004" s="96">
        <f t="shared" si="211"/>
        <v>29.786002044609656</v>
      </c>
      <c r="L1004" s="98">
        <f t="shared" si="212"/>
        <v>2519.3419182614471</v>
      </c>
      <c r="M1004" s="91">
        <f t="shared" si="204"/>
        <v>11.754449184027289</v>
      </c>
      <c r="N1004" s="87"/>
      <c r="O1004" s="99">
        <f t="shared" si="205"/>
        <v>15.101395257015952</v>
      </c>
      <c r="P1004" s="99"/>
      <c r="Q1004" s="107">
        <f t="shared" si="206"/>
        <v>0.1037026908393707</v>
      </c>
      <c r="R1004" s="97">
        <f t="shared" si="213"/>
        <v>1.0118200222971947</v>
      </c>
      <c r="S1004" s="97">
        <f t="shared" si="216"/>
        <v>10.953372545673806</v>
      </c>
      <c r="T1004" s="100">
        <f t="shared" si="207"/>
        <v>0.14120169618292677</v>
      </c>
      <c r="U1004" s="100">
        <f t="shared" si="208"/>
        <v>8.4527711415074425E-3</v>
      </c>
      <c r="V1004" s="100">
        <f t="shared" si="209"/>
        <v>0.13274892504141933</v>
      </c>
      <c r="Y1004" s="81"/>
      <c r="Z1004" s="81"/>
    </row>
    <row r="1005" spans="1:26" ht="13">
      <c r="A1005" s="74">
        <v>1954.01</v>
      </c>
      <c r="B1005" s="95">
        <v>25.46</v>
      </c>
      <c r="C1005" s="96">
        <v>1.4566699999999999</v>
      </c>
      <c r="D1005" s="95">
        <v>2.5233300000000001</v>
      </c>
      <c r="E1005" s="95">
        <v>26.9</v>
      </c>
      <c r="F1005" s="96">
        <f t="shared" si="217"/>
        <v>1954.0416666665913</v>
      </c>
      <c r="G1005" s="97">
        <v>2.48</v>
      </c>
      <c r="H1005" s="96">
        <f t="shared" si="214"/>
        <v>302.13211635687725</v>
      </c>
      <c r="I1005" s="96">
        <f t="shared" si="210"/>
        <v>17.286205417657989</v>
      </c>
      <c r="J1005" s="98">
        <f t="shared" si="215"/>
        <v>25676.600021889488</v>
      </c>
      <c r="K1005" s="96">
        <f t="shared" si="211"/>
        <v>29.944188262639397</v>
      </c>
      <c r="L1005" s="98">
        <f t="shared" si="212"/>
        <v>2544.7971379903538</v>
      </c>
      <c r="M1005" s="91">
        <f t="shared" si="204"/>
        <v>12.002650554927818</v>
      </c>
      <c r="N1005" s="87"/>
      <c r="O1005" s="99">
        <f t="shared" si="205"/>
        <v>15.427061391002432</v>
      </c>
      <c r="P1005" s="99"/>
      <c r="Q1005" s="107">
        <f t="shared" si="206"/>
        <v>0.103043452298371</v>
      </c>
      <c r="R1005" s="97">
        <f t="shared" si="213"/>
        <v>1.0029454226504648</v>
      </c>
      <c r="S1005" s="97">
        <f t="shared" si="216"/>
        <v>11.08284165339315</v>
      </c>
      <c r="T1005" s="100">
        <f t="shared" si="207"/>
        <v>0.14154011284922263</v>
      </c>
      <c r="U1005" s="100">
        <f t="shared" si="208"/>
        <v>7.2883489509014687E-3</v>
      </c>
      <c r="V1005" s="100">
        <f t="shared" si="209"/>
        <v>0.13425176389832116</v>
      </c>
      <c r="Y1005" s="81"/>
      <c r="Z1005" s="81"/>
    </row>
    <row r="1006" spans="1:26" ht="13">
      <c r="A1006" s="74">
        <v>1954.02</v>
      </c>
      <c r="B1006" s="95">
        <v>26.02</v>
      </c>
      <c r="C1006" s="96">
        <v>1.46333</v>
      </c>
      <c r="D1006" s="95">
        <v>2.53667</v>
      </c>
      <c r="E1006" s="95">
        <v>26.9</v>
      </c>
      <c r="F1006" s="96">
        <f t="shared" si="217"/>
        <v>1954.1249999999245</v>
      </c>
      <c r="G1006" s="97">
        <v>2.4700000000000002</v>
      </c>
      <c r="H1006" s="96">
        <f t="shared" si="214"/>
        <v>308.77759888475828</v>
      </c>
      <c r="I1006" s="96">
        <f t="shared" si="210"/>
        <v>17.365239192007429</v>
      </c>
      <c r="J1006" s="98">
        <f t="shared" si="215"/>
        <v>26364.345803694701</v>
      </c>
      <c r="K1006" s="96">
        <f t="shared" si="211"/>
        <v>30.102493149999994</v>
      </c>
      <c r="L1006" s="98">
        <f t="shared" si="212"/>
        <v>2570.2400103711857</v>
      </c>
      <c r="M1006" s="91">
        <f t="shared" si="204"/>
        <v>12.215052485432832</v>
      </c>
      <c r="N1006" s="87"/>
      <c r="O1006" s="99">
        <f t="shared" si="205"/>
        <v>15.705755365444592</v>
      </c>
      <c r="P1006" s="99"/>
      <c r="Q1006" s="107">
        <f t="shared" si="206"/>
        <v>0.10169472728013387</v>
      </c>
      <c r="R1006" s="97">
        <f t="shared" si="213"/>
        <v>1.0108881079156506</v>
      </c>
      <c r="S1006" s="97">
        <f t="shared" si="216"/>
        <v>11.115485306230569</v>
      </c>
      <c r="T1006" s="100">
        <f t="shared" si="207"/>
        <v>0.14020256038602752</v>
      </c>
      <c r="U1006" s="100">
        <f t="shared" si="208"/>
        <v>7.504392573155716E-3</v>
      </c>
      <c r="V1006" s="100">
        <f t="shared" si="209"/>
        <v>0.1326981678128718</v>
      </c>
      <c r="Y1006" s="81"/>
      <c r="Z1006" s="81"/>
    </row>
    <row r="1007" spans="1:26" ht="13">
      <c r="A1007" s="74">
        <v>1954.03</v>
      </c>
      <c r="B1007" s="95">
        <v>26.57</v>
      </c>
      <c r="C1007" s="96">
        <v>1.47</v>
      </c>
      <c r="D1007" s="95">
        <v>2.5499999999999998</v>
      </c>
      <c r="E1007" s="95">
        <v>26.9</v>
      </c>
      <c r="F1007" s="96">
        <f t="shared" si="217"/>
        <v>1954.2083333332578</v>
      </c>
      <c r="G1007" s="97">
        <v>2.37</v>
      </c>
      <c r="H1007" s="96">
        <f t="shared" si="214"/>
        <v>315.30441208178428</v>
      </c>
      <c r="I1007" s="96">
        <f t="shared" si="210"/>
        <v>17.444391635687726</v>
      </c>
      <c r="J1007" s="98">
        <f t="shared" si="215"/>
        <v>27045.745594355143</v>
      </c>
      <c r="K1007" s="96">
        <f t="shared" si="211"/>
        <v>30.260679368029731</v>
      </c>
      <c r="L1007" s="98">
        <f t="shared" si="212"/>
        <v>2595.6586851940392</v>
      </c>
      <c r="M1007" s="91">
        <f t="shared" si="204"/>
        <v>12.420105295189964</v>
      </c>
      <c r="N1007" s="87"/>
      <c r="O1007" s="99">
        <f t="shared" si="205"/>
        <v>15.97405840361313</v>
      </c>
      <c r="P1007" s="99"/>
      <c r="Q1007" s="107">
        <f t="shared" si="206"/>
        <v>0.10134313684560133</v>
      </c>
      <c r="R1007" s="97">
        <f t="shared" si="213"/>
        <v>1.0090659974682945</v>
      </c>
      <c r="S1007" s="97">
        <f t="shared" si="216"/>
        <v>11.236511909779637</v>
      </c>
      <c r="T1007" s="100">
        <f t="shared" si="207"/>
        <v>0.13963251987409153</v>
      </c>
      <c r="U1007" s="100">
        <f t="shared" si="208"/>
        <v>6.1917044734545179E-3</v>
      </c>
      <c r="V1007" s="100">
        <f t="shared" si="209"/>
        <v>0.13344081540063701</v>
      </c>
      <c r="Y1007" s="81"/>
      <c r="Z1007" s="81"/>
    </row>
    <row r="1008" spans="1:26" ht="13">
      <c r="A1008" s="74">
        <v>1954.04</v>
      </c>
      <c r="B1008" s="95">
        <v>27.63</v>
      </c>
      <c r="C1008" s="96">
        <v>1.46333</v>
      </c>
      <c r="D1008" s="95">
        <v>2.5733299999999999</v>
      </c>
      <c r="E1008" s="95">
        <v>26.8</v>
      </c>
      <c r="F1008" s="96">
        <f t="shared" si="217"/>
        <v>1954.291666666591</v>
      </c>
      <c r="G1008" s="97">
        <v>2.29</v>
      </c>
      <c r="H1008" s="96">
        <f t="shared" si="214"/>
        <v>329.10680652985059</v>
      </c>
      <c r="I1008" s="96">
        <f t="shared" si="210"/>
        <v>17.430034860634322</v>
      </c>
      <c r="J1008" s="98">
        <f t="shared" si="215"/>
        <v>28354.259072350644</v>
      </c>
      <c r="K1008" s="96">
        <f t="shared" si="211"/>
        <v>30.651480942723868</v>
      </c>
      <c r="L1008" s="98">
        <f t="shared" si="212"/>
        <v>2640.7841295205244</v>
      </c>
      <c r="M1008" s="91">
        <f t="shared" si="204"/>
        <v>12.907868184060911</v>
      </c>
      <c r="N1008" s="87"/>
      <c r="O1008" s="99">
        <f t="shared" si="205"/>
        <v>16.603059291869435</v>
      </c>
      <c r="P1008" s="99"/>
      <c r="Q1008" s="107">
        <f t="shared" si="206"/>
        <v>9.8113505602729856E-2</v>
      </c>
      <c r="R1008" s="97">
        <f t="shared" si="213"/>
        <v>0.99484451366747939</v>
      </c>
      <c r="S1008" s="97">
        <f t="shared" si="216"/>
        <v>11.380689494195362</v>
      </c>
      <c r="T1008" s="100">
        <f t="shared" si="207"/>
        <v>0.13616865242085319</v>
      </c>
      <c r="U1008" s="100">
        <f t="shared" si="208"/>
        <v>5.181458023079788E-3</v>
      </c>
      <c r="V1008" s="100">
        <f t="shared" si="209"/>
        <v>0.1309871943977734</v>
      </c>
      <c r="Y1008" s="81"/>
      <c r="Z1008" s="81"/>
    </row>
    <row r="1009" spans="1:26" ht="13">
      <c r="A1009" s="74">
        <v>1954.05</v>
      </c>
      <c r="B1009" s="95">
        <v>28.73</v>
      </c>
      <c r="C1009" s="96">
        <v>1.4566699999999999</v>
      </c>
      <c r="D1009" s="95">
        <v>2.59667</v>
      </c>
      <c r="E1009" s="95">
        <v>26.9</v>
      </c>
      <c r="F1009" s="96">
        <f t="shared" si="217"/>
        <v>1954.3749999999243</v>
      </c>
      <c r="G1009" s="97">
        <v>2.37</v>
      </c>
      <c r="H1009" s="96">
        <f t="shared" si="214"/>
        <v>340.93698754646829</v>
      </c>
      <c r="I1009" s="96">
        <f t="shared" si="210"/>
        <v>17.286205417657989</v>
      </c>
      <c r="J1009" s="98">
        <f t="shared" si="215"/>
        <v>29497.598576481192</v>
      </c>
      <c r="K1009" s="96">
        <f t="shared" si="211"/>
        <v>30.814509135130105</v>
      </c>
      <c r="L1009" s="98">
        <f t="shared" si="212"/>
        <v>2666.0469646916613</v>
      </c>
      <c r="M1009" s="91">
        <f t="shared" si="204"/>
        <v>13.31204223802585</v>
      </c>
      <c r="N1009" s="87"/>
      <c r="O1009" s="99">
        <f t="shared" si="205"/>
        <v>17.121370897689314</v>
      </c>
      <c r="P1009" s="99"/>
      <c r="Q1009" s="107">
        <f t="shared" si="206"/>
        <v>9.535006165318291E-2</v>
      </c>
      <c r="R1009" s="97">
        <f t="shared" si="213"/>
        <v>1.0010924459392456</v>
      </c>
      <c r="S1009" s="97">
        <f t="shared" si="216"/>
        <v>11.279927224365446</v>
      </c>
      <c r="T1009" s="100">
        <f t="shared" si="207"/>
        <v>0.13306154376836687</v>
      </c>
      <c r="U1009" s="100">
        <f t="shared" si="208"/>
        <v>6.6732828210043227E-3</v>
      </c>
      <c r="V1009" s="100">
        <f t="shared" si="209"/>
        <v>0.12638826094736255</v>
      </c>
      <c r="Y1009" s="81"/>
      <c r="Z1009" s="81"/>
    </row>
    <row r="1010" spans="1:26" ht="13">
      <c r="A1010" s="74">
        <v>1954.06</v>
      </c>
      <c r="B1010" s="95">
        <v>28.96</v>
      </c>
      <c r="C1010" s="96">
        <v>1.45</v>
      </c>
      <c r="D1010" s="95">
        <v>2.62</v>
      </c>
      <c r="E1010" s="95">
        <v>26.9</v>
      </c>
      <c r="F1010" s="96">
        <f t="shared" si="217"/>
        <v>1954.4583333332575</v>
      </c>
      <c r="G1010" s="97">
        <v>2.38</v>
      </c>
      <c r="H1010" s="96">
        <f t="shared" si="214"/>
        <v>343.66638215613375</v>
      </c>
      <c r="I1010" s="96">
        <f t="shared" si="210"/>
        <v>17.207052973977689</v>
      </c>
      <c r="J1010" s="98">
        <f t="shared" si="215"/>
        <v>29857.805358030637</v>
      </c>
      <c r="K1010" s="96">
        <f t="shared" si="211"/>
        <v>31.091364684014863</v>
      </c>
      <c r="L1010" s="98">
        <f t="shared" si="212"/>
        <v>2701.2241035234902</v>
      </c>
      <c r="M1010" s="91">
        <f t="shared" si="204"/>
        <v>13.357885903658991</v>
      </c>
      <c r="N1010" s="87"/>
      <c r="O1010" s="99">
        <f t="shared" si="205"/>
        <v>17.178043503737307</v>
      </c>
      <c r="P1010" s="99"/>
      <c r="Q1010" s="107">
        <f t="shared" si="206"/>
        <v>9.4397589195516815E-2</v>
      </c>
      <c r="R1010" s="97">
        <f t="shared" si="213"/>
        <v>1.009070925747481</v>
      </c>
      <c r="S1010" s="97">
        <f t="shared" si="216"/>
        <v>11.29224993505669</v>
      </c>
      <c r="T1010" s="100">
        <f t="shared" si="207"/>
        <v>0.13092615266016594</v>
      </c>
      <c r="U1010" s="100">
        <f t="shared" si="208"/>
        <v>6.8336353745208633E-3</v>
      </c>
      <c r="V1010" s="100">
        <f t="shared" si="209"/>
        <v>0.12409251728564508</v>
      </c>
      <c r="Y1010" s="81"/>
      <c r="Z1010" s="81"/>
    </row>
    <row r="1011" spans="1:26" ht="13">
      <c r="A1011" s="74">
        <v>1954.07</v>
      </c>
      <c r="B1011" s="95">
        <v>30.13</v>
      </c>
      <c r="C1011" s="96">
        <v>1.4566699999999999</v>
      </c>
      <c r="D1011" s="95">
        <v>2.6233300000000002</v>
      </c>
      <c r="E1011" s="95">
        <v>26.9</v>
      </c>
      <c r="F1011" s="96">
        <f t="shared" si="217"/>
        <v>1954.5416666665908</v>
      </c>
      <c r="G1011" s="97">
        <v>2.2999999999999998</v>
      </c>
      <c r="H1011" s="96">
        <f t="shared" si="214"/>
        <v>357.55069386617089</v>
      </c>
      <c r="I1011" s="96">
        <f t="shared" si="210"/>
        <v>17.286205417657989</v>
      </c>
      <c r="J1011" s="98">
        <f t="shared" si="215"/>
        <v>31189.229611476865</v>
      </c>
      <c r="K1011" s="96">
        <f t="shared" si="211"/>
        <v>31.130881571189583</v>
      </c>
      <c r="L1011" s="98">
        <f t="shared" si="212"/>
        <v>2715.5539899328114</v>
      </c>
      <c r="M1011" s="91">
        <f t="shared" si="204"/>
        <v>13.833009564245319</v>
      </c>
      <c r="N1011" s="87"/>
      <c r="O1011" s="99">
        <f t="shared" si="205"/>
        <v>17.784289655101237</v>
      </c>
      <c r="P1011" s="99"/>
      <c r="Q1011" s="107">
        <f t="shared" si="206"/>
        <v>9.2035333094363569E-2</v>
      </c>
      <c r="R1011" s="97">
        <f t="shared" si="213"/>
        <v>0.99661625986110247</v>
      </c>
      <c r="S1011" s="97">
        <f t="shared" si="216"/>
        <v>11.394681095739587</v>
      </c>
      <c r="T1011" s="100">
        <f t="shared" si="207"/>
        <v>0.13002389703673356</v>
      </c>
      <c r="U1011" s="100">
        <f t="shared" si="208"/>
        <v>5.7872766306619194E-3</v>
      </c>
      <c r="V1011" s="100">
        <f t="shared" si="209"/>
        <v>0.12423662040607164</v>
      </c>
      <c r="Y1011" s="81"/>
      <c r="Z1011" s="81"/>
    </row>
    <row r="1012" spans="1:26" ht="13">
      <c r="A1012" s="74">
        <v>1954.08</v>
      </c>
      <c r="B1012" s="95">
        <v>30.73</v>
      </c>
      <c r="C1012" s="96">
        <v>1.46333</v>
      </c>
      <c r="D1012" s="95">
        <v>2.6266699999999998</v>
      </c>
      <c r="E1012" s="95">
        <v>26.9</v>
      </c>
      <c r="F1012" s="96">
        <f t="shared" si="217"/>
        <v>1954.6249999999241</v>
      </c>
      <c r="G1012" s="97">
        <v>2.36</v>
      </c>
      <c r="H1012" s="96">
        <f t="shared" si="214"/>
        <v>364.67085371747208</v>
      </c>
      <c r="I1012" s="96">
        <f t="shared" si="210"/>
        <v>17.365239192007429</v>
      </c>
      <c r="J1012" s="98">
        <f t="shared" si="215"/>
        <v>31936.553952028913</v>
      </c>
      <c r="K1012" s="96">
        <f t="shared" si="211"/>
        <v>31.170517127695156</v>
      </c>
      <c r="L1012" s="98">
        <f t="shared" si="212"/>
        <v>2729.801111915905</v>
      </c>
      <c r="M1012" s="91">
        <f t="shared" si="204"/>
        <v>14.04211234732057</v>
      </c>
      <c r="N1012" s="87"/>
      <c r="O1012" s="99">
        <f t="shared" si="205"/>
        <v>18.047877301272521</v>
      </c>
      <c r="P1012" s="99"/>
      <c r="Q1012" s="107">
        <f t="shared" si="206"/>
        <v>9.035884137731523E-2</v>
      </c>
      <c r="R1012" s="97">
        <f t="shared" si="213"/>
        <v>1.000201558545158</v>
      </c>
      <c r="S1012" s="97">
        <f t="shared" si="216"/>
        <v>11.356124455945997</v>
      </c>
      <c r="T1012" s="100">
        <f t="shared" si="207"/>
        <v>0.12632687789695574</v>
      </c>
      <c r="U1012" s="100">
        <f t="shared" si="208"/>
        <v>6.8031997725062077E-3</v>
      </c>
      <c r="V1012" s="100">
        <f t="shared" si="209"/>
        <v>0.11952367812444953</v>
      </c>
      <c r="Y1012" s="81"/>
      <c r="Z1012" s="81"/>
    </row>
    <row r="1013" spans="1:26" ht="13">
      <c r="A1013" s="74">
        <v>1954.09</v>
      </c>
      <c r="B1013" s="95">
        <v>31.45</v>
      </c>
      <c r="C1013" s="96">
        <v>1.47</v>
      </c>
      <c r="D1013" s="95">
        <v>2.63</v>
      </c>
      <c r="E1013" s="95">
        <v>26.8</v>
      </c>
      <c r="F1013" s="96">
        <f t="shared" si="217"/>
        <v>1954.7083333332573</v>
      </c>
      <c r="G1013" s="97">
        <v>2.38</v>
      </c>
      <c r="H1013" s="96">
        <f t="shared" si="214"/>
        <v>374.6076389925372</v>
      </c>
      <c r="I1013" s="96">
        <f t="shared" si="210"/>
        <v>17.509482649253727</v>
      </c>
      <c r="J1013" s="98">
        <f t="shared" si="215"/>
        <v>32934.566415720743</v>
      </c>
      <c r="K1013" s="96">
        <f t="shared" si="211"/>
        <v>31.32648936567163</v>
      </c>
      <c r="L1013" s="98">
        <f t="shared" si="212"/>
        <v>2754.1465714895244</v>
      </c>
      <c r="M1013" s="91">
        <f t="shared" si="204"/>
        <v>14.356474143296968</v>
      </c>
      <c r="N1013" s="87"/>
      <c r="O1013" s="99">
        <f t="shared" si="205"/>
        <v>18.445764153358315</v>
      </c>
      <c r="P1013" s="99"/>
      <c r="Q1013" s="107">
        <f t="shared" si="206"/>
        <v>8.8211182770912194E-2</v>
      </c>
      <c r="R1013" s="97">
        <f t="shared" si="213"/>
        <v>0.99758112711171998</v>
      </c>
      <c r="S1013" s="97">
        <f t="shared" si="216"/>
        <v>11.400795519347097</v>
      </c>
      <c r="T1013" s="100">
        <f t="shared" si="207"/>
        <v>0.12469394530903144</v>
      </c>
      <c r="U1013" s="100">
        <f t="shared" si="208"/>
        <v>6.3534200248591688E-3</v>
      </c>
      <c r="V1013" s="100">
        <f t="shared" si="209"/>
        <v>0.11834052528417227</v>
      </c>
      <c r="Y1013" s="81"/>
      <c r="Z1013" s="81"/>
    </row>
    <row r="1014" spans="1:26" ht="13">
      <c r="A1014" s="74">
        <v>1954.1</v>
      </c>
      <c r="B1014" s="95">
        <v>32.18</v>
      </c>
      <c r="C1014" s="96">
        <v>1.49333</v>
      </c>
      <c r="D1014" s="95">
        <v>2.6766700000000001</v>
      </c>
      <c r="E1014" s="95">
        <v>26.8</v>
      </c>
      <c r="F1014" s="96">
        <f t="shared" si="217"/>
        <v>1954.7916666665906</v>
      </c>
      <c r="G1014" s="97">
        <v>2.4300000000000002</v>
      </c>
      <c r="H1014" s="96">
        <f t="shared" si="214"/>
        <v>383.30282425373122</v>
      </c>
      <c r="I1014" s="96">
        <f t="shared" si="210"/>
        <v>17.787371241231337</v>
      </c>
      <c r="J1014" s="98">
        <f t="shared" si="215"/>
        <v>33829.343781558848</v>
      </c>
      <c r="K1014" s="96">
        <f t="shared" si="211"/>
        <v>31.882385661753723</v>
      </c>
      <c r="L1014" s="98">
        <f t="shared" si="212"/>
        <v>2813.8592175197368</v>
      </c>
      <c r="M1014" s="91">
        <f t="shared" si="204"/>
        <v>14.619231935730554</v>
      </c>
      <c r="N1014" s="87"/>
      <c r="O1014" s="99">
        <f t="shared" si="205"/>
        <v>18.776965474104692</v>
      </c>
      <c r="P1014" s="99"/>
      <c r="Q1014" s="107">
        <f t="shared" si="206"/>
        <v>8.645924352171841E-2</v>
      </c>
      <c r="R1014" s="97">
        <f t="shared" si="213"/>
        <v>0.99763332319824494</v>
      </c>
      <c r="S1014" s="97">
        <f t="shared" si="216"/>
        <v>11.373218444160525</v>
      </c>
      <c r="T1014" s="100">
        <f t="shared" si="207"/>
        <v>0.12387592370939671</v>
      </c>
      <c r="U1014" s="100">
        <f t="shared" si="208"/>
        <v>7.0302032567628459E-3</v>
      </c>
      <c r="V1014" s="100">
        <f t="shared" si="209"/>
        <v>0.11684572045263386</v>
      </c>
      <c r="Y1014" s="81"/>
      <c r="Z1014" s="81"/>
    </row>
    <row r="1015" spans="1:26" ht="13">
      <c r="A1015" s="74">
        <v>1954.11</v>
      </c>
      <c r="B1015" s="95">
        <v>33.44</v>
      </c>
      <c r="C1015" s="96">
        <v>1.51667</v>
      </c>
      <c r="D1015" s="95">
        <v>2.7233299999999998</v>
      </c>
      <c r="E1015" s="95">
        <v>26.8</v>
      </c>
      <c r="F1015" s="96">
        <f t="shared" si="217"/>
        <v>1954.8749999999238</v>
      </c>
      <c r="G1015" s="97">
        <v>2.48</v>
      </c>
      <c r="H1015" s="96">
        <f t="shared" si="214"/>
        <v>398.31095223880584</v>
      </c>
      <c r="I1015" s="96">
        <f t="shared" si="210"/>
        <v>18.065378945335816</v>
      </c>
      <c r="J1015" s="98">
        <f t="shared" si="215"/>
        <v>35286.790510402716</v>
      </c>
      <c r="K1015" s="96">
        <f t="shared" si="211"/>
        <v>32.438162845708945</v>
      </c>
      <c r="L1015" s="98">
        <f t="shared" si="212"/>
        <v>2873.7313158102579</v>
      </c>
      <c r="M1015" s="91">
        <f t="shared" si="204"/>
        <v>15.11731169743438</v>
      </c>
      <c r="N1015" s="87"/>
      <c r="O1015" s="99">
        <f t="shared" si="205"/>
        <v>19.407607457588679</v>
      </c>
      <c r="P1015" s="99"/>
      <c r="Q1015" s="107">
        <f t="shared" si="206"/>
        <v>8.3705524492971597E-2</v>
      </c>
      <c r="R1015" s="97">
        <f t="shared" si="213"/>
        <v>0.99943544122648431</v>
      </c>
      <c r="S1015" s="97">
        <f t="shared" si="216"/>
        <v>11.346301711907437</v>
      </c>
      <c r="T1015" s="100">
        <f t="shared" si="207"/>
        <v>0.11983219797869649</v>
      </c>
      <c r="U1015" s="100">
        <f t="shared" si="208"/>
        <v>7.6220588080992968E-3</v>
      </c>
      <c r="V1015" s="100">
        <f t="shared" si="209"/>
        <v>0.11221013917059719</v>
      </c>
      <c r="Y1015" s="81"/>
      <c r="Z1015" s="81"/>
    </row>
    <row r="1016" spans="1:26" ht="13">
      <c r="A1016" s="74">
        <v>1954.12</v>
      </c>
      <c r="B1016" s="95">
        <v>34.97</v>
      </c>
      <c r="C1016" s="96">
        <v>1.54</v>
      </c>
      <c r="D1016" s="95">
        <v>2.77</v>
      </c>
      <c r="E1016" s="95">
        <v>26.7</v>
      </c>
      <c r="F1016" s="96">
        <f t="shared" si="217"/>
        <v>1954.9583333332571</v>
      </c>
      <c r="G1016" s="97">
        <v>2.5099999999999998</v>
      </c>
      <c r="H1016" s="96">
        <f t="shared" si="214"/>
        <v>418.09516423220964</v>
      </c>
      <c r="I1016" s="96">
        <f t="shared" si="210"/>
        <v>18.411968913857674</v>
      </c>
      <c r="J1016" s="98">
        <f t="shared" si="215"/>
        <v>37175.422864828237</v>
      </c>
      <c r="K1016" s="96">
        <f t="shared" si="211"/>
        <v>33.117632397003739</v>
      </c>
      <c r="L1016" s="98">
        <f t="shared" si="212"/>
        <v>2944.6932037624888</v>
      </c>
      <c r="M1016" s="91">
        <f t="shared" si="204"/>
        <v>15.789062002327078</v>
      </c>
      <c r="N1016" s="87"/>
      <c r="O1016" s="99">
        <f t="shared" si="205"/>
        <v>20.257529192442462</v>
      </c>
      <c r="P1016" s="99"/>
      <c r="Q1016" s="107">
        <f t="shared" si="206"/>
        <v>7.9614728670576715E-2</v>
      </c>
      <c r="R1016" s="97">
        <f t="shared" si="213"/>
        <v>0.99336274347021081</v>
      </c>
      <c r="S1016" s="97">
        <f t="shared" si="216"/>
        <v>11.382367578544489</v>
      </c>
      <c r="T1016" s="100">
        <f t="shared" si="207"/>
        <v>0.11233940716168989</v>
      </c>
      <c r="U1016" s="100">
        <f t="shared" si="208"/>
        <v>7.4056611182429233E-3</v>
      </c>
      <c r="V1016" s="100">
        <f t="shared" si="209"/>
        <v>0.10493374604344696</v>
      </c>
      <c r="Y1016" s="81"/>
      <c r="Z1016" s="81"/>
    </row>
    <row r="1017" spans="1:26" ht="13">
      <c r="A1017" s="74">
        <v>1955.01</v>
      </c>
      <c r="B1017" s="95">
        <v>35.6</v>
      </c>
      <c r="C1017" s="96">
        <v>1.54667</v>
      </c>
      <c r="D1017" s="95">
        <v>2.8333300000000001</v>
      </c>
      <c r="E1017" s="95">
        <v>26.7</v>
      </c>
      <c r="F1017" s="96">
        <f t="shared" si="217"/>
        <v>1955.0416666665903</v>
      </c>
      <c r="G1017" s="97">
        <v>2.61</v>
      </c>
      <c r="H1017" s="96">
        <f t="shared" si="214"/>
        <v>425.62733333333324</v>
      </c>
      <c r="I1017" s="96">
        <f t="shared" si="210"/>
        <v>18.491714259737822</v>
      </c>
      <c r="J1017" s="98">
        <f t="shared" si="215"/>
        <v>37982.17224081824</v>
      </c>
      <c r="K1017" s="96">
        <f t="shared" si="211"/>
        <v>33.874794729026206</v>
      </c>
      <c r="L1017" s="98">
        <f t="shared" si="212"/>
        <v>3022.9221369403804</v>
      </c>
      <c r="M1017" s="91">
        <f t="shared" si="204"/>
        <v>15.990781062969827</v>
      </c>
      <c r="N1017" s="87"/>
      <c r="O1017" s="99">
        <f t="shared" si="205"/>
        <v>20.501927865048483</v>
      </c>
      <c r="P1017" s="99"/>
      <c r="Q1017" s="107">
        <f t="shared" si="206"/>
        <v>7.7815776226365735E-2</v>
      </c>
      <c r="R1017" s="97">
        <f t="shared" si="213"/>
        <v>0.99869009255840091</v>
      </c>
      <c r="S1017" s="97">
        <f t="shared" si="216"/>
        <v>11.306819885009334</v>
      </c>
      <c r="T1017" s="100">
        <f t="shared" si="207"/>
        <v>0.11304757223665529</v>
      </c>
      <c r="U1017" s="100">
        <f t="shared" si="208"/>
        <v>8.3458926376729359E-3</v>
      </c>
      <c r="V1017" s="100">
        <f t="shared" si="209"/>
        <v>0.10470167959898236</v>
      </c>
      <c r="Y1017" s="81"/>
      <c r="Z1017" s="81"/>
    </row>
    <row r="1018" spans="1:26" ht="13">
      <c r="A1018" s="74">
        <v>1955.02</v>
      </c>
      <c r="B1018" s="95">
        <v>36.79</v>
      </c>
      <c r="C1018" s="96">
        <v>1.5533300000000001</v>
      </c>
      <c r="D1018" s="95">
        <v>2.8966699999999999</v>
      </c>
      <c r="E1018" s="95">
        <v>26.7</v>
      </c>
      <c r="F1018" s="96">
        <f t="shared" si="217"/>
        <v>1955.1249999999236</v>
      </c>
      <c r="G1018" s="97">
        <v>2.65</v>
      </c>
      <c r="H1018" s="96">
        <f t="shared" si="214"/>
        <v>439.85476385767777</v>
      </c>
      <c r="I1018" s="96">
        <f t="shared" si="210"/>
        <v>18.571340047378271</v>
      </c>
      <c r="J1018" s="98">
        <f t="shared" si="215"/>
        <v>39389.906948696778</v>
      </c>
      <c r="K1018" s="96">
        <f t="shared" si="211"/>
        <v>34.632076619288377</v>
      </c>
      <c r="L1018" s="98">
        <f t="shared" si="212"/>
        <v>3101.3743343593774</v>
      </c>
      <c r="M1018" s="91">
        <f t="shared" si="204"/>
        <v>16.437728215987107</v>
      </c>
      <c r="N1018" s="87"/>
      <c r="O1018" s="99">
        <f t="shared" si="205"/>
        <v>21.056961301473869</v>
      </c>
      <c r="P1018" s="99"/>
      <c r="Q1018" s="107">
        <f t="shared" si="206"/>
        <v>7.5715401259660836E-2</v>
      </c>
      <c r="R1018" s="97">
        <f t="shared" si="213"/>
        <v>0.99959839144156226</v>
      </c>
      <c r="S1018" s="97">
        <f t="shared" si="216"/>
        <v>11.29200899750114</v>
      </c>
      <c r="T1018" s="100">
        <f t="shared" si="207"/>
        <v>0.11008265498545367</v>
      </c>
      <c r="U1018" s="100">
        <f t="shared" si="208"/>
        <v>8.6667566750175951E-3</v>
      </c>
      <c r="V1018" s="100">
        <f t="shared" si="209"/>
        <v>0.10141589831043607</v>
      </c>
      <c r="Y1018" s="81"/>
      <c r="Z1018" s="81"/>
    </row>
    <row r="1019" spans="1:26" ht="13">
      <c r="A1019" s="74">
        <v>1955.03</v>
      </c>
      <c r="B1019" s="95">
        <v>36.5</v>
      </c>
      <c r="C1019" s="96">
        <v>1.56</v>
      </c>
      <c r="D1019" s="95">
        <v>2.96</v>
      </c>
      <c r="E1019" s="95">
        <v>26.7</v>
      </c>
      <c r="F1019" s="96">
        <f t="shared" si="217"/>
        <v>1955.2083333332569</v>
      </c>
      <c r="G1019" s="97">
        <v>2.68</v>
      </c>
      <c r="H1019" s="96">
        <f t="shared" si="214"/>
        <v>436.38757490636692</v>
      </c>
      <c r="I1019" s="96">
        <f t="shared" si="210"/>
        <v>18.651085393258423</v>
      </c>
      <c r="J1019" s="98">
        <f t="shared" si="215"/>
        <v>39218.599932882935</v>
      </c>
      <c r="K1019" s="96">
        <f t="shared" si="211"/>
        <v>35.389238951310851</v>
      </c>
      <c r="L1019" s="98">
        <f t="shared" si="212"/>
        <v>3180.4672822283146</v>
      </c>
      <c r="M1019" s="91">
        <f t="shared" si="204"/>
        <v>16.219282945537785</v>
      </c>
      <c r="N1019" s="87"/>
      <c r="O1019" s="99">
        <f t="shared" si="205"/>
        <v>20.759297152464587</v>
      </c>
      <c r="P1019" s="99"/>
      <c r="Q1019" s="107">
        <f t="shared" si="206"/>
        <v>7.6234750774021642E-2</v>
      </c>
      <c r="R1019" s="97">
        <f t="shared" si="213"/>
        <v>0.99616375739851437</v>
      </c>
      <c r="S1019" s="97">
        <f t="shared" si="216"/>
        <v>11.287474030045788</v>
      </c>
      <c r="T1019" s="100">
        <f t="shared" si="207"/>
        <v>0.11058503395113006</v>
      </c>
      <c r="U1019" s="100">
        <f t="shared" si="208"/>
        <v>8.7377572076596799E-3</v>
      </c>
      <c r="V1019" s="100">
        <f t="shared" si="209"/>
        <v>0.10184727674347038</v>
      </c>
      <c r="Y1019" s="81"/>
      <c r="Z1019" s="81"/>
    </row>
    <row r="1020" spans="1:26" ht="13">
      <c r="A1020" s="74">
        <v>1955.04</v>
      </c>
      <c r="B1020" s="95">
        <v>37.76</v>
      </c>
      <c r="C1020" s="96">
        <v>1.5633300000000001</v>
      </c>
      <c r="D1020" s="95">
        <v>3.0466700000000002</v>
      </c>
      <c r="E1020" s="95">
        <v>26.7</v>
      </c>
      <c r="F1020" s="96">
        <f t="shared" si="217"/>
        <v>1955.2916666665901</v>
      </c>
      <c r="G1020" s="97">
        <v>2.75</v>
      </c>
      <c r="H1020" s="96">
        <f t="shared" si="214"/>
        <v>451.45191310861406</v>
      </c>
      <c r="I1020" s="96">
        <f t="shared" si="210"/>
        <v>18.690898287078646</v>
      </c>
      <c r="J1020" s="98">
        <f t="shared" si="215"/>
        <v>40712.428345710017</v>
      </c>
      <c r="K1020" s="96">
        <f t="shared" si="211"/>
        <v>36.425450214793997</v>
      </c>
      <c r="L1020" s="98">
        <f t="shared" si="212"/>
        <v>3284.8870251065769</v>
      </c>
      <c r="M1020" s="91">
        <f t="shared" si="204"/>
        <v>16.685266628063495</v>
      </c>
      <c r="N1020" s="87"/>
      <c r="O1020" s="99">
        <f t="shared" si="205"/>
        <v>21.334047746091048</v>
      </c>
      <c r="P1020" s="99"/>
      <c r="Q1020" s="107">
        <f t="shared" si="206"/>
        <v>7.3812858775129608E-2</v>
      </c>
      <c r="R1020" s="97">
        <f t="shared" si="213"/>
        <v>1.0014249973563802</v>
      </c>
      <c r="S1020" s="97">
        <f t="shared" si="216"/>
        <v>11.244172541308563</v>
      </c>
      <c r="T1020" s="100">
        <f t="shared" si="207"/>
        <v>0.10780131138207505</v>
      </c>
      <c r="U1020" s="100">
        <f t="shared" si="208"/>
        <v>9.2384967241903038E-3</v>
      </c>
      <c r="V1020" s="100">
        <f t="shared" si="209"/>
        <v>9.8562814657884745E-2</v>
      </c>
      <c r="Y1020" s="81"/>
      <c r="Z1020" s="81"/>
    </row>
    <row r="1021" spans="1:26" ht="13">
      <c r="A1021" s="74">
        <v>1955.05</v>
      </c>
      <c r="B1021" s="95">
        <v>37.6</v>
      </c>
      <c r="C1021" s="96">
        <v>1.56667</v>
      </c>
      <c r="D1021" s="95">
        <v>3.1333299999999999</v>
      </c>
      <c r="E1021" s="95">
        <v>26.7</v>
      </c>
      <c r="F1021" s="96">
        <f t="shared" si="217"/>
        <v>1955.3749999999234</v>
      </c>
      <c r="G1021" s="97">
        <v>2.76</v>
      </c>
      <c r="H1021" s="96">
        <f t="shared" si="214"/>
        <v>449.53898127340813</v>
      </c>
      <c r="I1021" s="96">
        <f t="shared" si="210"/>
        <v>18.730830739138572</v>
      </c>
      <c r="J1021" s="98">
        <f t="shared" si="215"/>
        <v>40680.681959968075</v>
      </c>
      <c r="K1021" s="96">
        <f t="shared" si="211"/>
        <v>37.46154192003744</v>
      </c>
      <c r="L1021" s="98">
        <f t="shared" si="212"/>
        <v>3390.0532235539031</v>
      </c>
      <c r="M1021" s="91">
        <f t="shared" si="204"/>
        <v>16.518057827257792</v>
      </c>
      <c r="N1021" s="87"/>
      <c r="O1021" s="99">
        <f t="shared" si="205"/>
        <v>21.097803794241578</v>
      </c>
      <c r="P1021" s="99"/>
      <c r="Q1021" s="107">
        <f t="shared" si="206"/>
        <v>7.3736304846531181E-2</v>
      </c>
      <c r="R1021" s="97">
        <f t="shared" si="213"/>
        <v>1.0005683116212329</v>
      </c>
      <c r="S1021" s="97">
        <f t="shared" si="216"/>
        <v>11.260195457454611</v>
      </c>
      <c r="T1021" s="100">
        <f t="shared" si="207"/>
        <v>0.10979451896887449</v>
      </c>
      <c r="U1021" s="100">
        <f t="shared" si="208"/>
        <v>9.3659566360082547E-3</v>
      </c>
      <c r="V1021" s="100">
        <f t="shared" si="209"/>
        <v>0.10042856233286623</v>
      </c>
      <c r="Y1021" s="81"/>
      <c r="Z1021" s="81"/>
    </row>
    <row r="1022" spans="1:26" ht="13">
      <c r="A1022" s="74">
        <v>1955.06</v>
      </c>
      <c r="B1022" s="95">
        <v>39.78</v>
      </c>
      <c r="C1022" s="96">
        <v>1.57</v>
      </c>
      <c r="D1022" s="95">
        <v>3.22</v>
      </c>
      <c r="E1022" s="95">
        <v>26.7</v>
      </c>
      <c r="F1022" s="96">
        <f t="shared" si="217"/>
        <v>1955.4583333332566</v>
      </c>
      <c r="G1022" s="97">
        <v>2.78</v>
      </c>
      <c r="H1022" s="96">
        <f t="shared" si="214"/>
        <v>475.60267752808977</v>
      </c>
      <c r="I1022" s="96">
        <f t="shared" si="210"/>
        <v>18.770643632958798</v>
      </c>
      <c r="J1022" s="98">
        <f t="shared" si="215"/>
        <v>43180.848872091112</v>
      </c>
      <c r="K1022" s="96">
        <f t="shared" si="211"/>
        <v>38.497753183520594</v>
      </c>
      <c r="L1022" s="98">
        <f t="shared" si="212"/>
        <v>3495.2823873336697</v>
      </c>
      <c r="M1022" s="91">
        <f t="shared" si="204"/>
        <v>17.370091963405304</v>
      </c>
      <c r="N1022" s="87"/>
      <c r="O1022" s="99">
        <f t="shared" si="205"/>
        <v>22.157121672370515</v>
      </c>
      <c r="P1022" s="99"/>
      <c r="Q1022" s="107">
        <f t="shared" si="206"/>
        <v>6.9410908719140685E-2</v>
      </c>
      <c r="R1022" s="97">
        <f t="shared" si="213"/>
        <v>0.99198567351214673</v>
      </c>
      <c r="S1022" s="97">
        <f t="shared" si="216"/>
        <v>11.266594757390436</v>
      </c>
      <c r="T1022" s="100">
        <f t="shared" si="207"/>
        <v>9.7423809311600218E-2</v>
      </c>
      <c r="U1022" s="100">
        <f t="shared" si="208"/>
        <v>9.0212984076607494E-3</v>
      </c>
      <c r="V1022" s="100">
        <f t="shared" si="209"/>
        <v>8.8402510903939469E-2</v>
      </c>
      <c r="Y1022" s="81"/>
      <c r="Z1022" s="81"/>
    </row>
    <row r="1023" spans="1:26" ht="13">
      <c r="A1023" s="74">
        <v>1955.07</v>
      </c>
      <c r="B1023" s="95">
        <v>42.69</v>
      </c>
      <c r="C1023" s="96">
        <v>1.58667</v>
      </c>
      <c r="D1023" s="95">
        <v>3.2933300000000001</v>
      </c>
      <c r="E1023" s="95">
        <v>26.8</v>
      </c>
      <c r="F1023" s="96">
        <f t="shared" si="217"/>
        <v>1955.5416666665899</v>
      </c>
      <c r="G1023" s="97">
        <v>2.9</v>
      </c>
      <c r="H1023" s="96">
        <f t="shared" si="214"/>
        <v>508.48966958955208</v>
      </c>
      <c r="I1023" s="96">
        <f t="shared" si="210"/>
        <v>18.899163833395516</v>
      </c>
      <c r="J1023" s="98">
        <f t="shared" si="215"/>
        <v>46309.710698324219</v>
      </c>
      <c r="K1023" s="96">
        <f t="shared" si="211"/>
        <v>39.227554077052233</v>
      </c>
      <c r="L1023" s="98">
        <f t="shared" si="212"/>
        <v>3572.5734254886888</v>
      </c>
      <c r="M1023" s="91">
        <f t="shared" si="204"/>
        <v>18.454031906632867</v>
      </c>
      <c r="N1023" s="87"/>
      <c r="O1023" s="99">
        <f t="shared" si="205"/>
        <v>23.503510201463072</v>
      </c>
      <c r="P1023" s="99"/>
      <c r="Q1023" s="107">
        <f t="shared" si="206"/>
        <v>6.5218113524167814E-2</v>
      </c>
      <c r="R1023" s="97">
        <f t="shared" si="213"/>
        <v>0.99641025227630275</v>
      </c>
      <c r="S1023" s="97">
        <f t="shared" si="216"/>
        <v>11.13459797446181</v>
      </c>
      <c r="T1023" s="100">
        <f t="shared" si="207"/>
        <v>8.9887472059402729E-2</v>
      </c>
      <c r="U1023" s="100">
        <f t="shared" si="208"/>
        <v>1.0646514702316257E-2</v>
      </c>
      <c r="V1023" s="100">
        <f t="shared" si="209"/>
        <v>7.9240957357086472E-2</v>
      </c>
      <c r="Y1023" s="81"/>
      <c r="Z1023" s="81"/>
    </row>
    <row r="1024" spans="1:26" ht="13">
      <c r="A1024" s="74">
        <v>1955.08</v>
      </c>
      <c r="B1024" s="95">
        <v>42.43</v>
      </c>
      <c r="C1024" s="96">
        <v>1.6033299999999999</v>
      </c>
      <c r="D1024" s="95">
        <v>3.3666700000000001</v>
      </c>
      <c r="E1024" s="95">
        <v>26.8</v>
      </c>
      <c r="F1024" s="96">
        <f t="shared" si="217"/>
        <v>1955.6249999999231</v>
      </c>
      <c r="G1024" s="97">
        <v>2.97</v>
      </c>
      <c r="H1024" s="96">
        <f t="shared" si="214"/>
        <v>505.39275429104458</v>
      </c>
      <c r="I1024" s="96">
        <f t="shared" si="210"/>
        <v>19.097604636753726</v>
      </c>
      <c r="J1024" s="98">
        <f t="shared" si="215"/>
        <v>46172.604918428791</v>
      </c>
      <c r="K1024" s="96">
        <f t="shared" si="211"/>
        <v>40.101122415485065</v>
      </c>
      <c r="L1024" s="98">
        <f t="shared" si="212"/>
        <v>3663.6324251879964</v>
      </c>
      <c r="M1024" s="91">
        <f t="shared" si="204"/>
        <v>18.222326463047743</v>
      </c>
      <c r="N1024" s="87"/>
      <c r="O1024" s="99">
        <f t="shared" si="205"/>
        <v>23.173696654482598</v>
      </c>
      <c r="P1024" s="99"/>
      <c r="Q1024" s="107">
        <f t="shared" si="206"/>
        <v>6.5207148308589744E-2</v>
      </c>
      <c r="R1024" s="97">
        <f t="shared" si="213"/>
        <v>1.002475</v>
      </c>
      <c r="S1024" s="97">
        <f t="shared" si="216"/>
        <v>11.094627576728701</v>
      </c>
      <c r="T1024" s="100">
        <f t="shared" si="207"/>
        <v>9.2500396231943283E-2</v>
      </c>
      <c r="U1024" s="100">
        <f t="shared" si="208"/>
        <v>1.0955395425943149E-2</v>
      </c>
      <c r="V1024" s="100">
        <f t="shared" si="209"/>
        <v>8.1545000806000134E-2</v>
      </c>
      <c r="Y1024" s="81"/>
      <c r="Z1024" s="81"/>
    </row>
    <row r="1025" spans="1:26" ht="13">
      <c r="A1025" s="74">
        <v>1955.09</v>
      </c>
      <c r="B1025" s="95">
        <v>44.34</v>
      </c>
      <c r="C1025" s="96">
        <v>1.62</v>
      </c>
      <c r="D1025" s="95">
        <v>3.44</v>
      </c>
      <c r="E1025" s="95">
        <v>26.9</v>
      </c>
      <c r="F1025" s="96">
        <f t="shared" si="217"/>
        <v>1955.7083333332564</v>
      </c>
      <c r="G1025" s="97">
        <v>2.97</v>
      </c>
      <c r="H1025" s="96">
        <f t="shared" si="214"/>
        <v>526.17981301115231</v>
      </c>
      <c r="I1025" s="96">
        <f t="shared" si="210"/>
        <v>19.224431598513007</v>
      </c>
      <c r="J1025" s="98">
        <f t="shared" si="215"/>
        <v>48218.069192838797</v>
      </c>
      <c r="K1025" s="96">
        <f t="shared" si="211"/>
        <v>40.82224981412638</v>
      </c>
      <c r="L1025" s="98">
        <f t="shared" si="212"/>
        <v>3740.8695990835686</v>
      </c>
      <c r="M1025" s="91">
        <f t="shared" ref="M1025:M1088" si="218">H1025/AVERAGE(K905:K1024)</f>
        <v>18.843960654261299</v>
      </c>
      <c r="N1025" s="87"/>
      <c r="O1025" s="99">
        <f t="shared" ref="O1025:O1088" si="219">J1025/AVERAGE(L905:L1024)</f>
        <v>23.925531307723016</v>
      </c>
      <c r="P1025" s="99"/>
      <c r="Q1025" s="107">
        <f t="shared" ref="Q1025:Q1088" si="220">1/M1025-(G1025/100-(((E1025/E905)^(1/10))-1))</f>
        <v>6.3784234185268296E-2</v>
      </c>
      <c r="R1025" s="97">
        <f t="shared" si="213"/>
        <v>1.0102306128294607</v>
      </c>
      <c r="S1025" s="97">
        <f t="shared" si="216"/>
        <v>11.080740732471881</v>
      </c>
      <c r="T1025" s="100">
        <f t="shared" si="207"/>
        <v>9.1626521139898776E-2</v>
      </c>
      <c r="U1025" s="100">
        <f t="shared" si="208"/>
        <v>1.1113910913920222E-2</v>
      </c>
      <c r="V1025" s="100">
        <f t="shared" si="209"/>
        <v>8.0512610225978554E-2</v>
      </c>
      <c r="Y1025" s="81"/>
      <c r="Z1025" s="81"/>
    </row>
    <row r="1026" spans="1:26" ht="13">
      <c r="A1026" s="74">
        <v>1955.1</v>
      </c>
      <c r="B1026" s="95">
        <v>42.11</v>
      </c>
      <c r="C1026" s="96">
        <v>1.6266700000000001</v>
      </c>
      <c r="D1026" s="95">
        <v>3.5</v>
      </c>
      <c r="E1026" s="95">
        <v>26.9</v>
      </c>
      <c r="F1026" s="96">
        <f t="shared" si="217"/>
        <v>1955.7916666665897</v>
      </c>
      <c r="G1026" s="97">
        <v>2.88</v>
      </c>
      <c r="H1026" s="96">
        <f t="shared" si="214"/>
        <v>499.7165522304831</v>
      </c>
      <c r="I1026" s="96">
        <f t="shared" si="210"/>
        <v>19.303584042193307</v>
      </c>
      <c r="J1026" s="98">
        <f t="shared" si="215"/>
        <v>45940.440556193076</v>
      </c>
      <c r="K1026" s="96">
        <f t="shared" si="211"/>
        <v>41.534265799256495</v>
      </c>
      <c r="L1026" s="98">
        <f t="shared" si="212"/>
        <v>3818.3695546586509</v>
      </c>
      <c r="M1026" s="91">
        <f t="shared" si="218"/>
        <v>17.772325789386084</v>
      </c>
      <c r="N1026" s="87"/>
      <c r="O1026" s="99">
        <f t="shared" si="219"/>
        <v>22.532366303323755</v>
      </c>
      <c r="P1026" s="99"/>
      <c r="Q1026" s="107">
        <f t="shared" si="220"/>
        <v>6.7884089783085744E-2</v>
      </c>
      <c r="R1026" s="97">
        <f t="shared" si="213"/>
        <v>1.0015386747064237</v>
      </c>
      <c r="S1026" s="97">
        <f t="shared" si="216"/>
        <v>11.194103500769437</v>
      </c>
      <c r="T1026" s="100">
        <f t="shared" ref="T1026:T1089" si="221">(($J1146/$J1026)^(1/10)-1)</f>
        <v>9.9284640370255417E-2</v>
      </c>
      <c r="U1026" s="100">
        <f t="shared" ref="U1026:U1089" si="222">(($S1146/$S1026)^(1/10)-1)</f>
        <v>9.6397835724992831E-3</v>
      </c>
      <c r="V1026" s="100">
        <f t="shared" ref="V1026:V1089" si="223">T1026-U1026</f>
        <v>8.9644856797756134E-2</v>
      </c>
      <c r="Y1026" s="81"/>
      <c r="Z1026" s="81"/>
    </row>
    <row r="1027" spans="1:26" ht="13">
      <c r="A1027" s="74">
        <v>1955.11</v>
      </c>
      <c r="B1027" s="95">
        <v>44.95</v>
      </c>
      <c r="C1027" s="96">
        <v>1.6333299999999999</v>
      </c>
      <c r="D1027" s="95">
        <v>3.56</v>
      </c>
      <c r="E1027" s="95">
        <v>26.9</v>
      </c>
      <c r="F1027" s="96">
        <f t="shared" si="217"/>
        <v>1955.8749999999229</v>
      </c>
      <c r="G1027" s="97">
        <v>2.89</v>
      </c>
      <c r="H1027" s="96">
        <f t="shared" si="214"/>
        <v>533.41864219330841</v>
      </c>
      <c r="I1027" s="96">
        <f t="shared" si="210"/>
        <v>19.382617816542744</v>
      </c>
      <c r="J1027" s="98">
        <f t="shared" si="215"/>
        <v>49187.266555418741</v>
      </c>
      <c r="K1027" s="96">
        <f t="shared" si="211"/>
        <v>42.246281784386611</v>
      </c>
      <c r="L1027" s="98">
        <f t="shared" si="212"/>
        <v>3895.5877405403944</v>
      </c>
      <c r="M1027" s="91">
        <f t="shared" si="218"/>
        <v>18.835559288273888</v>
      </c>
      <c r="N1027" s="87"/>
      <c r="O1027" s="99">
        <f t="shared" si="219"/>
        <v>23.841583744997802</v>
      </c>
      <c r="P1027" s="99"/>
      <c r="Q1027" s="107">
        <f t="shared" si="220"/>
        <v>6.4607904236347546E-2</v>
      </c>
      <c r="R1027" s="97">
        <f t="shared" si="213"/>
        <v>0.99639906764855823</v>
      </c>
      <c r="S1027" s="97">
        <f t="shared" si="216"/>
        <v>11.21132758468716</v>
      </c>
      <c r="T1027" s="100">
        <f t="shared" si="221"/>
        <v>9.297438519582979E-2</v>
      </c>
      <c r="U1027" s="100">
        <f t="shared" si="222"/>
        <v>9.0414284940998346E-3</v>
      </c>
      <c r="V1027" s="100">
        <f t="shared" si="223"/>
        <v>8.3932956701729955E-2</v>
      </c>
      <c r="Y1027" s="81"/>
      <c r="Z1027" s="81"/>
    </row>
    <row r="1028" spans="1:26" ht="13">
      <c r="A1028" s="74">
        <v>1955.12</v>
      </c>
      <c r="B1028" s="95">
        <v>45.37</v>
      </c>
      <c r="C1028" s="96">
        <v>1.64</v>
      </c>
      <c r="D1028" s="95">
        <v>3.62</v>
      </c>
      <c r="E1028" s="95">
        <v>26.8</v>
      </c>
      <c r="F1028" s="96">
        <f t="shared" si="217"/>
        <v>1955.9583333332562</v>
      </c>
      <c r="G1028" s="97">
        <v>2.96</v>
      </c>
      <c r="H1028" s="96">
        <f t="shared" si="214"/>
        <v>540.41171958955204</v>
      </c>
      <c r="I1028" s="96">
        <f t="shared" si="210"/>
        <v>19.534388805970138</v>
      </c>
      <c r="J1028" s="98">
        <f t="shared" si="215"/>
        <v>49982.215576987452</v>
      </c>
      <c r="K1028" s="96">
        <f t="shared" si="211"/>
        <v>43.118589925373122</v>
      </c>
      <c r="L1028" s="98">
        <f t="shared" si="212"/>
        <v>3988.001331026991</v>
      </c>
      <c r="M1028" s="91">
        <f t="shared" si="218"/>
        <v>18.942369035813567</v>
      </c>
      <c r="N1028" s="87"/>
      <c r="O1028" s="99">
        <f t="shared" si="219"/>
        <v>23.937765745387551</v>
      </c>
      <c r="P1028" s="99"/>
      <c r="Q1028" s="107">
        <f t="shared" si="220"/>
        <v>6.2648258086002731E-2</v>
      </c>
      <c r="R1028" s="97">
        <f t="shared" si="213"/>
        <v>1.0076321632439265</v>
      </c>
      <c r="S1028" s="97">
        <f t="shared" si="216"/>
        <v>11.212639025441881</v>
      </c>
      <c r="T1028" s="100">
        <f t="shared" si="221"/>
        <v>9.0650756171307023E-2</v>
      </c>
      <c r="U1028" s="100">
        <f t="shared" si="222"/>
        <v>7.7193888465101335E-3</v>
      </c>
      <c r="V1028" s="100">
        <f t="shared" si="223"/>
        <v>8.293136732479689E-2</v>
      </c>
      <c r="Y1028" s="81"/>
      <c r="Z1028" s="81"/>
    </row>
    <row r="1029" spans="1:26" ht="13">
      <c r="A1029" s="74">
        <v>1956.01</v>
      </c>
      <c r="B1029" s="95">
        <v>44.15</v>
      </c>
      <c r="C1029" s="96">
        <v>1.67</v>
      </c>
      <c r="D1029" s="95">
        <v>3.6433300000000002</v>
      </c>
      <c r="E1029" s="95">
        <v>26.8</v>
      </c>
      <c r="F1029" s="96">
        <f t="shared" si="217"/>
        <v>1956.0416666665894</v>
      </c>
      <c r="G1029" s="97">
        <v>2.9</v>
      </c>
      <c r="H1029" s="96">
        <f t="shared" si="214"/>
        <v>525.88004011194016</v>
      </c>
      <c r="I1029" s="96">
        <f t="shared" si="210"/>
        <v>19.891725186567157</v>
      </c>
      <c r="J1029" s="98">
        <f t="shared" si="215"/>
        <v>48791.507076448324</v>
      </c>
      <c r="K1029" s="96">
        <f t="shared" si="211"/>
        <v>43.396478517350737</v>
      </c>
      <c r="L1029" s="98">
        <f t="shared" si="212"/>
        <v>4026.3547333371794</v>
      </c>
      <c r="M1029" s="91">
        <f t="shared" si="218"/>
        <v>18.292585385418885</v>
      </c>
      <c r="N1029" s="87"/>
      <c r="O1029" s="99">
        <f t="shared" si="219"/>
        <v>23.082459084217518</v>
      </c>
      <c r="P1029" s="99"/>
      <c r="Q1029" s="107">
        <f t="shared" si="220"/>
        <v>6.5123509041438515E-2</v>
      </c>
      <c r="R1029" s="97">
        <f t="shared" si="213"/>
        <v>1.0075969184830094</v>
      </c>
      <c r="S1029" s="97">
        <f t="shared" si="216"/>
        <v>11.298215716879273</v>
      </c>
      <c r="T1029" s="100">
        <f t="shared" si="221"/>
        <v>9.5431683360475805E-2</v>
      </c>
      <c r="U1029" s="100">
        <f t="shared" si="222"/>
        <v>7.4202191364101111E-3</v>
      </c>
      <c r="V1029" s="100">
        <f t="shared" si="223"/>
        <v>8.8011464224065694E-2</v>
      </c>
      <c r="Y1029" s="81"/>
      <c r="Z1029" s="81"/>
    </row>
    <row r="1030" spans="1:26" ht="13">
      <c r="A1030" s="74">
        <v>1956.02</v>
      </c>
      <c r="B1030" s="95">
        <v>44.43</v>
      </c>
      <c r="C1030" s="96">
        <v>1.7</v>
      </c>
      <c r="D1030" s="95">
        <v>3.6666699999999999</v>
      </c>
      <c r="E1030" s="95">
        <v>26.8</v>
      </c>
      <c r="F1030" s="96">
        <f t="shared" si="217"/>
        <v>1956.1249999999227</v>
      </c>
      <c r="G1030" s="97">
        <v>2.84</v>
      </c>
      <c r="H1030" s="96">
        <f t="shared" si="214"/>
        <v>529.21517966417889</v>
      </c>
      <c r="I1030" s="96">
        <f t="shared" si="210"/>
        <v>20.249061567164169</v>
      </c>
      <c r="J1030" s="98">
        <f t="shared" si="215"/>
        <v>49257.503727650343</v>
      </c>
      <c r="K1030" s="96">
        <f t="shared" si="211"/>
        <v>43.674486221455204</v>
      </c>
      <c r="L1030" s="98">
        <f t="shared" si="212"/>
        <v>4065.0688992361843</v>
      </c>
      <c r="M1030" s="91">
        <f t="shared" si="218"/>
        <v>18.266116815127774</v>
      </c>
      <c r="N1030" s="87"/>
      <c r="O1030" s="99">
        <f t="shared" si="219"/>
        <v>23.017216418743011</v>
      </c>
      <c r="P1030" s="99"/>
      <c r="Q1030" s="107">
        <f t="shared" si="220"/>
        <v>6.6375586939811493E-2</v>
      </c>
      <c r="R1030" s="97">
        <f t="shared" si="213"/>
        <v>0.99206506834990926</v>
      </c>
      <c r="S1030" s="97">
        <f t="shared" si="216"/>
        <v>11.38404734068386</v>
      </c>
      <c r="T1030" s="100">
        <f t="shared" si="221"/>
        <v>9.3235290490984335E-2</v>
      </c>
      <c r="U1030" s="100">
        <f t="shared" si="222"/>
        <v>4.6641172438899314E-3</v>
      </c>
      <c r="V1030" s="100">
        <f t="shared" si="223"/>
        <v>8.8571173247094404E-2</v>
      </c>
      <c r="Y1030" s="81"/>
      <c r="Z1030" s="81"/>
    </row>
    <row r="1031" spans="1:26" ht="13">
      <c r="A1031" s="74">
        <v>1956.03</v>
      </c>
      <c r="B1031" s="95">
        <v>47.49</v>
      </c>
      <c r="C1031" s="96">
        <v>1.73</v>
      </c>
      <c r="D1031" s="95">
        <v>3.69</v>
      </c>
      <c r="E1031" s="95">
        <v>26.8</v>
      </c>
      <c r="F1031" s="96">
        <f t="shared" si="217"/>
        <v>1956.208333333256</v>
      </c>
      <c r="G1031" s="97">
        <v>2.96</v>
      </c>
      <c r="H1031" s="96">
        <f t="shared" si="214"/>
        <v>565.66349048507448</v>
      </c>
      <c r="I1031" s="96">
        <f t="shared" si="210"/>
        <v>20.606397947761188</v>
      </c>
      <c r="J1031" s="98">
        <f t="shared" si="215"/>
        <v>52809.816388630461</v>
      </c>
      <c r="K1031" s="96">
        <f t="shared" si="211"/>
        <v>43.952374813432819</v>
      </c>
      <c r="L1031" s="98">
        <f t="shared" si="212"/>
        <v>4103.3527579289612</v>
      </c>
      <c r="M1031" s="91">
        <f t="shared" si="218"/>
        <v>19.371210099299955</v>
      </c>
      <c r="N1031" s="87"/>
      <c r="O1031" s="99">
        <f t="shared" si="219"/>
        <v>24.373586635398741</v>
      </c>
      <c r="P1031" s="99"/>
      <c r="Q1031" s="107">
        <f t="shared" si="220"/>
        <v>6.0910141321596063E-2</v>
      </c>
      <c r="R1031" s="97">
        <f t="shared" si="213"/>
        <v>0.98377620319820946</v>
      </c>
      <c r="S1031" s="97">
        <f t="shared" si="216"/>
        <v>11.293715703134138</v>
      </c>
      <c r="T1031" s="100">
        <f t="shared" si="221"/>
        <v>8.1045764992163649E-2</v>
      </c>
      <c r="U1031" s="100">
        <f t="shared" si="222"/>
        <v>5.2399493832038235E-3</v>
      </c>
      <c r="V1031" s="100">
        <f t="shared" si="223"/>
        <v>7.5805815608959826E-2</v>
      </c>
      <c r="Y1031" s="81"/>
      <c r="Z1031" s="81"/>
    </row>
    <row r="1032" spans="1:26" ht="13">
      <c r="A1032" s="74">
        <v>1956.04</v>
      </c>
      <c r="B1032" s="95">
        <v>48.05</v>
      </c>
      <c r="C1032" s="96">
        <v>1.7533300000000001</v>
      </c>
      <c r="D1032" s="95">
        <v>3.66</v>
      </c>
      <c r="E1032" s="95">
        <v>26.9</v>
      </c>
      <c r="F1032" s="96">
        <f t="shared" si="217"/>
        <v>1956.2916666665892</v>
      </c>
      <c r="G1032" s="97">
        <v>3.18</v>
      </c>
      <c r="H1032" s="96">
        <f t="shared" si="214"/>
        <v>570.2061347583641</v>
      </c>
      <c r="I1032" s="96">
        <f t="shared" si="210"/>
        <v>20.806649786802968</v>
      </c>
      <c r="J1032" s="98">
        <f t="shared" si="215"/>
        <v>53395.787544878061</v>
      </c>
      <c r="K1032" s="96">
        <f t="shared" si="211"/>
        <v>43.432975092936793</v>
      </c>
      <c r="L1032" s="98">
        <f t="shared" si="212"/>
        <v>4067.192141815895</v>
      </c>
      <c r="M1032" s="91">
        <f t="shared" si="218"/>
        <v>19.370593634578494</v>
      </c>
      <c r="N1032" s="87"/>
      <c r="O1032" s="99">
        <f t="shared" si="219"/>
        <v>24.338669114170255</v>
      </c>
      <c r="P1032" s="99"/>
      <c r="Q1032" s="107">
        <f t="shared" si="220"/>
        <v>5.8532570272147345E-2</v>
      </c>
      <c r="R1032" s="97">
        <f t="shared" si="213"/>
        <v>1.0120440058709126</v>
      </c>
      <c r="S1032" s="97">
        <f t="shared" si="216"/>
        <v>11.069185822256701</v>
      </c>
      <c r="T1032" s="100">
        <f t="shared" si="221"/>
        <v>8.2716102777451894E-2</v>
      </c>
      <c r="U1032" s="100">
        <f t="shared" si="222"/>
        <v>7.9893148106200407E-3</v>
      </c>
      <c r="V1032" s="100">
        <f t="shared" si="223"/>
        <v>7.4726787966831854E-2</v>
      </c>
      <c r="Y1032" s="81"/>
      <c r="Z1032" s="81"/>
    </row>
    <row r="1033" spans="1:26" ht="13">
      <c r="A1033" s="74">
        <v>1956.05</v>
      </c>
      <c r="B1033" s="95">
        <v>46.54</v>
      </c>
      <c r="C1033" s="96">
        <v>1.77667</v>
      </c>
      <c r="D1033" s="95">
        <v>3.63</v>
      </c>
      <c r="E1033" s="95">
        <v>27</v>
      </c>
      <c r="F1033" s="96">
        <f t="shared" si="217"/>
        <v>1956.3749999999225</v>
      </c>
      <c r="G1033" s="97">
        <v>3.07</v>
      </c>
      <c r="H1033" s="96">
        <f t="shared" si="214"/>
        <v>550.24155814814799</v>
      </c>
      <c r="I1033" s="96">
        <f t="shared" ref="I1033:I1096" si="224">C1033*$E$1859/E1033</f>
        <v>21.005536508703699</v>
      </c>
      <c r="J1033" s="98">
        <f t="shared" si="215"/>
        <v>51690.163967553803</v>
      </c>
      <c r="K1033" s="96">
        <f t="shared" ref="K1033:K1096" si="225">D1033*$E$1859/E1033</f>
        <v>42.917422777777759</v>
      </c>
      <c r="L1033" s="98">
        <f t="shared" ref="L1033:L1096" si="226">K1033*(J1033/H1033)</f>
        <v>4031.6995101465468</v>
      </c>
      <c r="M1033" s="91">
        <f t="shared" si="218"/>
        <v>18.544506591754427</v>
      </c>
      <c r="N1033" s="87"/>
      <c r="O1033" s="99">
        <f t="shared" si="219"/>
        <v>23.274196470664435</v>
      </c>
      <c r="P1033" s="99"/>
      <c r="Q1033" s="107">
        <f t="shared" si="220"/>
        <v>6.1754700568371269E-2</v>
      </c>
      <c r="R1033" s="97">
        <f t="shared" ref="R1033:R1096" si="227">((G1033/G1034+G1033/1200+((1+G1034/1200)^(-119))*(1-G1033/G1034)))</f>
        <v>1.0085562050188539</v>
      </c>
      <c r="S1033" s="97">
        <f t="shared" si="216"/>
        <v>11.161012408836974</v>
      </c>
      <c r="T1033" s="100">
        <f t="shared" si="221"/>
        <v>8.0672480501264632E-2</v>
      </c>
      <c r="U1033" s="100">
        <f t="shared" si="222"/>
        <v>7.3172106738386145E-3</v>
      </c>
      <c r="V1033" s="100">
        <f t="shared" si="223"/>
        <v>7.3355269827426017E-2</v>
      </c>
      <c r="Y1033" s="81"/>
      <c r="Z1033" s="81"/>
    </row>
    <row r="1034" spans="1:26" ht="13">
      <c r="A1034" s="74">
        <v>1956.06</v>
      </c>
      <c r="B1034" s="95">
        <v>46.27</v>
      </c>
      <c r="C1034" s="96">
        <v>1.8</v>
      </c>
      <c r="D1034" s="95">
        <v>3.6</v>
      </c>
      <c r="E1034" s="95">
        <v>27.2</v>
      </c>
      <c r="F1034" s="96">
        <f t="shared" si="217"/>
        <v>1956.4583333332557</v>
      </c>
      <c r="G1034" s="97">
        <v>3</v>
      </c>
      <c r="H1034" s="96">
        <f t="shared" ref="H1034:H1097" si="228">B1034*$E$1859/E1034</f>
        <v>543.02693143382339</v>
      </c>
      <c r="I1034" s="96">
        <f t="shared" si="224"/>
        <v>21.124886029411762</v>
      </c>
      <c r="J1034" s="98">
        <f t="shared" ref="J1034:J1097" si="229">J1033*((H1034+(I1034/12))/H1033)</f>
        <v>51177.789904868274</v>
      </c>
      <c r="K1034" s="96">
        <f t="shared" si="225"/>
        <v>42.249772058823524</v>
      </c>
      <c r="L1034" s="98">
        <f t="shared" si="226"/>
        <v>3981.8466318894712</v>
      </c>
      <c r="M1034" s="91">
        <f t="shared" si="218"/>
        <v>18.158163846958693</v>
      </c>
      <c r="N1034" s="87"/>
      <c r="O1034" s="99">
        <f t="shared" si="219"/>
        <v>22.767416558558143</v>
      </c>
      <c r="P1034" s="99"/>
      <c r="Q1034" s="107">
        <f t="shared" si="220"/>
        <v>6.3251818698492807E-2</v>
      </c>
      <c r="R1034" s="97">
        <f t="shared" si="227"/>
        <v>0.99312377072866442</v>
      </c>
      <c r="S1034" s="97">
        <f t="shared" ref="S1034:S1097" si="230">S1033*R1033*E1033/E1034</f>
        <v>11.173739875701244</v>
      </c>
      <c r="T1034" s="100">
        <f t="shared" si="221"/>
        <v>8.0810362261079183E-2</v>
      </c>
      <c r="U1034" s="100">
        <f t="shared" si="222"/>
        <v>7.0542140688891752E-3</v>
      </c>
      <c r="V1034" s="100">
        <f t="shared" si="223"/>
        <v>7.3756148192190008E-2</v>
      </c>
      <c r="Y1034" s="81"/>
      <c r="Z1034" s="81"/>
    </row>
    <row r="1035" spans="1:26" ht="13">
      <c r="A1035" s="74">
        <v>1956.07</v>
      </c>
      <c r="B1035" s="95">
        <v>48.78</v>
      </c>
      <c r="C1035" s="96">
        <v>1.8133300000000001</v>
      </c>
      <c r="D1035" s="95">
        <v>3.5533299999999999</v>
      </c>
      <c r="E1035" s="95">
        <v>27.4</v>
      </c>
      <c r="F1035" s="96">
        <f t="shared" ref="F1035:F1098" si="231">F1034+1/12</f>
        <v>1956.541666666589</v>
      </c>
      <c r="G1035" s="97">
        <v>3.11</v>
      </c>
      <c r="H1035" s="96">
        <f t="shared" si="228"/>
        <v>568.30569306569328</v>
      </c>
      <c r="I1035" s="96">
        <f t="shared" si="224"/>
        <v>21.125989389233574</v>
      </c>
      <c r="J1035" s="98">
        <f t="shared" si="229"/>
        <v>53726.115826884306</v>
      </c>
      <c r="K1035" s="96">
        <f t="shared" si="225"/>
        <v>41.39765617755473</v>
      </c>
      <c r="L1035" s="98">
        <f t="shared" si="226"/>
        <v>3913.6248288467159</v>
      </c>
      <c r="M1035" s="91">
        <f t="shared" si="218"/>
        <v>18.856797596896779</v>
      </c>
      <c r="N1035" s="87"/>
      <c r="O1035" s="99">
        <f t="shared" si="219"/>
        <v>23.620311675201719</v>
      </c>
      <c r="P1035" s="99"/>
      <c r="Q1035" s="107">
        <f t="shared" si="220"/>
        <v>5.4950815885390344E-2</v>
      </c>
      <c r="R1035" s="97">
        <f t="shared" si="227"/>
        <v>0.98403310014206236</v>
      </c>
      <c r="S1035" s="97">
        <f t="shared" si="230"/>
        <v>11.015907359676508</v>
      </c>
      <c r="T1035" s="100">
        <f t="shared" si="221"/>
        <v>7.5261518135921301E-2</v>
      </c>
      <c r="U1035" s="100">
        <f t="shared" si="222"/>
        <v>6.9230586276944894E-3</v>
      </c>
      <c r="V1035" s="100">
        <f t="shared" si="223"/>
        <v>6.8338459508226812E-2</v>
      </c>
      <c r="Y1035" s="81"/>
      <c r="Z1035" s="81"/>
    </row>
    <row r="1036" spans="1:26" ht="13">
      <c r="A1036" s="74">
        <v>1956.08</v>
      </c>
      <c r="B1036" s="95">
        <v>48.49</v>
      </c>
      <c r="C1036" s="96">
        <v>1.82667</v>
      </c>
      <c r="D1036" s="95">
        <v>3.5066700000000002</v>
      </c>
      <c r="E1036" s="95">
        <v>27.3</v>
      </c>
      <c r="F1036" s="96">
        <f t="shared" si="231"/>
        <v>1956.6249999999222</v>
      </c>
      <c r="G1036" s="97">
        <v>3.33</v>
      </c>
      <c r="H1036" s="96">
        <f t="shared" si="228"/>
        <v>566.99641190476177</v>
      </c>
      <c r="I1036" s="96">
        <f t="shared" si="224"/>
        <v>21.35935936758241</v>
      </c>
      <c r="J1036" s="98">
        <f t="shared" si="229"/>
        <v>53770.611292887806</v>
      </c>
      <c r="K1036" s="96">
        <f t="shared" si="225"/>
        <v>41.003697829120867</v>
      </c>
      <c r="L1036" s="98">
        <f t="shared" si="226"/>
        <v>3888.5500000501315</v>
      </c>
      <c r="M1036" s="91">
        <f t="shared" si="218"/>
        <v>18.670937110186415</v>
      </c>
      <c r="N1036" s="87"/>
      <c r="O1036" s="99">
        <f t="shared" si="219"/>
        <v>23.368947299227298</v>
      </c>
      <c r="P1036" s="99"/>
      <c r="Q1036" s="107">
        <f t="shared" si="220"/>
        <v>5.0837793863342452E-2</v>
      </c>
      <c r="R1036" s="97">
        <f t="shared" si="227"/>
        <v>0.99856707120078669</v>
      </c>
      <c r="S1036" s="97">
        <f t="shared" si="230"/>
        <v>10.879724493719941</v>
      </c>
      <c r="T1036" s="100">
        <f t="shared" si="221"/>
        <v>6.8148848085951119E-2</v>
      </c>
      <c r="U1036" s="100">
        <f t="shared" si="222"/>
        <v>6.4164403429456396E-3</v>
      </c>
      <c r="V1036" s="100">
        <f t="shared" si="223"/>
        <v>6.173240774300548E-2</v>
      </c>
      <c r="Y1036" s="81"/>
      <c r="Z1036" s="81"/>
    </row>
    <row r="1037" spans="1:26" ht="13">
      <c r="A1037" s="74">
        <v>1956.09</v>
      </c>
      <c r="B1037" s="95">
        <v>46.84</v>
      </c>
      <c r="C1037" s="96">
        <v>1.84</v>
      </c>
      <c r="D1037" s="95">
        <v>3.46</v>
      </c>
      <c r="E1037" s="95">
        <v>27.4</v>
      </c>
      <c r="F1037" s="96">
        <f t="shared" si="231"/>
        <v>1956.7083333332555</v>
      </c>
      <c r="G1037" s="97">
        <v>3.38</v>
      </c>
      <c r="H1037" s="96">
        <f t="shared" si="228"/>
        <v>545.70394963503645</v>
      </c>
      <c r="I1037" s="96">
        <f t="shared" si="224"/>
        <v>21.436705109489047</v>
      </c>
      <c r="J1037" s="98">
        <f t="shared" si="229"/>
        <v>51920.770102834838</v>
      </c>
      <c r="K1037" s="96">
        <f t="shared" si="225"/>
        <v>40.31032591240875</v>
      </c>
      <c r="L1037" s="98">
        <f t="shared" si="226"/>
        <v>3835.3088077670477</v>
      </c>
      <c r="M1037" s="91">
        <f t="shared" si="218"/>
        <v>17.836640796312015</v>
      </c>
      <c r="N1037" s="87"/>
      <c r="O1037" s="99">
        <f t="shared" si="219"/>
        <v>22.311473210449876</v>
      </c>
      <c r="P1037" s="99"/>
      <c r="Q1037" s="107">
        <f t="shared" si="220"/>
        <v>5.2204639380191591E-2</v>
      </c>
      <c r="R1037" s="97">
        <f t="shared" si="227"/>
        <v>1.0061893610621129</v>
      </c>
      <c r="S1037" s="97">
        <f t="shared" si="230"/>
        <v>10.824484496803466</v>
      </c>
      <c r="T1037" s="100">
        <f t="shared" si="221"/>
        <v>6.8389173775341483E-2</v>
      </c>
      <c r="U1037" s="100">
        <f t="shared" si="222"/>
        <v>7.676213894525219E-3</v>
      </c>
      <c r="V1037" s="100">
        <f t="shared" si="223"/>
        <v>6.0712959880816264E-2</v>
      </c>
      <c r="Y1037" s="81"/>
      <c r="Z1037" s="81"/>
    </row>
    <row r="1038" spans="1:26" ht="13">
      <c r="A1038" s="74">
        <v>1956.1</v>
      </c>
      <c r="B1038" s="95">
        <v>46.24</v>
      </c>
      <c r="C1038" s="96">
        <v>1.80667</v>
      </c>
      <c r="D1038" s="95">
        <v>3.44333</v>
      </c>
      <c r="E1038" s="95">
        <v>27.5</v>
      </c>
      <c r="F1038" s="96">
        <f t="shared" si="231"/>
        <v>1956.7916666665888</v>
      </c>
      <c r="G1038" s="97">
        <v>3.34</v>
      </c>
      <c r="H1038" s="96">
        <f t="shared" si="228"/>
        <v>536.75476072727258</v>
      </c>
      <c r="I1038" s="96">
        <f t="shared" si="224"/>
        <v>20.971858208545449</v>
      </c>
      <c r="J1038" s="98">
        <f t="shared" si="229"/>
        <v>51235.583209073142</v>
      </c>
      <c r="K1038" s="96">
        <f t="shared" si="225"/>
        <v>39.970237245999982</v>
      </c>
      <c r="L1038" s="98">
        <f t="shared" si="226"/>
        <v>3815.3334933239139</v>
      </c>
      <c r="M1038" s="91">
        <f t="shared" si="218"/>
        <v>17.418952948636125</v>
      </c>
      <c r="N1038" s="87"/>
      <c r="O1038" s="99">
        <f t="shared" si="219"/>
        <v>21.777269004413128</v>
      </c>
      <c r="P1038" s="99"/>
      <c r="Q1038" s="107">
        <f t="shared" si="220"/>
        <v>5.2325543255801042E-2</v>
      </c>
      <c r="R1038" s="97">
        <f t="shared" si="227"/>
        <v>0.99022472627998948</v>
      </c>
      <c r="S1038" s="97">
        <f t="shared" si="230"/>
        <v>10.851875753703007</v>
      </c>
      <c r="T1038" s="100">
        <f t="shared" si="221"/>
        <v>6.8551558542896851E-2</v>
      </c>
      <c r="U1038" s="100">
        <f t="shared" si="222"/>
        <v>8.563709737462899E-3</v>
      </c>
      <c r="V1038" s="100">
        <f t="shared" si="223"/>
        <v>5.9987848805433952E-2</v>
      </c>
      <c r="Y1038" s="81"/>
      <c r="Z1038" s="81"/>
    </row>
    <row r="1039" spans="1:26" ht="13">
      <c r="A1039" s="74">
        <v>1956.11</v>
      </c>
      <c r="B1039" s="95">
        <v>45.76</v>
      </c>
      <c r="C1039" s="96">
        <v>1.7733300000000001</v>
      </c>
      <c r="D1039" s="95">
        <v>3.4266700000000001</v>
      </c>
      <c r="E1039" s="95">
        <v>27.5</v>
      </c>
      <c r="F1039" s="96">
        <f t="shared" si="231"/>
        <v>1956.874999999922</v>
      </c>
      <c r="G1039" s="97">
        <v>3.49</v>
      </c>
      <c r="H1039" s="96">
        <f t="shared" si="228"/>
        <v>531.18291199999987</v>
      </c>
      <c r="I1039" s="96">
        <f t="shared" si="224"/>
        <v>20.584846882363632</v>
      </c>
      <c r="J1039" s="98">
        <f t="shared" si="229"/>
        <v>50867.468729343986</v>
      </c>
      <c r="K1039" s="96">
        <f t="shared" si="225"/>
        <v>39.776847663090898</v>
      </c>
      <c r="L1039" s="98">
        <f t="shared" si="226"/>
        <v>3809.1352506726653</v>
      </c>
      <c r="M1039" s="91">
        <f t="shared" si="218"/>
        <v>17.120339736628249</v>
      </c>
      <c r="N1039" s="87"/>
      <c r="O1039" s="99">
        <f t="shared" si="219"/>
        <v>21.39208741537232</v>
      </c>
      <c r="P1039" s="99"/>
      <c r="Q1039" s="107">
        <f t="shared" si="220"/>
        <v>4.9387093462700531E-2</v>
      </c>
      <c r="R1039" s="97">
        <f t="shared" si="227"/>
        <v>0.99457516226368625</v>
      </c>
      <c r="S1039" s="97">
        <f t="shared" si="230"/>
        <v>10.745795697835014</v>
      </c>
      <c r="T1039" s="100">
        <f t="shared" si="221"/>
        <v>7.4874603233678005E-2</v>
      </c>
      <c r="U1039" s="100">
        <f t="shared" si="222"/>
        <v>8.8003928916504659E-3</v>
      </c>
      <c r="V1039" s="100">
        <f t="shared" si="223"/>
        <v>6.607421034202754E-2</v>
      </c>
      <c r="Y1039" s="81"/>
      <c r="Z1039" s="81"/>
    </row>
    <row r="1040" spans="1:26" ht="13">
      <c r="A1040" s="74">
        <v>1956.12</v>
      </c>
      <c r="B1040" s="95">
        <v>46.44</v>
      </c>
      <c r="C1040" s="96">
        <v>1.74</v>
      </c>
      <c r="D1040" s="95">
        <v>3.41</v>
      </c>
      <c r="E1040" s="95">
        <v>27.6</v>
      </c>
      <c r="F1040" s="96">
        <f t="shared" si="231"/>
        <v>1956.9583333332553</v>
      </c>
      <c r="G1040" s="97">
        <v>3.59</v>
      </c>
      <c r="H1040" s="96">
        <f t="shared" si="228"/>
        <v>537.12318913043453</v>
      </c>
      <c r="I1040" s="96">
        <f t="shared" si="224"/>
        <v>20.124770652173904</v>
      </c>
      <c r="J1040" s="98">
        <f t="shared" si="229"/>
        <v>51596.925314339656</v>
      </c>
      <c r="K1040" s="96">
        <f t="shared" si="225"/>
        <v>39.439924094202887</v>
      </c>
      <c r="L1040" s="98">
        <f t="shared" si="226"/>
        <v>3788.6631206265774</v>
      </c>
      <c r="M1040" s="91">
        <f t="shared" si="218"/>
        <v>17.197522725560916</v>
      </c>
      <c r="N1040" s="87"/>
      <c r="O1040" s="99">
        <f t="shared" si="219"/>
        <v>21.4744987955612</v>
      </c>
      <c r="P1040" s="99"/>
      <c r="Q1040" s="107">
        <f t="shared" si="220"/>
        <v>4.7538713978887009E-2</v>
      </c>
      <c r="R1040" s="97">
        <f t="shared" si="227"/>
        <v>1.0138911587112152</v>
      </c>
      <c r="S1040" s="97">
        <f t="shared" si="230"/>
        <v>10.648778668305569</v>
      </c>
      <c r="T1040" s="100">
        <f t="shared" si="221"/>
        <v>7.4110333432631403E-2</v>
      </c>
      <c r="U1040" s="100">
        <f t="shared" si="222"/>
        <v>1.2651981933879064E-2</v>
      </c>
      <c r="V1040" s="100">
        <f t="shared" si="223"/>
        <v>6.1458351498752339E-2</v>
      </c>
      <c r="Y1040" s="81"/>
      <c r="Z1040" s="81"/>
    </row>
    <row r="1041" spans="1:26" ht="13">
      <c r="A1041" s="74">
        <v>1957.01</v>
      </c>
      <c r="B1041" s="95">
        <v>45.43</v>
      </c>
      <c r="C1041" s="96">
        <v>1.7366699999999999</v>
      </c>
      <c r="D1041" s="95">
        <v>3.4066700000000001</v>
      </c>
      <c r="E1041" s="95">
        <v>27.6</v>
      </c>
      <c r="F1041" s="96">
        <f t="shared" si="231"/>
        <v>1957.0416666665885</v>
      </c>
      <c r="G1041" s="97">
        <v>3.46</v>
      </c>
      <c r="H1041" s="96">
        <f t="shared" si="228"/>
        <v>525.44156938405774</v>
      </c>
      <c r="I1041" s="96">
        <f t="shared" si="224"/>
        <v>20.086256004891293</v>
      </c>
      <c r="J1041" s="98">
        <f t="shared" si="229"/>
        <v>50635.563157929697</v>
      </c>
      <c r="K1041" s="96">
        <f t="shared" si="225"/>
        <v>39.401409446920283</v>
      </c>
      <c r="L1041" s="98">
        <f t="shared" si="226"/>
        <v>3797.0207779710413</v>
      </c>
      <c r="M1041" s="91">
        <f t="shared" si="218"/>
        <v>16.717780078533004</v>
      </c>
      <c r="N1041" s="87"/>
      <c r="O1041" s="99">
        <f t="shared" si="219"/>
        <v>20.863186388755363</v>
      </c>
      <c r="P1041" s="99"/>
      <c r="Q1041" s="107">
        <f t="shared" si="220"/>
        <v>5.0507358501613725E-2</v>
      </c>
      <c r="R1041" s="97">
        <f t="shared" si="227"/>
        <v>1.0130014165196715</v>
      </c>
      <c r="S1041" s="97">
        <f t="shared" si="230"/>
        <v>10.796702542867605</v>
      </c>
      <c r="T1041" s="100">
        <f t="shared" si="221"/>
        <v>8.0497704535241743E-2</v>
      </c>
      <c r="U1041" s="100">
        <f t="shared" si="222"/>
        <v>1.3728833633460891E-2</v>
      </c>
      <c r="V1041" s="100">
        <f t="shared" si="223"/>
        <v>6.6768870901780852E-2</v>
      </c>
      <c r="Y1041" s="81"/>
      <c r="Z1041" s="81"/>
    </row>
    <row r="1042" spans="1:26" ht="13">
      <c r="A1042" s="74">
        <v>1957.02</v>
      </c>
      <c r="B1042" s="95">
        <v>43.47</v>
      </c>
      <c r="C1042" s="96">
        <v>1.73333</v>
      </c>
      <c r="D1042" s="95">
        <v>3.40333</v>
      </c>
      <c r="E1042" s="95">
        <v>27.7</v>
      </c>
      <c r="F1042" s="96">
        <f t="shared" si="231"/>
        <v>1957.1249999999218</v>
      </c>
      <c r="G1042" s="97">
        <v>3.34</v>
      </c>
      <c r="H1042" s="96">
        <f t="shared" si="228"/>
        <v>500.95722509025256</v>
      </c>
      <c r="I1042" s="96">
        <f t="shared" si="224"/>
        <v>19.975251598014435</v>
      </c>
      <c r="J1042" s="98">
        <f t="shared" si="229"/>
        <v>48436.478705843532</v>
      </c>
      <c r="K1042" s="96">
        <f t="shared" si="225"/>
        <v>39.220675244223813</v>
      </c>
      <c r="L1042" s="98">
        <f t="shared" si="226"/>
        <v>3792.1628956512186</v>
      </c>
      <c r="M1042" s="91">
        <f t="shared" si="218"/>
        <v>15.843733142229736</v>
      </c>
      <c r="N1042" s="87"/>
      <c r="O1042" s="99">
        <f t="shared" si="219"/>
        <v>19.762632437908909</v>
      </c>
      <c r="P1042" s="99"/>
      <c r="Q1042" s="107">
        <f t="shared" si="220"/>
        <v>5.5378120041044296E-2</v>
      </c>
      <c r="R1042" s="97">
        <f t="shared" si="227"/>
        <v>0.99690055018396018</v>
      </c>
      <c r="S1042" s="97">
        <f t="shared" si="230"/>
        <v>10.897590944505174</v>
      </c>
      <c r="T1042" s="100">
        <f t="shared" si="221"/>
        <v>8.9288741946586869E-2</v>
      </c>
      <c r="U1042" s="100">
        <f t="shared" si="222"/>
        <v>1.2770880803941287E-2</v>
      </c>
      <c r="V1042" s="100">
        <f t="shared" si="223"/>
        <v>7.6517861142645582E-2</v>
      </c>
      <c r="Y1042" s="81"/>
      <c r="Z1042" s="81"/>
    </row>
    <row r="1043" spans="1:26" ht="13">
      <c r="A1043" s="74">
        <v>1957.03</v>
      </c>
      <c r="B1043" s="95">
        <v>44.03</v>
      </c>
      <c r="C1043" s="96">
        <v>1.73</v>
      </c>
      <c r="D1043" s="95">
        <v>3.4</v>
      </c>
      <c r="E1043" s="95">
        <v>27.8</v>
      </c>
      <c r="F1043" s="96">
        <f t="shared" si="231"/>
        <v>1957.208333333255</v>
      </c>
      <c r="G1043" s="97">
        <v>3.41</v>
      </c>
      <c r="H1043" s="96">
        <f t="shared" si="228"/>
        <v>505.5855616906473</v>
      </c>
      <c r="I1043" s="96">
        <f t="shared" si="224"/>
        <v>19.865160611510785</v>
      </c>
      <c r="J1043" s="98">
        <f t="shared" si="229"/>
        <v>49044.042614211081</v>
      </c>
      <c r="K1043" s="96">
        <f t="shared" si="225"/>
        <v>39.041356115107895</v>
      </c>
      <c r="L1043" s="98">
        <f t="shared" si="226"/>
        <v>3787.1847578541374</v>
      </c>
      <c r="M1043" s="91">
        <f t="shared" si="218"/>
        <v>15.900417108869162</v>
      </c>
      <c r="N1043" s="87"/>
      <c r="O1043" s="99">
        <f t="shared" si="219"/>
        <v>19.821836742269983</v>
      </c>
      <c r="P1043" s="99"/>
      <c r="Q1043" s="107">
        <f t="shared" si="220"/>
        <v>5.2933175375417453E-2</v>
      </c>
      <c r="R1043" s="97">
        <f t="shared" si="227"/>
        <v>0.99697822718203999</v>
      </c>
      <c r="S1043" s="97">
        <f t="shared" si="230"/>
        <v>10.824735939162499</v>
      </c>
      <c r="T1043" s="100">
        <f t="shared" si="221"/>
        <v>9.0433685779456985E-2</v>
      </c>
      <c r="U1043" s="100">
        <f t="shared" si="222"/>
        <v>1.4255317601388651E-2</v>
      </c>
      <c r="V1043" s="100">
        <f t="shared" si="223"/>
        <v>7.6178368178068334E-2</v>
      </c>
      <c r="Y1043" s="81"/>
      <c r="Z1043" s="81"/>
    </row>
    <row r="1044" spans="1:26" ht="13">
      <c r="A1044" s="74">
        <v>1957.04</v>
      </c>
      <c r="B1044" s="95">
        <v>45.05</v>
      </c>
      <c r="C1044" s="96">
        <v>1.73</v>
      </c>
      <c r="D1044" s="95">
        <v>3.4066700000000001</v>
      </c>
      <c r="E1044" s="95">
        <v>27.9</v>
      </c>
      <c r="F1044" s="96">
        <f t="shared" si="231"/>
        <v>1957.2916666665883</v>
      </c>
      <c r="G1044" s="97">
        <v>3.48</v>
      </c>
      <c r="H1044" s="96">
        <f t="shared" si="228"/>
        <v>515.44385394265214</v>
      </c>
      <c r="I1044" s="96">
        <f t="shared" si="224"/>
        <v>19.793959318996411</v>
      </c>
      <c r="J1044" s="98">
        <f t="shared" si="229"/>
        <v>50160.34919039598</v>
      </c>
      <c r="K1044" s="96">
        <f t="shared" si="225"/>
        <v>38.977738377598563</v>
      </c>
      <c r="L1044" s="98">
        <f t="shared" si="226"/>
        <v>3793.1133579677316</v>
      </c>
      <c r="M1044" s="91">
        <f t="shared" si="218"/>
        <v>16.12370436021175</v>
      </c>
      <c r="N1044" s="87"/>
      <c r="O1044" s="99">
        <f t="shared" si="219"/>
        <v>20.086831188745059</v>
      </c>
      <c r="P1044" s="99"/>
      <c r="Q1044" s="107">
        <f t="shared" si="220"/>
        <v>5.1730032009349287E-2</v>
      </c>
      <c r="R1044" s="97">
        <f t="shared" si="227"/>
        <v>0.99290488593614312</v>
      </c>
      <c r="S1044" s="97">
        <f t="shared" si="230"/>
        <v>10.753344949399658</v>
      </c>
      <c r="T1044" s="100">
        <f t="shared" si="221"/>
        <v>8.9801084735288361E-2</v>
      </c>
      <c r="U1044" s="100">
        <f t="shared" si="222"/>
        <v>1.4599954608208732E-2</v>
      </c>
      <c r="V1044" s="100">
        <f t="shared" si="223"/>
        <v>7.520113012707963E-2</v>
      </c>
      <c r="Y1044" s="81"/>
      <c r="Z1044" s="81"/>
    </row>
    <row r="1045" spans="1:26" ht="13">
      <c r="A1045" s="74">
        <v>1957.05</v>
      </c>
      <c r="B1045" s="95">
        <v>46.78</v>
      </c>
      <c r="C1045" s="96">
        <v>1.73</v>
      </c>
      <c r="D1045" s="95">
        <v>3.4133300000000002</v>
      </c>
      <c r="E1045" s="95">
        <v>28</v>
      </c>
      <c r="F1045" s="96">
        <f t="shared" si="231"/>
        <v>1957.3749999999216</v>
      </c>
      <c r="G1045" s="97">
        <v>3.6</v>
      </c>
      <c r="H1045" s="96">
        <f t="shared" si="228"/>
        <v>533.32624964285696</v>
      </c>
      <c r="I1045" s="96">
        <f t="shared" si="224"/>
        <v>19.72326660714285</v>
      </c>
      <c r="J1045" s="98">
        <f t="shared" si="229"/>
        <v>52060.51937098991</v>
      </c>
      <c r="K1045" s="96">
        <f t="shared" si="225"/>
        <v>38.914461045178562</v>
      </c>
      <c r="L1045" s="98">
        <f t="shared" si="226"/>
        <v>3798.6261775241769</v>
      </c>
      <c r="M1045" s="91">
        <f t="shared" si="218"/>
        <v>16.598110789114259</v>
      </c>
      <c r="N1045" s="87"/>
      <c r="O1045" s="99">
        <f t="shared" si="219"/>
        <v>20.661106693401827</v>
      </c>
      <c r="P1045" s="99"/>
      <c r="Q1045" s="107">
        <f t="shared" si="220"/>
        <v>4.9123982127513358E-2</v>
      </c>
      <c r="R1045" s="97">
        <f t="shared" si="227"/>
        <v>0.9864967886452165</v>
      </c>
      <c r="S1045" s="97">
        <f t="shared" si="230"/>
        <v>10.638916423485611</v>
      </c>
      <c r="T1045" s="100">
        <f t="shared" si="221"/>
        <v>8.7642080448003368E-2</v>
      </c>
      <c r="U1045" s="100">
        <f t="shared" si="222"/>
        <v>1.3680244472760617E-2</v>
      </c>
      <c r="V1045" s="100">
        <f t="shared" si="223"/>
        <v>7.3961835975242751E-2</v>
      </c>
      <c r="Y1045" s="81"/>
      <c r="Z1045" s="81"/>
    </row>
    <row r="1046" spans="1:26" ht="13">
      <c r="A1046" s="74">
        <v>1957.06</v>
      </c>
      <c r="B1046" s="95">
        <v>47.55</v>
      </c>
      <c r="C1046" s="96">
        <v>1.73</v>
      </c>
      <c r="D1046" s="95">
        <v>3.42</v>
      </c>
      <c r="E1046" s="95">
        <v>28.1</v>
      </c>
      <c r="F1046" s="96">
        <f t="shared" si="231"/>
        <v>1957.4583333332548</v>
      </c>
      <c r="G1046" s="97">
        <v>3.8</v>
      </c>
      <c r="H1046" s="96">
        <f t="shared" si="228"/>
        <v>540.17561476868309</v>
      </c>
      <c r="I1046" s="96">
        <f t="shared" si="224"/>
        <v>19.653077046263338</v>
      </c>
      <c r="J1046" s="98">
        <f t="shared" si="229"/>
        <v>52888.98779151764</v>
      </c>
      <c r="K1046" s="96">
        <f t="shared" si="225"/>
        <v>38.851747686832724</v>
      </c>
      <c r="L1046" s="98">
        <f t="shared" si="226"/>
        <v>3804.0029074025301</v>
      </c>
      <c r="M1046" s="91">
        <f t="shared" si="218"/>
        <v>16.729918872472862</v>
      </c>
      <c r="N1046" s="87"/>
      <c r="O1046" s="99">
        <f t="shared" si="219"/>
        <v>20.806763725120579</v>
      </c>
      <c r="P1046" s="99"/>
      <c r="Q1046" s="107">
        <f t="shared" si="220"/>
        <v>4.6547779954751504E-2</v>
      </c>
      <c r="R1046" s="97">
        <f t="shared" si="227"/>
        <v>0.9925044995420178</v>
      </c>
      <c r="S1046" s="97">
        <f t="shared" si="230"/>
        <v>10.457907217798413</v>
      </c>
      <c r="T1046" s="100">
        <f t="shared" si="221"/>
        <v>8.4518127021191214E-2</v>
      </c>
      <c r="U1046" s="100">
        <f t="shared" si="222"/>
        <v>1.4176390525993954E-2</v>
      </c>
      <c r="V1046" s="100">
        <f t="shared" si="223"/>
        <v>7.034173649519726E-2</v>
      </c>
      <c r="Y1046" s="81"/>
      <c r="Z1046" s="81"/>
    </row>
    <row r="1047" spans="1:26" ht="13">
      <c r="A1047" s="74">
        <v>1957.07</v>
      </c>
      <c r="B1047" s="95">
        <v>48.51</v>
      </c>
      <c r="C1047" s="96">
        <v>1.74</v>
      </c>
      <c r="D1047" s="95">
        <v>3.4366699999999999</v>
      </c>
      <c r="E1047" s="95">
        <v>28.3</v>
      </c>
      <c r="F1047" s="96">
        <f t="shared" si="231"/>
        <v>1957.5416666665881</v>
      </c>
      <c r="G1047" s="97">
        <v>3.93</v>
      </c>
      <c r="H1047" s="96">
        <f t="shared" si="228"/>
        <v>547.18680053003516</v>
      </c>
      <c r="I1047" s="96">
        <f t="shared" si="224"/>
        <v>19.626984805653702</v>
      </c>
      <c r="J1047" s="98">
        <f t="shared" si="229"/>
        <v>53735.599126079491</v>
      </c>
      <c r="K1047" s="96">
        <f t="shared" si="225"/>
        <v>38.765212570141323</v>
      </c>
      <c r="L1047" s="98">
        <f t="shared" si="226"/>
        <v>3806.8753133090818</v>
      </c>
      <c r="M1047" s="91">
        <f t="shared" si="218"/>
        <v>16.868882383979795</v>
      </c>
      <c r="N1047" s="87"/>
      <c r="O1047" s="99">
        <f t="shared" si="219"/>
        <v>20.959760285686002</v>
      </c>
      <c r="P1047" s="99"/>
      <c r="Q1047" s="107">
        <f t="shared" si="220"/>
        <v>4.4554786032350586E-2</v>
      </c>
      <c r="R1047" s="97">
        <f t="shared" si="227"/>
        <v>1.0032749999999999</v>
      </c>
      <c r="S1047" s="97">
        <f t="shared" si="230"/>
        <v>10.306166471440498</v>
      </c>
      <c r="T1047" s="100">
        <f t="shared" si="221"/>
        <v>8.4610876360743825E-2</v>
      </c>
      <c r="U1047" s="100">
        <f t="shared" si="222"/>
        <v>1.4676440623892395E-2</v>
      </c>
      <c r="V1047" s="100">
        <f t="shared" si="223"/>
        <v>6.993443573685143E-2</v>
      </c>
      <c r="Y1047" s="81"/>
      <c r="Z1047" s="81"/>
    </row>
    <row r="1048" spans="1:26" ht="13">
      <c r="A1048" s="74">
        <v>1957.08</v>
      </c>
      <c r="B1048" s="95">
        <v>45.84</v>
      </c>
      <c r="C1048" s="96">
        <v>1.75</v>
      </c>
      <c r="D1048" s="95">
        <v>3.4533299999999998</v>
      </c>
      <c r="E1048" s="95">
        <v>28.3</v>
      </c>
      <c r="F1048" s="96">
        <f t="shared" si="231"/>
        <v>1957.6249999999213</v>
      </c>
      <c r="G1048" s="97">
        <v>3.93</v>
      </c>
      <c r="H1048" s="96">
        <f t="shared" si="228"/>
        <v>517.06953074204932</v>
      </c>
      <c r="I1048" s="96">
        <f t="shared" si="224"/>
        <v>19.739783568904588</v>
      </c>
      <c r="J1048" s="98">
        <f t="shared" si="229"/>
        <v>50939.523922463486</v>
      </c>
      <c r="K1048" s="96">
        <f t="shared" si="225"/>
        <v>38.953135309717297</v>
      </c>
      <c r="L1048" s="98">
        <f t="shared" si="226"/>
        <v>3837.4996978001918</v>
      </c>
      <c r="M1048" s="91">
        <f t="shared" si="218"/>
        <v>15.86894272945224</v>
      </c>
      <c r="N1048" s="87"/>
      <c r="O1048" s="99">
        <f t="shared" si="219"/>
        <v>19.702677805273016</v>
      </c>
      <c r="P1048" s="99"/>
      <c r="Q1048" s="107">
        <f t="shared" si="220"/>
        <v>4.6915841253376167E-2</v>
      </c>
      <c r="R1048" s="97">
        <f t="shared" si="227"/>
        <v>1.0040955493531014</v>
      </c>
      <c r="S1048" s="97">
        <f t="shared" si="230"/>
        <v>10.339919166634465</v>
      </c>
      <c r="T1048" s="100">
        <f t="shared" si="221"/>
        <v>9.2098737773285588E-2</v>
      </c>
      <c r="U1048" s="100">
        <f t="shared" si="222"/>
        <v>1.3538612374128123E-2</v>
      </c>
      <c r="V1048" s="100">
        <f t="shared" si="223"/>
        <v>7.8560125399157466E-2</v>
      </c>
      <c r="Y1048" s="81"/>
      <c r="Z1048" s="81"/>
    </row>
    <row r="1049" spans="1:26" ht="13">
      <c r="A1049" s="74">
        <v>1957.09</v>
      </c>
      <c r="B1049" s="95">
        <v>43.98</v>
      </c>
      <c r="C1049" s="96">
        <v>1.76</v>
      </c>
      <c r="D1049" s="95">
        <v>3.47</v>
      </c>
      <c r="E1049" s="95">
        <v>28.3</v>
      </c>
      <c r="F1049" s="96">
        <f t="shared" si="231"/>
        <v>1957.7083333332546</v>
      </c>
      <c r="G1049" s="97">
        <v>3.92</v>
      </c>
      <c r="H1049" s="96">
        <f t="shared" si="228"/>
        <v>496.08896077738495</v>
      </c>
      <c r="I1049" s="96">
        <f t="shared" si="224"/>
        <v>19.852582332155471</v>
      </c>
      <c r="J1049" s="98">
        <f t="shared" si="229"/>
        <v>49035.588836938012</v>
      </c>
      <c r="K1049" s="96">
        <f t="shared" si="225"/>
        <v>39.141170848056525</v>
      </c>
      <c r="L1049" s="98">
        <f t="shared" si="226"/>
        <v>3868.8834302904711</v>
      </c>
      <c r="M1049" s="91">
        <f t="shared" si="218"/>
        <v>15.15727448896221</v>
      </c>
      <c r="N1049" s="87"/>
      <c r="O1049" s="99">
        <f t="shared" si="219"/>
        <v>18.807961927666796</v>
      </c>
      <c r="P1049" s="99"/>
      <c r="Q1049" s="107">
        <f t="shared" si="220"/>
        <v>4.7728181231553368E-2</v>
      </c>
      <c r="R1049" s="97">
        <f t="shared" si="227"/>
        <v>0.99917347379769827</v>
      </c>
      <c r="S1049" s="97">
        <f t="shared" si="230"/>
        <v>10.382266815888494</v>
      </c>
      <c r="T1049" s="100">
        <f t="shared" si="221"/>
        <v>9.7739940487745036E-2</v>
      </c>
      <c r="U1049" s="100">
        <f t="shared" si="222"/>
        <v>1.3111808465150254E-2</v>
      </c>
      <c r="V1049" s="100">
        <f t="shared" si="223"/>
        <v>8.4628132022594782E-2</v>
      </c>
      <c r="Y1049" s="81"/>
      <c r="Z1049" s="81"/>
    </row>
    <row r="1050" spans="1:26" ht="13">
      <c r="A1050" s="74">
        <v>1957.1</v>
      </c>
      <c r="B1050" s="95">
        <v>41.24</v>
      </c>
      <c r="C1050" s="96">
        <v>1.77</v>
      </c>
      <c r="D1050" s="95">
        <v>3.4366699999999999</v>
      </c>
      <c r="E1050" s="95">
        <v>28.3</v>
      </c>
      <c r="F1050" s="96">
        <f t="shared" si="231"/>
        <v>1957.7916666665878</v>
      </c>
      <c r="G1050" s="97">
        <v>3.97</v>
      </c>
      <c r="H1050" s="96">
        <f t="shared" si="228"/>
        <v>465.182099646643</v>
      </c>
      <c r="I1050" s="96">
        <f t="shared" si="224"/>
        <v>19.965381095406354</v>
      </c>
      <c r="J1050" s="98">
        <f t="shared" si="229"/>
        <v>46145.07578419218</v>
      </c>
      <c r="K1050" s="96">
        <f t="shared" si="225"/>
        <v>38.765212570141323</v>
      </c>
      <c r="L1050" s="98">
        <f t="shared" si="226"/>
        <v>3845.4267118152202</v>
      </c>
      <c r="M1050" s="91">
        <f t="shared" si="218"/>
        <v>14.149451489483535</v>
      </c>
      <c r="N1050" s="87"/>
      <c r="O1050" s="99">
        <f t="shared" si="219"/>
        <v>17.551467653382634</v>
      </c>
      <c r="P1050" s="99"/>
      <c r="Q1050" s="107">
        <f t="shared" si="220"/>
        <v>5.1927377075817391E-2</v>
      </c>
      <c r="R1050" s="97">
        <f t="shared" si="227"/>
        <v>1.0240147011474796</v>
      </c>
      <c r="S1050" s="97">
        <f t="shared" si="230"/>
        <v>10.373685600325873</v>
      </c>
      <c r="T1050" s="100">
        <f t="shared" si="221"/>
        <v>0.10420902641504814</v>
      </c>
      <c r="U1050" s="100">
        <f t="shared" si="222"/>
        <v>1.1945438210442916E-2</v>
      </c>
      <c r="V1050" s="100">
        <f t="shared" si="223"/>
        <v>9.2263588204605229E-2</v>
      </c>
      <c r="Y1050" s="81"/>
      <c r="Z1050" s="81"/>
    </row>
    <row r="1051" spans="1:26" ht="13">
      <c r="A1051" s="74">
        <v>1957.11</v>
      </c>
      <c r="B1051" s="95">
        <v>40.35</v>
      </c>
      <c r="C1051" s="96">
        <v>1.78</v>
      </c>
      <c r="D1051" s="95">
        <v>3.40333</v>
      </c>
      <c r="E1051" s="95">
        <v>28.4</v>
      </c>
      <c r="F1051" s="96">
        <f t="shared" si="231"/>
        <v>1957.8749999999211</v>
      </c>
      <c r="G1051" s="97">
        <v>3.72</v>
      </c>
      <c r="H1051" s="96">
        <f t="shared" si="228"/>
        <v>453.54039348591539</v>
      </c>
      <c r="I1051" s="96">
        <f t="shared" si="224"/>
        <v>20.007482042253518</v>
      </c>
      <c r="J1051" s="98">
        <f t="shared" si="229"/>
        <v>45155.634913324313</v>
      </c>
      <c r="K1051" s="96">
        <f t="shared" si="225"/>
        <v>38.253968460035196</v>
      </c>
      <c r="L1051" s="98">
        <f t="shared" si="226"/>
        <v>3808.6623784278563</v>
      </c>
      <c r="M1051" s="91">
        <f t="shared" si="218"/>
        <v>13.736242235298482</v>
      </c>
      <c r="N1051" s="87"/>
      <c r="O1051" s="99">
        <f t="shared" si="219"/>
        <v>17.03527855283388</v>
      </c>
      <c r="P1051" s="99"/>
      <c r="Q1051" s="107">
        <f t="shared" si="220"/>
        <v>5.6470571137262192E-2</v>
      </c>
      <c r="R1051" s="97">
        <f t="shared" si="227"/>
        <v>1.0463665008075973</v>
      </c>
      <c r="S1051" s="97">
        <f t="shared" si="230"/>
        <v>10.585402311365558</v>
      </c>
      <c r="T1051" s="100">
        <f t="shared" si="221"/>
        <v>0.10304707187797058</v>
      </c>
      <c r="U1051" s="100">
        <f t="shared" si="222"/>
        <v>7.9967769609405881E-3</v>
      </c>
      <c r="V1051" s="100">
        <f t="shared" si="223"/>
        <v>9.5050294917029987E-2</v>
      </c>
      <c r="Y1051" s="81"/>
      <c r="Z1051" s="81"/>
    </row>
    <row r="1052" spans="1:26" ht="13">
      <c r="A1052" s="74">
        <v>1957.12</v>
      </c>
      <c r="B1052" s="95">
        <v>40.33</v>
      </c>
      <c r="C1052" s="96">
        <v>1.79</v>
      </c>
      <c r="D1052" s="95">
        <v>3.37</v>
      </c>
      <c r="E1052" s="95">
        <v>28.4</v>
      </c>
      <c r="F1052" s="96">
        <f t="shared" si="231"/>
        <v>1957.9583333332544</v>
      </c>
      <c r="G1052" s="97">
        <v>3.21</v>
      </c>
      <c r="H1052" s="96">
        <f t="shared" si="228"/>
        <v>453.31559031690125</v>
      </c>
      <c r="I1052" s="96">
        <f t="shared" si="224"/>
        <v>20.119883626760558</v>
      </c>
      <c r="J1052" s="98">
        <f t="shared" si="229"/>
        <v>45300.185169655691</v>
      </c>
      <c r="K1052" s="96">
        <f t="shared" si="225"/>
        <v>37.879333978873234</v>
      </c>
      <c r="L1052" s="98">
        <f t="shared" si="226"/>
        <v>3785.3117783719244</v>
      </c>
      <c r="M1052" s="91">
        <f t="shared" si="218"/>
        <v>13.673246057951385</v>
      </c>
      <c r="N1052" s="87"/>
      <c r="O1052" s="99">
        <f t="shared" si="219"/>
        <v>16.954577613038225</v>
      </c>
      <c r="P1052" s="99"/>
      <c r="Q1052" s="107">
        <f t="shared" si="220"/>
        <v>6.0589559090497479E-2</v>
      </c>
      <c r="R1052" s="97">
        <f t="shared" si="227"/>
        <v>1.0129133037439282</v>
      </c>
      <c r="S1052" s="97">
        <f t="shared" si="230"/>
        <v>11.07621037618423</v>
      </c>
      <c r="T1052" s="100">
        <f t="shared" si="221"/>
        <v>0.10575204998778087</v>
      </c>
      <c r="U1052" s="100">
        <f t="shared" si="222"/>
        <v>3.9987577345161895E-3</v>
      </c>
      <c r="V1052" s="100">
        <f t="shared" si="223"/>
        <v>0.10175329225326468</v>
      </c>
      <c r="Y1052" s="81"/>
      <c r="Z1052" s="81"/>
    </row>
    <row r="1053" spans="1:26" ht="13">
      <c r="A1053" s="74">
        <v>1958.01</v>
      </c>
      <c r="B1053" s="95">
        <v>41.12</v>
      </c>
      <c r="C1053" s="96">
        <v>1.7833300000000001</v>
      </c>
      <c r="D1053" s="95">
        <v>3.2933300000000001</v>
      </c>
      <c r="E1053" s="95">
        <v>28.6</v>
      </c>
      <c r="F1053" s="96">
        <f t="shared" si="231"/>
        <v>1958.0416666665876</v>
      </c>
      <c r="G1053" s="97">
        <v>3.09</v>
      </c>
      <c r="H1053" s="96">
        <f t="shared" si="228"/>
        <v>458.96318041958023</v>
      </c>
      <c r="I1053" s="96">
        <f t="shared" si="224"/>
        <v>19.904737561713283</v>
      </c>
      <c r="J1053" s="98">
        <f t="shared" si="229"/>
        <v>46030.311324425435</v>
      </c>
      <c r="K1053" s="96">
        <f t="shared" si="225"/>
        <v>36.758687037237756</v>
      </c>
      <c r="L1053" s="98">
        <f t="shared" si="226"/>
        <v>3686.6003208674624</v>
      </c>
      <c r="M1053" s="91">
        <f t="shared" si="218"/>
        <v>13.78843155230763</v>
      </c>
      <c r="N1053" s="87"/>
      <c r="O1053" s="99">
        <f t="shared" si="219"/>
        <v>17.094108854212216</v>
      </c>
      <c r="P1053" s="99"/>
      <c r="Q1053" s="107">
        <f t="shared" si="220"/>
        <v>6.0595434959735614E-2</v>
      </c>
      <c r="R1053" s="97">
        <f t="shared" si="227"/>
        <v>1.0059942405838802</v>
      </c>
      <c r="S1053" s="97">
        <f t="shared" si="230"/>
        <v>11.140784615417505</v>
      </c>
      <c r="T1053" s="100">
        <f t="shared" si="221"/>
        <v>0.10331792901632153</v>
      </c>
      <c r="U1053" s="100">
        <f t="shared" si="222"/>
        <v>4.5866594938437366E-3</v>
      </c>
      <c r="V1053" s="100">
        <f t="shared" si="223"/>
        <v>9.8731269522477794E-2</v>
      </c>
      <c r="Y1053" s="81"/>
      <c r="Z1053" s="81"/>
    </row>
    <row r="1054" spans="1:26" ht="13">
      <c r="A1054" s="74">
        <v>1958.02</v>
      </c>
      <c r="B1054" s="95">
        <v>41.26</v>
      </c>
      <c r="C1054" s="96">
        <v>1.77667</v>
      </c>
      <c r="D1054" s="95">
        <v>3.2166700000000001</v>
      </c>
      <c r="E1054" s="95">
        <v>28.6</v>
      </c>
      <c r="F1054" s="96">
        <f t="shared" si="231"/>
        <v>1958.1249999999209</v>
      </c>
      <c r="G1054" s="97">
        <v>3.05</v>
      </c>
      <c r="H1054" s="96">
        <f t="shared" si="228"/>
        <v>460.52579825174809</v>
      </c>
      <c r="I1054" s="96">
        <f t="shared" si="224"/>
        <v>19.830401599125867</v>
      </c>
      <c r="J1054" s="98">
        <f t="shared" si="229"/>
        <v>46352.765110591536</v>
      </c>
      <c r="K1054" s="96">
        <f t="shared" si="225"/>
        <v>35.903042158566429</v>
      </c>
      <c r="L1054" s="98">
        <f t="shared" si="226"/>
        <v>3613.7069546361245</v>
      </c>
      <c r="M1054" s="91">
        <f t="shared" si="218"/>
        <v>13.78490639033768</v>
      </c>
      <c r="N1054" s="87"/>
      <c r="O1054" s="99">
        <f t="shared" si="219"/>
        <v>17.087281988811377</v>
      </c>
      <c r="P1054" s="99"/>
      <c r="Q1054" s="107">
        <f t="shared" si="220"/>
        <v>6.1877887208465862E-2</v>
      </c>
      <c r="R1054" s="97">
        <f t="shared" si="227"/>
        <v>1.008545231626615</v>
      </c>
      <c r="S1054" s="97">
        <f t="shared" si="230"/>
        <v>11.207565158695507</v>
      </c>
      <c r="T1054" s="100">
        <f t="shared" si="221"/>
        <v>9.7441652837697346E-2</v>
      </c>
      <c r="U1054" s="100">
        <f t="shared" si="222"/>
        <v>3.9256673672112274E-3</v>
      </c>
      <c r="V1054" s="100">
        <f t="shared" si="223"/>
        <v>9.3515985470486118E-2</v>
      </c>
      <c r="Y1054" s="81"/>
      <c r="Z1054" s="81"/>
    </row>
    <row r="1055" spans="1:26" ht="13">
      <c r="A1055" s="74">
        <v>1958.03</v>
      </c>
      <c r="B1055" s="95">
        <v>42.11</v>
      </c>
      <c r="C1055" s="96">
        <v>1.77</v>
      </c>
      <c r="D1055" s="95">
        <v>3.14</v>
      </c>
      <c r="E1055" s="95">
        <v>28.8</v>
      </c>
      <c r="F1055" s="96">
        <f t="shared" si="231"/>
        <v>1958.2083333332541</v>
      </c>
      <c r="G1055" s="97">
        <v>2.98</v>
      </c>
      <c r="H1055" s="96">
        <f t="shared" si="228"/>
        <v>466.74914079861094</v>
      </c>
      <c r="I1055" s="96">
        <f t="shared" si="224"/>
        <v>19.618759895833328</v>
      </c>
      <c r="J1055" s="98">
        <f t="shared" si="229"/>
        <v>47143.711280009142</v>
      </c>
      <c r="K1055" s="96">
        <f t="shared" si="225"/>
        <v>34.803901736111101</v>
      </c>
      <c r="L1055" s="98">
        <f t="shared" si="226"/>
        <v>3515.3467921925603</v>
      </c>
      <c r="M1055" s="91">
        <f t="shared" si="218"/>
        <v>13.925589923892939</v>
      </c>
      <c r="N1055" s="87"/>
      <c r="O1055" s="99">
        <f t="shared" si="219"/>
        <v>17.258155337067208</v>
      </c>
      <c r="P1055" s="99"/>
      <c r="Q1055" s="107">
        <f t="shared" si="220"/>
        <v>6.2991250077044647E-2</v>
      </c>
      <c r="R1055" s="97">
        <f t="shared" si="227"/>
        <v>1.011100680921623</v>
      </c>
      <c r="S1055" s="97">
        <f t="shared" si="230"/>
        <v>11.224841007287587</v>
      </c>
      <c r="T1055" s="100">
        <f t="shared" si="221"/>
        <v>9.3547701103946279E-2</v>
      </c>
      <c r="U1055" s="100">
        <f t="shared" si="222"/>
        <v>2.5759344731348666E-3</v>
      </c>
      <c r="V1055" s="100">
        <f t="shared" si="223"/>
        <v>9.0971766630811413E-2</v>
      </c>
      <c r="Y1055" s="81"/>
      <c r="Z1055" s="81"/>
    </row>
    <row r="1056" spans="1:26" ht="13">
      <c r="A1056" s="74">
        <v>1958.04</v>
      </c>
      <c r="B1056" s="95">
        <v>42.34</v>
      </c>
      <c r="C1056" s="96">
        <v>1.75667</v>
      </c>
      <c r="D1056" s="95">
        <v>3.07</v>
      </c>
      <c r="E1056" s="95">
        <v>28.9</v>
      </c>
      <c r="F1056" s="96">
        <f t="shared" si="231"/>
        <v>1958.2916666665874</v>
      </c>
      <c r="G1056" s="97">
        <v>2.88</v>
      </c>
      <c r="H1056" s="96">
        <f t="shared" si="228"/>
        <v>467.67460103806224</v>
      </c>
      <c r="I1056" s="96">
        <f t="shared" si="224"/>
        <v>19.403635838581312</v>
      </c>
      <c r="J1056" s="98">
        <f t="shared" si="229"/>
        <v>47400.507855155374</v>
      </c>
      <c r="K1056" s="96">
        <f t="shared" si="225"/>
        <v>33.91027456747404</v>
      </c>
      <c r="L1056" s="98">
        <f t="shared" si="226"/>
        <v>3436.9286517554788</v>
      </c>
      <c r="M1056" s="91">
        <f t="shared" si="218"/>
        <v>13.913501765262779</v>
      </c>
      <c r="N1056" s="87"/>
      <c r="O1056" s="99">
        <f t="shared" si="219"/>
        <v>17.239665390241083</v>
      </c>
      <c r="P1056" s="99"/>
      <c r="Q1056" s="107">
        <f t="shared" si="220"/>
        <v>6.2677942573584638E-2</v>
      </c>
      <c r="R1056" s="97">
        <f t="shared" si="227"/>
        <v>0.9989596059826652</v>
      </c>
      <c r="S1056" s="97">
        <f t="shared" si="230"/>
        <v>11.310172951844866</v>
      </c>
      <c r="T1056" s="100">
        <f t="shared" si="221"/>
        <v>0.10073307025650835</v>
      </c>
      <c r="U1056" s="100">
        <f t="shared" si="222"/>
        <v>2.7569435246890261E-3</v>
      </c>
      <c r="V1056" s="100">
        <f t="shared" si="223"/>
        <v>9.7976126731819324E-2</v>
      </c>
      <c r="Y1056" s="81"/>
      <c r="Z1056" s="81"/>
    </row>
    <row r="1057" spans="1:26" ht="13">
      <c r="A1057" s="74">
        <v>1958.05</v>
      </c>
      <c r="B1057" s="95">
        <v>43.7</v>
      </c>
      <c r="C1057" s="96">
        <v>1.74333</v>
      </c>
      <c r="D1057" s="95">
        <v>3</v>
      </c>
      <c r="E1057" s="95">
        <v>28.9</v>
      </c>
      <c r="F1057" s="96">
        <f t="shared" si="231"/>
        <v>1958.3749999999206</v>
      </c>
      <c r="G1057" s="97">
        <v>2.92</v>
      </c>
      <c r="H1057" s="96">
        <f t="shared" si="228"/>
        <v>482.69674221453278</v>
      </c>
      <c r="I1057" s="96">
        <f t="shared" si="224"/>
        <v>19.256286306747398</v>
      </c>
      <c r="J1057" s="98">
        <f t="shared" si="229"/>
        <v>49085.69722603252</v>
      </c>
      <c r="K1057" s="96">
        <f t="shared" si="225"/>
        <v>33.137076124567464</v>
      </c>
      <c r="L1057" s="98">
        <f t="shared" si="226"/>
        <v>3369.7274983546349</v>
      </c>
      <c r="M1057" s="91">
        <f t="shared" si="218"/>
        <v>14.323824968409228</v>
      </c>
      <c r="N1057" s="87"/>
      <c r="O1057" s="99">
        <f t="shared" si="219"/>
        <v>17.7429870458012</v>
      </c>
      <c r="P1057" s="99"/>
      <c r="Q1057" s="107">
        <f t="shared" si="220"/>
        <v>5.9791646042329588E-2</v>
      </c>
      <c r="R1057" s="97">
        <f t="shared" si="227"/>
        <v>0.99814303734021625</v>
      </c>
      <c r="S1057" s="97">
        <f t="shared" si="230"/>
        <v>11.298405915570745</v>
      </c>
      <c r="T1057" s="100">
        <f t="shared" si="221"/>
        <v>9.9350221841863373E-2</v>
      </c>
      <c r="U1057" s="100">
        <f t="shared" si="222"/>
        <v>1.3039334764610722E-3</v>
      </c>
      <c r="V1057" s="100">
        <f t="shared" si="223"/>
        <v>9.8046288365402301E-2</v>
      </c>
      <c r="Y1057" s="81"/>
      <c r="Z1057" s="81"/>
    </row>
    <row r="1058" spans="1:26" ht="13">
      <c r="A1058" s="74">
        <v>1958.06</v>
      </c>
      <c r="B1058" s="95">
        <v>44.75</v>
      </c>
      <c r="C1058" s="96">
        <v>1.73</v>
      </c>
      <c r="D1058" s="95">
        <v>2.93</v>
      </c>
      <c r="E1058" s="95">
        <v>28.9</v>
      </c>
      <c r="F1058" s="96">
        <f t="shared" si="231"/>
        <v>1958.4583333332539</v>
      </c>
      <c r="G1058" s="97">
        <v>2.97</v>
      </c>
      <c r="H1058" s="96">
        <f t="shared" si="228"/>
        <v>494.29471885813138</v>
      </c>
      <c r="I1058" s="96">
        <f t="shared" si="224"/>
        <v>19.109047231833905</v>
      </c>
      <c r="J1058" s="98">
        <f t="shared" si="229"/>
        <v>50427.035977460902</v>
      </c>
      <c r="K1058" s="96">
        <f t="shared" si="225"/>
        <v>32.363877681660895</v>
      </c>
      <c r="L1058" s="98">
        <f t="shared" si="226"/>
        <v>3301.7031377421335</v>
      </c>
      <c r="M1058" s="91">
        <f t="shared" si="218"/>
        <v>14.635555551956264</v>
      </c>
      <c r="N1058" s="87"/>
      <c r="O1058" s="99">
        <f t="shared" si="219"/>
        <v>18.122451008262189</v>
      </c>
      <c r="P1058" s="99"/>
      <c r="Q1058" s="107">
        <f t="shared" si="220"/>
        <v>5.6955679230707462E-2</v>
      </c>
      <c r="R1058" s="97">
        <f t="shared" si="227"/>
        <v>0.98295343369059929</v>
      </c>
      <c r="S1058" s="97">
        <f t="shared" si="230"/>
        <v>11.27742519767045</v>
      </c>
      <c r="T1058" s="100">
        <f t="shared" si="221"/>
        <v>9.8938453060531728E-2</v>
      </c>
      <c r="U1058" s="100">
        <f t="shared" si="222"/>
        <v>2.5234838060506082E-3</v>
      </c>
      <c r="V1058" s="100">
        <f t="shared" si="223"/>
        <v>9.641496925448112E-2</v>
      </c>
      <c r="Y1058" s="81"/>
      <c r="Z1058" s="81"/>
    </row>
    <row r="1059" spans="1:26" ht="13">
      <c r="A1059" s="74">
        <v>1958.07</v>
      </c>
      <c r="B1059" s="95">
        <v>45.98</v>
      </c>
      <c r="C1059" s="96">
        <v>1.73</v>
      </c>
      <c r="D1059" s="95">
        <v>2.9133300000000002</v>
      </c>
      <c r="E1059" s="95">
        <v>29</v>
      </c>
      <c r="F1059" s="96">
        <f t="shared" si="231"/>
        <v>1958.5416666665872</v>
      </c>
      <c r="G1059" s="97">
        <v>3.2</v>
      </c>
      <c r="H1059" s="96">
        <f t="shared" si="228"/>
        <v>506.12960655172395</v>
      </c>
      <c r="I1059" s="96">
        <f t="shared" si="224"/>
        <v>19.043153965517234</v>
      </c>
      <c r="J1059" s="98">
        <f t="shared" si="229"/>
        <v>51796.305023917266</v>
      </c>
      <c r="K1059" s="96">
        <f t="shared" si="225"/>
        <v>32.068781353965512</v>
      </c>
      <c r="L1059" s="98">
        <f t="shared" si="226"/>
        <v>3281.855791981925</v>
      </c>
      <c r="M1059" s="91">
        <f t="shared" si="218"/>
        <v>14.957457101901131</v>
      </c>
      <c r="N1059" s="87"/>
      <c r="O1059" s="99">
        <f t="shared" si="219"/>
        <v>18.513137401048002</v>
      </c>
      <c r="P1059" s="99"/>
      <c r="Q1059" s="107">
        <f t="shared" si="220"/>
        <v>5.2277564534641441E-2</v>
      </c>
      <c r="R1059" s="97">
        <f t="shared" si="227"/>
        <v>0.97426729630230513</v>
      </c>
      <c r="S1059" s="97">
        <f t="shared" si="230"/>
        <v>11.046959049441679</v>
      </c>
      <c r="T1059" s="100">
        <f t="shared" si="221"/>
        <v>9.5423269679408174E-2</v>
      </c>
      <c r="U1059" s="100">
        <f t="shared" si="222"/>
        <v>6.1617487561467232E-3</v>
      </c>
      <c r="V1059" s="100">
        <f t="shared" si="223"/>
        <v>8.926152092326145E-2</v>
      </c>
      <c r="Y1059" s="81"/>
      <c r="Z1059" s="81"/>
    </row>
    <row r="1060" spans="1:26" ht="13">
      <c r="A1060" s="74">
        <v>1958.08</v>
      </c>
      <c r="B1060" s="95">
        <v>47.7</v>
      </c>
      <c r="C1060" s="96">
        <v>1.73</v>
      </c>
      <c r="D1060" s="95">
        <v>2.8966699999999999</v>
      </c>
      <c r="E1060" s="95">
        <v>28.9</v>
      </c>
      <c r="F1060" s="96">
        <f t="shared" si="231"/>
        <v>1958.6249999999204</v>
      </c>
      <c r="G1060" s="97">
        <v>3.54</v>
      </c>
      <c r="H1060" s="96">
        <f t="shared" si="228"/>
        <v>526.87951038062272</v>
      </c>
      <c r="I1060" s="96">
        <f t="shared" si="224"/>
        <v>19.109047231833905</v>
      </c>
      <c r="J1060" s="98">
        <f t="shared" si="229"/>
        <v>54082.774410848309</v>
      </c>
      <c r="K1060" s="96">
        <f t="shared" si="225"/>
        <v>31.995724765916947</v>
      </c>
      <c r="L1060" s="98">
        <f t="shared" si="226"/>
        <v>3284.2756845423896</v>
      </c>
      <c r="M1060" s="91">
        <f t="shared" si="218"/>
        <v>15.544566891165916</v>
      </c>
      <c r="N1060" s="87"/>
      <c r="O1060" s="99">
        <f t="shared" si="219"/>
        <v>19.229233309769263</v>
      </c>
      <c r="P1060" s="99"/>
      <c r="Q1060" s="107">
        <f t="shared" si="220"/>
        <v>4.558516370700294E-2</v>
      </c>
      <c r="R1060" s="97">
        <f t="shared" si="227"/>
        <v>0.98476247609558587</v>
      </c>
      <c r="S1060" s="97">
        <f t="shared" si="230"/>
        <v>10.79993207053263</v>
      </c>
      <c r="T1060" s="100">
        <f t="shared" si="221"/>
        <v>8.8263477388607292E-2</v>
      </c>
      <c r="U1060" s="100">
        <f t="shared" si="222"/>
        <v>9.225849402572539E-3</v>
      </c>
      <c r="V1060" s="100">
        <f t="shared" si="223"/>
        <v>7.9037627986034753E-2</v>
      </c>
      <c r="Y1060" s="81"/>
      <c r="Z1060" s="81"/>
    </row>
    <row r="1061" spans="1:26" ht="13">
      <c r="A1061" s="74">
        <v>1958.09</v>
      </c>
      <c r="B1061" s="95">
        <v>48.96</v>
      </c>
      <c r="C1061" s="96">
        <v>1.73</v>
      </c>
      <c r="D1061" s="95">
        <v>2.88</v>
      </c>
      <c r="E1061" s="95">
        <v>28.9</v>
      </c>
      <c r="F1061" s="96">
        <f t="shared" si="231"/>
        <v>1958.7083333332537</v>
      </c>
      <c r="G1061" s="97">
        <v>3.76</v>
      </c>
      <c r="H1061" s="96">
        <f t="shared" si="228"/>
        <v>540.79708235294106</v>
      </c>
      <c r="I1061" s="96">
        <f t="shared" si="224"/>
        <v>19.109047231833905</v>
      </c>
      <c r="J1061" s="98">
        <f t="shared" si="229"/>
        <v>55674.833720461858</v>
      </c>
      <c r="K1061" s="96">
        <f t="shared" si="225"/>
        <v>31.811593079584767</v>
      </c>
      <c r="L1061" s="98">
        <f t="shared" si="226"/>
        <v>3274.9902188506976</v>
      </c>
      <c r="M1061" s="91">
        <f t="shared" si="218"/>
        <v>15.931923184092842</v>
      </c>
      <c r="N1061" s="87"/>
      <c r="O1061" s="99">
        <f t="shared" si="219"/>
        <v>19.695350298388725</v>
      </c>
      <c r="P1061" s="99"/>
      <c r="Q1061" s="107">
        <f t="shared" si="220"/>
        <v>4.1821066336221333E-2</v>
      </c>
      <c r="R1061" s="97">
        <f t="shared" si="227"/>
        <v>0.9998326910623766</v>
      </c>
      <c r="S1061" s="97">
        <f t="shared" si="230"/>
        <v>10.635367847441842</v>
      </c>
      <c r="T1061" s="100">
        <f t="shared" si="221"/>
        <v>8.8548753510931055E-2</v>
      </c>
      <c r="U1061" s="100">
        <f t="shared" si="222"/>
        <v>1.0635672693254827E-2</v>
      </c>
      <c r="V1061" s="100">
        <f t="shared" si="223"/>
        <v>7.7913080817676228E-2</v>
      </c>
      <c r="Y1061" s="81"/>
      <c r="Z1061" s="81"/>
    </row>
    <row r="1062" spans="1:26" ht="13">
      <c r="A1062" s="74">
        <v>1958.1</v>
      </c>
      <c r="B1062" s="95">
        <v>50.95</v>
      </c>
      <c r="C1062" s="96">
        <v>1.7366699999999999</v>
      </c>
      <c r="D1062" s="95">
        <v>2.8833299999999999</v>
      </c>
      <c r="E1062" s="95">
        <v>28.9</v>
      </c>
      <c r="F1062" s="96">
        <f t="shared" si="231"/>
        <v>1958.7916666665869</v>
      </c>
      <c r="G1062" s="97">
        <v>3.8</v>
      </c>
      <c r="H1062" s="96">
        <f t="shared" si="228"/>
        <v>562.77800951557083</v>
      </c>
      <c r="I1062" s="96">
        <f t="shared" si="224"/>
        <v>19.182721997750857</v>
      </c>
      <c r="J1062" s="98">
        <f t="shared" si="229"/>
        <v>58102.332091107877</v>
      </c>
      <c r="K1062" s="96">
        <f t="shared" si="225"/>
        <v>31.848375234083036</v>
      </c>
      <c r="L1062" s="98">
        <f t="shared" si="226"/>
        <v>3288.0902294063603</v>
      </c>
      <c r="M1062" s="91">
        <f t="shared" si="218"/>
        <v>16.559803310351565</v>
      </c>
      <c r="N1062" s="87"/>
      <c r="O1062" s="99">
        <f t="shared" si="219"/>
        <v>20.45514827540655</v>
      </c>
      <c r="P1062" s="99"/>
      <c r="Q1062" s="107">
        <f t="shared" si="220"/>
        <v>3.9457090686644401E-2</v>
      </c>
      <c r="R1062" s="97">
        <f t="shared" si="227"/>
        <v>1.008131544683726</v>
      </c>
      <c r="S1062" s="97">
        <f t="shared" si="230"/>
        <v>10.633588455346052</v>
      </c>
      <c r="T1062" s="100">
        <f t="shared" si="221"/>
        <v>8.6206590168450115E-2</v>
      </c>
      <c r="U1062" s="100">
        <f t="shared" si="222"/>
        <v>9.6155994588935645E-3</v>
      </c>
      <c r="V1062" s="100">
        <f t="shared" si="223"/>
        <v>7.659099070955655E-2</v>
      </c>
      <c r="Y1062" s="81"/>
      <c r="Z1062" s="81"/>
    </row>
    <row r="1063" spans="1:26" ht="13">
      <c r="A1063" s="74">
        <v>1958.11</v>
      </c>
      <c r="B1063" s="95">
        <v>52.5</v>
      </c>
      <c r="C1063" s="96">
        <v>1.74333</v>
      </c>
      <c r="D1063" s="95">
        <v>2.8866700000000001</v>
      </c>
      <c r="E1063" s="95">
        <v>29</v>
      </c>
      <c r="F1063" s="96">
        <f t="shared" si="231"/>
        <v>1958.8749999999202</v>
      </c>
      <c r="G1063" s="97">
        <v>3.74</v>
      </c>
      <c r="H1063" s="96">
        <f t="shared" si="228"/>
        <v>577.89918103448258</v>
      </c>
      <c r="I1063" s="96">
        <f t="shared" si="224"/>
        <v>19.189885319482752</v>
      </c>
      <c r="J1063" s="98">
        <f t="shared" si="229"/>
        <v>59828.572402990758</v>
      </c>
      <c r="K1063" s="96">
        <f t="shared" si="225"/>
        <v>31.775318646034474</v>
      </c>
      <c r="L1063" s="98">
        <f t="shared" si="226"/>
        <v>3289.6256209245971</v>
      </c>
      <c r="M1063" s="91">
        <f t="shared" si="218"/>
        <v>16.988883579386325</v>
      </c>
      <c r="N1063" s="87"/>
      <c r="O1063" s="99">
        <f t="shared" si="219"/>
        <v>20.965610881429548</v>
      </c>
      <c r="P1063" s="99"/>
      <c r="Q1063" s="107">
        <f t="shared" si="220"/>
        <v>3.972103343144634E-2</v>
      </c>
      <c r="R1063" s="97">
        <f t="shared" si="227"/>
        <v>0.99324246095862645</v>
      </c>
      <c r="S1063" s="97">
        <f t="shared" si="230"/>
        <v>10.68309024482933</v>
      </c>
      <c r="T1063" s="100">
        <f t="shared" si="221"/>
        <v>8.4644019951249483E-2</v>
      </c>
      <c r="U1063" s="100">
        <f t="shared" si="222"/>
        <v>8.4141428860657896E-3</v>
      </c>
      <c r="V1063" s="100">
        <f t="shared" si="223"/>
        <v>7.6229877065183693E-2</v>
      </c>
      <c r="Y1063" s="81"/>
      <c r="Z1063" s="81"/>
    </row>
    <row r="1064" spans="1:26" ht="13">
      <c r="A1064" s="74">
        <v>1958.12</v>
      </c>
      <c r="B1064" s="95">
        <v>53.49</v>
      </c>
      <c r="C1064" s="96">
        <v>1.75</v>
      </c>
      <c r="D1064" s="95">
        <v>2.89</v>
      </c>
      <c r="E1064" s="95">
        <v>28.9</v>
      </c>
      <c r="F1064" s="96">
        <f t="shared" si="231"/>
        <v>1958.9583333332534</v>
      </c>
      <c r="G1064" s="97">
        <v>3.86</v>
      </c>
      <c r="H1064" s="96">
        <f>B1064*$E$1859/E1064</f>
        <v>590.83406730103786</v>
      </c>
      <c r="I1064" s="96">
        <f t="shared" si="224"/>
        <v>19.329961072664354</v>
      </c>
      <c r="J1064" s="98">
        <f t="shared" si="229"/>
        <v>61334.456946030172</v>
      </c>
      <c r="K1064" s="96">
        <f t="shared" si="225"/>
        <v>31.922049999999992</v>
      </c>
      <c r="L1064" s="98">
        <f t="shared" si="226"/>
        <v>3313.8265203594542</v>
      </c>
      <c r="M1064" s="91">
        <f t="shared" si="218"/>
        <v>17.358357365369955</v>
      </c>
      <c r="N1064" s="87"/>
      <c r="O1064" s="99">
        <f t="shared" si="219"/>
        <v>21.399510465598855</v>
      </c>
      <c r="P1064" s="99"/>
      <c r="Q1064" s="107">
        <f t="shared" si="220"/>
        <v>3.733806321074791E-2</v>
      </c>
      <c r="R1064" s="97">
        <f t="shared" si="227"/>
        <v>0.99014892310714775</v>
      </c>
      <c r="S1064" s="97">
        <f t="shared" si="230"/>
        <v>10.647614758377303</v>
      </c>
      <c r="T1064" s="100">
        <f t="shared" si="221"/>
        <v>8.3029357272975446E-2</v>
      </c>
      <c r="U1064" s="100">
        <f t="shared" si="222"/>
        <v>6.4466390086725944E-3</v>
      </c>
      <c r="V1064" s="100">
        <f t="shared" si="223"/>
        <v>7.6582718264302851E-2</v>
      </c>
      <c r="Y1064" s="81"/>
      <c r="Z1064" s="81"/>
    </row>
    <row r="1065" spans="1:26" ht="13">
      <c r="A1065" s="74">
        <v>1959.01</v>
      </c>
      <c r="B1065" s="95">
        <v>55.62</v>
      </c>
      <c r="C1065" s="96">
        <v>1.75667</v>
      </c>
      <c r="D1065" s="95">
        <v>2.96333</v>
      </c>
      <c r="E1065" s="95">
        <v>29</v>
      </c>
      <c r="F1065" s="96">
        <f t="shared" si="231"/>
        <v>1959.0416666665867</v>
      </c>
      <c r="G1065" s="97">
        <v>4.0199999999999996</v>
      </c>
      <c r="H1065" s="96">
        <f t="shared" si="228"/>
        <v>612.24290379310321</v>
      </c>
      <c r="I1065" s="96">
        <f t="shared" si="224"/>
        <v>19.336726749482754</v>
      </c>
      <c r="J1065" s="98">
        <f t="shared" si="229"/>
        <v>63724.185987995224</v>
      </c>
      <c r="K1065" s="96">
        <f t="shared" si="225"/>
        <v>32.619161526379301</v>
      </c>
      <c r="L1065" s="98">
        <f t="shared" si="226"/>
        <v>3395.1059342647591</v>
      </c>
      <c r="M1065" s="91">
        <f t="shared" si="218"/>
        <v>17.980339342993389</v>
      </c>
      <c r="N1065" s="87"/>
      <c r="O1065" s="99">
        <f t="shared" si="219"/>
        <v>22.140010454221407</v>
      </c>
      <c r="P1065" s="99"/>
      <c r="Q1065" s="107">
        <f t="shared" si="220"/>
        <v>3.45207004870247E-2</v>
      </c>
      <c r="R1065" s="97">
        <f t="shared" si="227"/>
        <v>1.0082641214080816</v>
      </c>
      <c r="S1065" s="97">
        <f t="shared" si="230"/>
        <v>10.506370064988896</v>
      </c>
      <c r="T1065" s="100">
        <f t="shared" si="221"/>
        <v>7.4217664652789006E-2</v>
      </c>
      <c r="U1065" s="100">
        <f t="shared" si="222"/>
        <v>7.9385311846511541E-3</v>
      </c>
      <c r="V1065" s="100">
        <f t="shared" si="223"/>
        <v>6.6279133468137852E-2</v>
      </c>
      <c r="Y1065" s="81"/>
      <c r="Z1065" s="81"/>
    </row>
    <row r="1066" spans="1:26" ht="13">
      <c r="A1066" s="74">
        <v>1959.02</v>
      </c>
      <c r="B1066" s="95">
        <v>54.77</v>
      </c>
      <c r="C1066" s="96">
        <v>1.7633300000000001</v>
      </c>
      <c r="D1066" s="95">
        <v>3.03667</v>
      </c>
      <c r="E1066" s="95">
        <v>28.9</v>
      </c>
      <c r="F1066" s="96">
        <f t="shared" si="231"/>
        <v>1959.12499999992</v>
      </c>
      <c r="G1066" s="97">
        <v>3.96</v>
      </c>
      <c r="H1066" s="96">
        <f t="shared" si="228"/>
        <v>604.97255311418667</v>
      </c>
      <c r="I1066" s="96">
        <f t="shared" si="224"/>
        <v>19.477200147577854</v>
      </c>
      <c r="J1066" s="98">
        <f t="shared" si="229"/>
        <v>63136.402202228346</v>
      </c>
      <c r="K1066" s="96">
        <f t="shared" si="225"/>
        <v>33.542121651730092</v>
      </c>
      <c r="L1066" s="98">
        <f t="shared" si="226"/>
        <v>3500.5371275413681</v>
      </c>
      <c r="M1066" s="91">
        <f t="shared" si="218"/>
        <v>17.759169263611415</v>
      </c>
      <c r="N1066" s="87"/>
      <c r="O1066" s="99">
        <f t="shared" si="219"/>
        <v>21.841682331178756</v>
      </c>
      <c r="P1066" s="99"/>
      <c r="Q1066" s="107">
        <f t="shared" si="220"/>
        <v>3.6314250209677851E-2</v>
      </c>
      <c r="R1066" s="97">
        <f t="shared" si="227"/>
        <v>1.0008463720204186</v>
      </c>
      <c r="S1066" s="97">
        <f t="shared" si="230"/>
        <v>10.629850640144006</v>
      </c>
      <c r="T1066" s="100">
        <f t="shared" si="221"/>
        <v>7.4355617986946676E-2</v>
      </c>
      <c r="U1066" s="100">
        <f t="shared" si="222"/>
        <v>5.5859953236327975E-3</v>
      </c>
      <c r="V1066" s="100">
        <f t="shared" si="223"/>
        <v>6.8769622663313879E-2</v>
      </c>
      <c r="Y1066" s="81"/>
      <c r="Z1066" s="81"/>
    </row>
    <row r="1067" spans="1:26" ht="13">
      <c r="A1067" s="74">
        <v>1959.03</v>
      </c>
      <c r="B1067" s="95">
        <v>56.16</v>
      </c>
      <c r="C1067" s="96">
        <v>1.77</v>
      </c>
      <c r="D1067" s="95">
        <v>3.11</v>
      </c>
      <c r="E1067" s="95">
        <v>28.9</v>
      </c>
      <c r="F1067" s="96">
        <f t="shared" si="231"/>
        <v>1959.2083333332532</v>
      </c>
      <c r="G1067" s="97">
        <v>3.99</v>
      </c>
      <c r="H1067" s="96">
        <f t="shared" si="228"/>
        <v>620.3260650519029</v>
      </c>
      <c r="I1067" s="96">
        <f t="shared" si="224"/>
        <v>19.550874913494805</v>
      </c>
      <c r="J1067" s="98">
        <f t="shared" si="229"/>
        <v>64908.763319371406</v>
      </c>
      <c r="K1067" s="96">
        <f t="shared" si="225"/>
        <v>34.352102249134937</v>
      </c>
      <c r="L1067" s="98">
        <f t="shared" si="226"/>
        <v>3594.4845784053609</v>
      </c>
      <c r="M1067" s="91">
        <f t="shared" si="218"/>
        <v>18.200871845485633</v>
      </c>
      <c r="N1067" s="87"/>
      <c r="O1067" s="99">
        <f t="shared" si="219"/>
        <v>22.355431528386667</v>
      </c>
      <c r="P1067" s="99"/>
      <c r="Q1067" s="107">
        <f t="shared" si="220"/>
        <v>3.4647733018719269E-2</v>
      </c>
      <c r="R1067" s="97">
        <f t="shared" si="227"/>
        <v>0.99275673824349686</v>
      </c>
      <c r="S1067" s="97">
        <f t="shared" si="230"/>
        <v>10.638847448307056</v>
      </c>
      <c r="T1067" s="100">
        <f t="shared" si="221"/>
        <v>6.8426001852675666E-2</v>
      </c>
      <c r="U1067" s="100">
        <f t="shared" si="222"/>
        <v>4.3665738240288299E-3</v>
      </c>
      <c r="V1067" s="100">
        <f t="shared" si="223"/>
        <v>6.4059428028646836E-2</v>
      </c>
      <c r="Y1067" s="81"/>
      <c r="Z1067" s="81"/>
    </row>
    <row r="1068" spans="1:26" ht="13">
      <c r="A1068" s="74">
        <v>1959.04</v>
      </c>
      <c r="B1068" s="95">
        <v>57.1</v>
      </c>
      <c r="C1068" s="96">
        <v>1.77667</v>
      </c>
      <c r="D1068" s="95">
        <v>3.2066699999999999</v>
      </c>
      <c r="E1068" s="95">
        <v>29</v>
      </c>
      <c r="F1068" s="96">
        <f t="shared" si="231"/>
        <v>1959.2916666665865</v>
      </c>
      <c r="G1068" s="97">
        <v>4.12</v>
      </c>
      <c r="H1068" s="96">
        <f t="shared" si="228"/>
        <v>628.53415689655151</v>
      </c>
      <c r="I1068" s="96">
        <f t="shared" si="224"/>
        <v>19.556878818448272</v>
      </c>
      <c r="J1068" s="98">
        <f t="shared" si="229"/>
        <v>65938.159838983323</v>
      </c>
      <c r="K1068" s="96">
        <f t="shared" si="225"/>
        <v>35.29775174948275</v>
      </c>
      <c r="L1068" s="98">
        <f t="shared" si="226"/>
        <v>3703.0108408208876</v>
      </c>
      <c r="M1068" s="91">
        <f t="shared" si="218"/>
        <v>18.430753048783416</v>
      </c>
      <c r="N1068" s="87"/>
      <c r="O1068" s="99">
        <f t="shared" si="219"/>
        <v>22.606141738483988</v>
      </c>
      <c r="P1068" s="99"/>
      <c r="Q1068" s="107">
        <f t="shared" si="220"/>
        <v>3.2587143118029203E-2</v>
      </c>
      <c r="R1068" s="97">
        <f t="shared" si="227"/>
        <v>0.98812298241161645</v>
      </c>
      <c r="S1068" s="97">
        <f t="shared" si="230"/>
        <v>10.525367534584387</v>
      </c>
      <c r="T1068" s="100">
        <f t="shared" si="221"/>
        <v>6.8558111969219793E-2</v>
      </c>
      <c r="U1068" s="100">
        <f t="shared" si="222"/>
        <v>6.3737162470174358E-3</v>
      </c>
      <c r="V1068" s="100">
        <f t="shared" si="223"/>
        <v>6.2184395722202357E-2</v>
      </c>
      <c r="Y1068" s="81"/>
      <c r="Z1068" s="81"/>
    </row>
    <row r="1069" spans="1:26" ht="13">
      <c r="A1069" s="74">
        <v>1959.05</v>
      </c>
      <c r="B1069" s="95">
        <v>57.96</v>
      </c>
      <c r="C1069" s="96">
        <v>1.7833300000000001</v>
      </c>
      <c r="D1069" s="95">
        <v>3.3033299999999999</v>
      </c>
      <c r="E1069" s="95">
        <v>29</v>
      </c>
      <c r="F1069" s="96">
        <f t="shared" si="231"/>
        <v>1959.3749999999197</v>
      </c>
      <c r="G1069" s="97">
        <v>4.3099999999999996</v>
      </c>
      <c r="H1069" s="96">
        <f t="shared" si="228"/>
        <v>638.00069586206882</v>
      </c>
      <c r="I1069" s="96">
        <f t="shared" si="224"/>
        <v>19.630189457413788</v>
      </c>
      <c r="J1069" s="98">
        <f t="shared" si="229"/>
        <v>67102.887375649952</v>
      </c>
      <c r="K1069" s="96">
        <f t="shared" si="225"/>
        <v>36.361746698793091</v>
      </c>
      <c r="L1069" s="98">
        <f t="shared" si="226"/>
        <v>3824.4130599483392</v>
      </c>
      <c r="M1069" s="91">
        <f t="shared" si="218"/>
        <v>18.69272143959418</v>
      </c>
      <c r="N1069" s="87"/>
      <c r="O1069" s="99">
        <f t="shared" si="219"/>
        <v>22.894229168466914</v>
      </c>
      <c r="P1069" s="99"/>
      <c r="Q1069" s="107">
        <f t="shared" si="220"/>
        <v>3.0354324726054635E-2</v>
      </c>
      <c r="R1069" s="97">
        <f t="shared" si="227"/>
        <v>1.0011775987524087</v>
      </c>
      <c r="S1069" s="97">
        <f t="shared" si="230"/>
        <v>10.400357559251926</v>
      </c>
      <c r="T1069" s="100">
        <f t="shared" si="221"/>
        <v>7.008498944943975E-2</v>
      </c>
      <c r="U1069" s="100">
        <f t="shared" si="222"/>
        <v>6.7048696109144323E-3</v>
      </c>
      <c r="V1069" s="100">
        <f t="shared" si="223"/>
        <v>6.3380119838525317E-2</v>
      </c>
      <c r="Y1069" s="81"/>
      <c r="Z1069" s="81"/>
    </row>
    <row r="1070" spans="1:26" ht="13">
      <c r="A1070" s="74">
        <v>1959.06</v>
      </c>
      <c r="B1070" s="95">
        <v>57.46</v>
      </c>
      <c r="C1070" s="96">
        <v>1.79</v>
      </c>
      <c r="D1070" s="95">
        <v>3.4</v>
      </c>
      <c r="E1070" s="95">
        <v>29.1</v>
      </c>
      <c r="F1070" s="96">
        <f t="shared" si="231"/>
        <v>1959.458333333253</v>
      </c>
      <c r="G1070" s="97">
        <v>4.34</v>
      </c>
      <c r="H1070" s="96">
        <f t="shared" si="228"/>
        <v>630.32336529209601</v>
      </c>
      <c r="I1070" s="96">
        <f t="shared" si="224"/>
        <v>19.635900171821298</v>
      </c>
      <c r="J1070" s="98">
        <f t="shared" si="229"/>
        <v>66467.51359304144</v>
      </c>
      <c r="K1070" s="96">
        <f t="shared" si="225"/>
        <v>37.29724054982816</v>
      </c>
      <c r="L1070" s="98">
        <f t="shared" si="226"/>
        <v>3932.988970002451</v>
      </c>
      <c r="M1070" s="91">
        <f t="shared" si="218"/>
        <v>18.448591397066476</v>
      </c>
      <c r="N1070" s="87"/>
      <c r="O1070" s="99">
        <f t="shared" si="219"/>
        <v>22.562214820417108</v>
      </c>
      <c r="P1070" s="99"/>
      <c r="Q1070" s="107">
        <f t="shared" si="220"/>
        <v>3.0685698424929714E-2</v>
      </c>
      <c r="R1070" s="97">
        <f t="shared" si="227"/>
        <v>0.99880191558246589</v>
      </c>
      <c r="S1070" s="97">
        <f t="shared" si="230"/>
        <v>10.376822859546767</v>
      </c>
      <c r="T1070" s="100">
        <f t="shared" si="221"/>
        <v>6.507284832661786E-2</v>
      </c>
      <c r="U1070" s="100">
        <f t="shared" si="222"/>
        <v>5.0739736032758831E-3</v>
      </c>
      <c r="V1070" s="100">
        <f t="shared" si="223"/>
        <v>5.9998874723341977E-2</v>
      </c>
      <c r="Y1070" s="81"/>
      <c r="Z1070" s="81"/>
    </row>
    <row r="1071" spans="1:26" ht="13">
      <c r="A1071" s="74">
        <v>1959.07</v>
      </c>
      <c r="B1071" s="95">
        <v>59.74</v>
      </c>
      <c r="C1071" s="96">
        <v>1.79667</v>
      </c>
      <c r="D1071" s="95">
        <v>3.41</v>
      </c>
      <c r="E1071" s="95">
        <v>29.2</v>
      </c>
      <c r="F1071" s="96">
        <f t="shared" si="231"/>
        <v>1959.5416666665863</v>
      </c>
      <c r="G1071" s="97">
        <v>4.4000000000000004</v>
      </c>
      <c r="H1071" s="96">
        <f t="shared" si="228"/>
        <v>653.09015993150661</v>
      </c>
      <c r="I1071" s="96">
        <f t="shared" si="224"/>
        <v>19.641571771746573</v>
      </c>
      <c r="J1071" s="98">
        <f t="shared" si="229"/>
        <v>69040.869098127747</v>
      </c>
      <c r="K1071" s="96">
        <f t="shared" si="225"/>
        <v>37.278832363013692</v>
      </c>
      <c r="L1071" s="98">
        <f t="shared" si="226"/>
        <v>3940.8999602379586</v>
      </c>
      <c r="M1071" s="91">
        <f t="shared" si="218"/>
        <v>19.090533975796507</v>
      </c>
      <c r="N1071" s="87"/>
      <c r="O1071" s="99">
        <f t="shared" si="219"/>
        <v>23.31074290797514</v>
      </c>
      <c r="P1071" s="99"/>
      <c r="Q1071" s="107">
        <f t="shared" si="220"/>
        <v>2.947063577364336E-2</v>
      </c>
      <c r="R1071" s="97">
        <f t="shared" si="227"/>
        <v>1.0012626276101042</v>
      </c>
      <c r="S1071" s="97">
        <f t="shared" si="230"/>
        <v>10.32889606159107</v>
      </c>
      <c r="T1071" s="100">
        <f t="shared" si="221"/>
        <v>5.5911077489658956E-2</v>
      </c>
      <c r="U1071" s="100">
        <f t="shared" si="222"/>
        <v>4.4513692227852175E-3</v>
      </c>
      <c r="V1071" s="100">
        <f t="shared" si="223"/>
        <v>5.1459708266873738E-2</v>
      </c>
      <c r="Y1071" s="81"/>
      <c r="Z1071" s="81"/>
    </row>
    <row r="1072" spans="1:26" ht="13">
      <c r="A1072" s="74">
        <v>1959.08</v>
      </c>
      <c r="B1072" s="95">
        <v>59.4</v>
      </c>
      <c r="C1072" s="96">
        <v>1.8033300000000001</v>
      </c>
      <c r="D1072" s="95">
        <v>3.42</v>
      </c>
      <c r="E1072" s="95">
        <v>29.2</v>
      </c>
      <c r="F1072" s="96">
        <f t="shared" si="231"/>
        <v>1959.6249999999195</v>
      </c>
      <c r="G1072" s="97">
        <v>4.43</v>
      </c>
      <c r="H1072" s="96">
        <f t="shared" si="228"/>
        <v>649.37320890410933</v>
      </c>
      <c r="I1072" s="96">
        <f t="shared" si="224"/>
        <v>19.714380283047941</v>
      </c>
      <c r="J1072" s="98">
        <f t="shared" si="229"/>
        <v>68821.608865662565</v>
      </c>
      <c r="K1072" s="96">
        <f t="shared" si="225"/>
        <v>37.388154452054785</v>
      </c>
      <c r="L1072" s="98">
        <f t="shared" si="226"/>
        <v>3962.4562680229969</v>
      </c>
      <c r="M1072" s="91">
        <f t="shared" si="218"/>
        <v>18.958803640750208</v>
      </c>
      <c r="N1072" s="87"/>
      <c r="O1072" s="99">
        <f t="shared" si="219"/>
        <v>23.114626571364795</v>
      </c>
      <c r="P1072" s="99"/>
      <c r="Q1072" s="107">
        <f t="shared" si="220"/>
        <v>2.9104756200802433E-2</v>
      </c>
      <c r="R1072" s="97">
        <f t="shared" si="227"/>
        <v>0.98388762999034785</v>
      </c>
      <c r="S1072" s="97">
        <f t="shared" si="230"/>
        <v>10.341937610940331</v>
      </c>
      <c r="T1072" s="100">
        <f t="shared" si="221"/>
        <v>5.5375496521499867E-2</v>
      </c>
      <c r="U1072" s="100">
        <f t="shared" si="222"/>
        <v>4.5576778834710563E-3</v>
      </c>
      <c r="V1072" s="100">
        <f t="shared" si="223"/>
        <v>5.0817818638028811E-2</v>
      </c>
      <c r="Y1072" s="81"/>
      <c r="Z1072" s="81"/>
    </row>
    <row r="1073" spans="1:26" ht="13">
      <c r="A1073" s="74">
        <v>1959.09</v>
      </c>
      <c r="B1073" s="95">
        <v>57.05</v>
      </c>
      <c r="C1073" s="96">
        <v>1.81</v>
      </c>
      <c r="D1073" s="95">
        <v>3.43</v>
      </c>
      <c r="E1073" s="95">
        <v>29.3</v>
      </c>
      <c r="F1073" s="96">
        <f t="shared" si="231"/>
        <v>1959.7083333332528</v>
      </c>
      <c r="G1073" s="97">
        <v>4.68</v>
      </c>
      <c r="H1073" s="96">
        <f t="shared" si="228"/>
        <v>621.55390870307144</v>
      </c>
      <c r="I1073" s="96">
        <f t="shared" si="224"/>
        <v>19.719764675767912</v>
      </c>
      <c r="J1073" s="98">
        <f t="shared" si="229"/>
        <v>66047.436050455246</v>
      </c>
      <c r="K1073" s="96">
        <f t="shared" si="225"/>
        <v>37.369498805460736</v>
      </c>
      <c r="L1073" s="98">
        <f t="shared" si="226"/>
        <v>3970.9501429108063</v>
      </c>
      <c r="M1073" s="91">
        <f t="shared" si="218"/>
        <v>18.123290556758619</v>
      </c>
      <c r="N1073" s="87"/>
      <c r="O1073" s="99">
        <f t="shared" si="219"/>
        <v>22.065621822784536</v>
      </c>
      <c r="P1073" s="99"/>
      <c r="Q1073" s="107">
        <f t="shared" si="220"/>
        <v>2.8957426532419804E-2</v>
      </c>
      <c r="R1073" s="97">
        <f t="shared" si="227"/>
        <v>1.0158648196265918</v>
      </c>
      <c r="S1073" s="97">
        <f t="shared" si="230"/>
        <v>10.140576483879002</v>
      </c>
      <c r="T1073" s="100">
        <f t="shared" si="221"/>
        <v>6.0105380962148569E-2</v>
      </c>
      <c r="U1073" s="100">
        <f t="shared" si="222"/>
        <v>3.4376210664397444E-3</v>
      </c>
      <c r="V1073" s="100">
        <f t="shared" si="223"/>
        <v>5.6667759895708825E-2</v>
      </c>
      <c r="Y1073" s="81"/>
      <c r="Z1073" s="81"/>
    </row>
    <row r="1074" spans="1:26" ht="13">
      <c r="A1074" s="74">
        <v>1959.1</v>
      </c>
      <c r="B1074" s="95">
        <v>57</v>
      </c>
      <c r="C1074" s="96">
        <v>1.81667</v>
      </c>
      <c r="D1074" s="95">
        <v>3.4166699999999999</v>
      </c>
      <c r="E1074" s="95">
        <v>29.4</v>
      </c>
      <c r="F1074" s="96">
        <f t="shared" si="231"/>
        <v>1959.791666666586</v>
      </c>
      <c r="G1074" s="97">
        <v>4.53</v>
      </c>
      <c r="H1074" s="96">
        <f t="shared" si="228"/>
        <v>618.89688775510183</v>
      </c>
      <c r="I1074" s="96">
        <f t="shared" si="224"/>
        <v>19.725112439965983</v>
      </c>
      <c r="J1074" s="98">
        <f t="shared" si="229"/>
        <v>65939.76505307843</v>
      </c>
      <c r="K1074" s="96">
        <f t="shared" si="225"/>
        <v>37.097656657653047</v>
      </c>
      <c r="L1074" s="98">
        <f t="shared" si="226"/>
        <v>3952.5336327000255</v>
      </c>
      <c r="M1074" s="91">
        <f t="shared" si="218"/>
        <v>18.02196244151542</v>
      </c>
      <c r="N1074" s="87"/>
      <c r="O1074" s="99">
        <f t="shared" si="219"/>
        <v>21.913293512657305</v>
      </c>
      <c r="P1074" s="99"/>
      <c r="Q1074" s="107">
        <f t="shared" si="220"/>
        <v>3.1973736478613742E-2</v>
      </c>
      <c r="R1074" s="97">
        <f t="shared" si="227"/>
        <v>1.0037750000000001</v>
      </c>
      <c r="S1074" s="97">
        <f t="shared" si="230"/>
        <v>10.266415938458104</v>
      </c>
      <c r="T1074" s="100">
        <f t="shared" si="221"/>
        <v>6.1127011426896471E-2</v>
      </c>
      <c r="U1074" s="100">
        <f t="shared" si="222"/>
        <v>2.6821007016599729E-3</v>
      </c>
      <c r="V1074" s="100">
        <f t="shared" si="223"/>
        <v>5.8444910725236499E-2</v>
      </c>
      <c r="Y1074" s="81"/>
      <c r="Z1074" s="81"/>
    </row>
    <row r="1075" spans="1:26" ht="13">
      <c r="A1075" s="74">
        <v>1959.11</v>
      </c>
      <c r="B1075" s="95">
        <v>57.23</v>
      </c>
      <c r="C1075" s="96">
        <v>1.8233299999999999</v>
      </c>
      <c r="D1075" s="95">
        <v>3.40333</v>
      </c>
      <c r="E1075" s="95">
        <v>29.4</v>
      </c>
      <c r="F1075" s="96">
        <f t="shared" si="231"/>
        <v>1959.8749999999193</v>
      </c>
      <c r="G1075" s="97">
        <v>4.53</v>
      </c>
      <c r="H1075" s="96">
        <f t="shared" si="228"/>
        <v>621.39419098639439</v>
      </c>
      <c r="I1075" s="96">
        <f t="shared" si="224"/>
        <v>19.797425655272104</v>
      </c>
      <c r="J1075" s="98">
        <f t="shared" si="229"/>
        <v>66381.612572611659</v>
      </c>
      <c r="K1075" s="96">
        <f t="shared" si="225"/>
        <v>36.952813070238079</v>
      </c>
      <c r="L1075" s="98">
        <f t="shared" si="226"/>
        <v>3947.5543162108402</v>
      </c>
      <c r="M1075" s="91">
        <f t="shared" si="218"/>
        <v>18.071789130570213</v>
      </c>
      <c r="N1075" s="87"/>
      <c r="O1075" s="99">
        <f t="shared" si="219"/>
        <v>21.94586339590121</v>
      </c>
      <c r="P1075" s="99"/>
      <c r="Q1075" s="107">
        <f t="shared" si="220"/>
        <v>3.1390612264807681E-2</v>
      </c>
      <c r="R1075" s="97">
        <f t="shared" si="227"/>
        <v>0.99110624580365825</v>
      </c>
      <c r="S1075" s="97">
        <f t="shared" si="230"/>
        <v>10.305171658625785</v>
      </c>
      <c r="T1075" s="100">
        <f t="shared" si="221"/>
        <v>6.0904418264419169E-2</v>
      </c>
      <c r="U1075" s="100">
        <f t="shared" si="222"/>
        <v>2.0766310364799256E-3</v>
      </c>
      <c r="V1075" s="100">
        <f t="shared" si="223"/>
        <v>5.8827787227939243E-2</v>
      </c>
      <c r="Y1075" s="81"/>
      <c r="Z1075" s="81"/>
    </row>
    <row r="1076" spans="1:26" ht="13">
      <c r="A1076" s="74">
        <v>1959.12</v>
      </c>
      <c r="B1076" s="95">
        <v>59.06</v>
      </c>
      <c r="C1076" s="96">
        <v>1.83</v>
      </c>
      <c r="D1076" s="95">
        <v>3.39</v>
      </c>
      <c r="E1076" s="95">
        <v>29.4</v>
      </c>
      <c r="F1076" s="96">
        <f t="shared" si="231"/>
        <v>1959.9583333332525</v>
      </c>
      <c r="G1076" s="97">
        <v>4.6900000000000004</v>
      </c>
      <c r="H1076" s="96">
        <f t="shared" si="228"/>
        <v>641.264038435374</v>
      </c>
      <c r="I1076" s="96">
        <f t="shared" si="224"/>
        <v>19.869847448979588</v>
      </c>
      <c r="J1076" s="98">
        <f t="shared" si="229"/>
        <v>68681.132875341034</v>
      </c>
      <c r="K1076" s="96">
        <f t="shared" si="225"/>
        <v>36.808078061224478</v>
      </c>
      <c r="L1076" s="98">
        <f t="shared" si="226"/>
        <v>3942.2458592517119</v>
      </c>
      <c r="M1076" s="91">
        <f t="shared" si="218"/>
        <v>18.624728977900105</v>
      </c>
      <c r="N1076" s="87"/>
      <c r="O1076" s="99">
        <f t="shared" si="219"/>
        <v>22.588315691509774</v>
      </c>
      <c r="P1076" s="99"/>
      <c r="Q1076" s="107">
        <f t="shared" si="220"/>
        <v>2.9010076868157722E-2</v>
      </c>
      <c r="R1076" s="97">
        <f t="shared" si="227"/>
        <v>1.0015362166752055</v>
      </c>
      <c r="S1076" s="97">
        <f t="shared" si="230"/>
        <v>10.21351999494286</v>
      </c>
      <c r="T1076" s="100">
        <f t="shared" si="221"/>
        <v>5.1298900077659804E-2</v>
      </c>
      <c r="U1076" s="100">
        <f t="shared" si="222"/>
        <v>-5.5015396284074924E-4</v>
      </c>
      <c r="V1076" s="100">
        <f t="shared" si="223"/>
        <v>5.1849054040500553E-2</v>
      </c>
      <c r="Y1076" s="81"/>
      <c r="Z1076" s="81"/>
    </row>
    <row r="1077" spans="1:26" ht="13">
      <c r="A1077" s="74">
        <v>1960.01</v>
      </c>
      <c r="B1077" s="95">
        <v>58.03</v>
      </c>
      <c r="C1077" s="96">
        <v>1.8666700000000001</v>
      </c>
      <c r="D1077" s="95">
        <v>3.39</v>
      </c>
      <c r="E1077" s="95">
        <v>29.3</v>
      </c>
      <c r="F1077" s="96">
        <f t="shared" si="231"/>
        <v>1960.0416666665858</v>
      </c>
      <c r="G1077" s="97">
        <v>4.72</v>
      </c>
      <c r="H1077" s="96">
        <f t="shared" si="228"/>
        <v>632.2309083617746</v>
      </c>
      <c r="I1077" s="96">
        <f t="shared" si="224"/>
        <v>20.337178523378832</v>
      </c>
      <c r="J1077" s="98">
        <f t="shared" si="229"/>
        <v>67895.173886608856</v>
      </c>
      <c r="K1077" s="96">
        <f t="shared" si="225"/>
        <v>36.933702901023878</v>
      </c>
      <c r="L1077" s="98">
        <f t="shared" si="226"/>
        <v>3966.3043163123216</v>
      </c>
      <c r="M1077" s="91">
        <f t="shared" si="218"/>
        <v>18.338284994375563</v>
      </c>
      <c r="N1077" s="87"/>
      <c r="O1077" s="99">
        <f t="shared" si="219"/>
        <v>22.215441275545864</v>
      </c>
      <c r="P1077" s="99"/>
      <c r="Q1077" s="107">
        <f t="shared" si="220"/>
        <v>2.9634527949424019E-2</v>
      </c>
      <c r="R1077" s="97">
        <f t="shared" si="227"/>
        <v>1.0223132881790824</v>
      </c>
      <c r="S1077" s="97">
        <f t="shared" si="230"/>
        <v>10.26412215478997</v>
      </c>
      <c r="T1077" s="100">
        <f t="shared" si="221"/>
        <v>5.1609699366200523E-2</v>
      </c>
      <c r="U1077" s="100">
        <f t="shared" si="222"/>
        <v>-1.6361931398505281E-3</v>
      </c>
      <c r="V1077" s="100">
        <f t="shared" si="223"/>
        <v>5.3245892506051051E-2</v>
      </c>
      <c r="Y1077" s="81"/>
      <c r="Z1077" s="81"/>
    </row>
    <row r="1078" spans="1:26" ht="13">
      <c r="A1078" s="74">
        <v>1960.02</v>
      </c>
      <c r="B1078" s="95">
        <v>55.78</v>
      </c>
      <c r="C1078" s="96">
        <v>1.90333</v>
      </c>
      <c r="D1078" s="95">
        <v>3.39</v>
      </c>
      <c r="E1078" s="95">
        <v>29.4</v>
      </c>
      <c r="F1078" s="96">
        <f t="shared" si="231"/>
        <v>1960.1249999999191</v>
      </c>
      <c r="G1078" s="97">
        <v>4.49</v>
      </c>
      <c r="H1078" s="96">
        <f t="shared" si="228"/>
        <v>605.65032278911542</v>
      </c>
      <c r="I1078" s="96">
        <f t="shared" si="224"/>
        <v>20.666052866156456</v>
      </c>
      <c r="J1078" s="98">
        <f t="shared" si="229"/>
        <v>65225.632817462516</v>
      </c>
      <c r="K1078" s="96">
        <f t="shared" si="225"/>
        <v>36.808078061224478</v>
      </c>
      <c r="L1078" s="98">
        <f t="shared" si="226"/>
        <v>3964.0533390318742</v>
      </c>
      <c r="M1078" s="91">
        <f t="shared" si="218"/>
        <v>17.545275108945969</v>
      </c>
      <c r="N1078" s="87"/>
      <c r="O1078" s="99">
        <f t="shared" si="219"/>
        <v>21.233856769802042</v>
      </c>
      <c r="P1078" s="99"/>
      <c r="Q1078" s="107">
        <f t="shared" si="220"/>
        <v>3.4747577618196357E-2</v>
      </c>
      <c r="R1078" s="97">
        <f t="shared" si="227"/>
        <v>1.023134908202376</v>
      </c>
      <c r="S1078" s="97">
        <f t="shared" si="230"/>
        <v>10.457457489143488</v>
      </c>
      <c r="T1078" s="100">
        <f t="shared" si="221"/>
        <v>5.1857461039326758E-2</v>
      </c>
      <c r="U1078" s="100">
        <f t="shared" si="222"/>
        <v>4.0165797472035969E-4</v>
      </c>
      <c r="V1078" s="100">
        <f t="shared" si="223"/>
        <v>5.1455803064606398E-2</v>
      </c>
      <c r="Y1078" s="81"/>
      <c r="Z1078" s="81"/>
    </row>
    <row r="1079" spans="1:26" ht="13">
      <c r="A1079" s="74">
        <v>1960.03</v>
      </c>
      <c r="B1079" s="95">
        <v>55.02</v>
      </c>
      <c r="C1079" s="96">
        <v>1.94</v>
      </c>
      <c r="D1079" s="95">
        <v>3.39</v>
      </c>
      <c r="E1079" s="95">
        <v>29.4</v>
      </c>
      <c r="F1079" s="96">
        <f t="shared" si="231"/>
        <v>1960.2083333332523</v>
      </c>
      <c r="G1079" s="97">
        <v>4.25</v>
      </c>
      <c r="H1079" s="96">
        <f t="shared" si="228"/>
        <v>597.39836428571414</v>
      </c>
      <c r="I1079" s="96">
        <f t="shared" si="224"/>
        <v>21.064209863945571</v>
      </c>
      <c r="J1079" s="98">
        <f t="shared" si="229"/>
        <v>64525.97935201884</v>
      </c>
      <c r="K1079" s="96">
        <f t="shared" si="225"/>
        <v>36.808078061224478</v>
      </c>
      <c r="L1079" s="98">
        <f t="shared" si="226"/>
        <v>3975.70101787248</v>
      </c>
      <c r="M1079" s="91">
        <f t="shared" si="218"/>
        <v>17.286020720522153</v>
      </c>
      <c r="N1079" s="87"/>
      <c r="O1079" s="99">
        <f t="shared" si="219"/>
        <v>20.901862083864046</v>
      </c>
      <c r="P1079" s="99"/>
      <c r="Q1079" s="107">
        <f t="shared" si="220"/>
        <v>3.7568234521250819E-2</v>
      </c>
      <c r="R1079" s="97">
        <f t="shared" si="227"/>
        <v>1.0011208804158602</v>
      </c>
      <c r="S1079" s="97">
        <f t="shared" si="230"/>
        <v>10.699389808185071</v>
      </c>
      <c r="T1079" s="100">
        <f t="shared" si="221"/>
        <v>5.4539031724874176E-2</v>
      </c>
      <c r="U1079" s="100">
        <f t="shared" si="222"/>
        <v>-6.138646284771232E-4</v>
      </c>
      <c r="V1079" s="100">
        <f t="shared" si="223"/>
        <v>5.5152896353351299E-2</v>
      </c>
      <c r="Y1079" s="81"/>
      <c r="Z1079" s="81"/>
    </row>
    <row r="1080" spans="1:26" ht="13">
      <c r="A1080" s="74">
        <v>1960.04</v>
      </c>
      <c r="B1080" s="95">
        <v>55.73</v>
      </c>
      <c r="C1080" s="96">
        <v>1.94333</v>
      </c>
      <c r="D1080" s="95">
        <v>3.34667</v>
      </c>
      <c r="E1080" s="95">
        <v>29.5</v>
      </c>
      <c r="F1080" s="96">
        <f t="shared" si="231"/>
        <v>1960.2916666665856</v>
      </c>
      <c r="G1080" s="97">
        <v>4.28</v>
      </c>
      <c r="H1080" s="96">
        <f t="shared" si="228"/>
        <v>603.0562191525421</v>
      </c>
      <c r="I1080" s="96">
        <f t="shared" si="224"/>
        <v>21.028839805593215</v>
      </c>
      <c r="J1080" s="98">
        <f t="shared" si="229"/>
        <v>65326.373519724817</v>
      </c>
      <c r="K1080" s="96">
        <f t="shared" si="225"/>
        <v>36.214429516440667</v>
      </c>
      <c r="L1080" s="98">
        <f t="shared" si="226"/>
        <v>3922.9466080613224</v>
      </c>
      <c r="M1080" s="91">
        <f t="shared" si="218"/>
        <v>17.429766947597198</v>
      </c>
      <c r="N1080" s="87"/>
      <c r="O1080" s="99">
        <f t="shared" si="219"/>
        <v>21.057013645324002</v>
      </c>
      <c r="P1080" s="99"/>
      <c r="Q1080" s="107">
        <f t="shared" si="220"/>
        <v>3.7138296214863323E-2</v>
      </c>
      <c r="R1080" s="97">
        <f t="shared" si="227"/>
        <v>0.9979364483224713</v>
      </c>
      <c r="S1080" s="97">
        <f t="shared" si="230"/>
        <v>10.675072773344814</v>
      </c>
      <c r="T1080" s="100">
        <f t="shared" si="221"/>
        <v>4.948843473227571E-2</v>
      </c>
      <c r="U1080" s="100">
        <f t="shared" si="222"/>
        <v>-2.834123274965461E-3</v>
      </c>
      <c r="V1080" s="100">
        <f t="shared" si="223"/>
        <v>5.2322558007241171E-2</v>
      </c>
      <c r="Y1080" s="81"/>
      <c r="Z1080" s="81"/>
    </row>
    <row r="1081" spans="1:26" ht="13">
      <c r="A1081" s="74">
        <v>1960.05</v>
      </c>
      <c r="B1081" s="95">
        <v>55.22</v>
      </c>
      <c r="C1081" s="96">
        <v>1.9466699999999999</v>
      </c>
      <c r="D1081" s="95">
        <v>3.3033299999999999</v>
      </c>
      <c r="E1081" s="95">
        <v>29.5</v>
      </c>
      <c r="F1081" s="96">
        <f t="shared" si="231"/>
        <v>1960.3749999999188</v>
      </c>
      <c r="G1081" s="97">
        <v>4.3499999999999996</v>
      </c>
      <c r="H1081" s="96">
        <f t="shared" si="228"/>
        <v>597.53749186440666</v>
      </c>
      <c r="I1081" s="96">
        <f t="shared" si="224"/>
        <v>21.064982058813548</v>
      </c>
      <c r="J1081" s="98">
        <f t="shared" si="229"/>
        <v>64918.710809034797</v>
      </c>
      <c r="K1081" s="96">
        <f t="shared" si="225"/>
        <v>35.745445907288122</v>
      </c>
      <c r="L1081" s="98">
        <f t="shared" si="226"/>
        <v>3883.5191049766186</v>
      </c>
      <c r="M1081" s="91">
        <f t="shared" si="218"/>
        <v>17.256170578727914</v>
      </c>
      <c r="N1081" s="87"/>
      <c r="O1081" s="99">
        <f t="shared" si="219"/>
        <v>20.829617960486171</v>
      </c>
      <c r="P1081" s="99"/>
      <c r="Q1081" s="107">
        <f t="shared" si="220"/>
        <v>3.6583183856928658E-2</v>
      </c>
      <c r="R1081" s="97">
        <f t="shared" si="227"/>
        <v>1.019861215150373</v>
      </c>
      <c r="S1081" s="97">
        <f t="shared" si="230"/>
        <v>10.653044209015638</v>
      </c>
      <c r="T1081" s="100">
        <f t="shared" si="221"/>
        <v>3.7477773018283145E-2</v>
      </c>
      <c r="U1081" s="100">
        <f t="shared" si="222"/>
        <v>-5.8681926042273291E-3</v>
      </c>
      <c r="V1081" s="100">
        <f t="shared" si="223"/>
        <v>4.3345965622510474E-2</v>
      </c>
      <c r="Y1081" s="81"/>
      <c r="Z1081" s="81"/>
    </row>
    <row r="1082" spans="1:26" ht="13">
      <c r="A1082" s="74">
        <v>1960.06</v>
      </c>
      <c r="B1082" s="95">
        <v>57.26</v>
      </c>
      <c r="C1082" s="96">
        <v>1.95</v>
      </c>
      <c r="D1082" s="95">
        <v>3.26</v>
      </c>
      <c r="E1082" s="95">
        <v>29.6</v>
      </c>
      <c r="F1082" s="96">
        <f t="shared" si="231"/>
        <v>1960.4583333332521</v>
      </c>
      <c r="G1082" s="97">
        <v>4.1500000000000004</v>
      </c>
      <c r="H1082" s="96">
        <f t="shared" si="228"/>
        <v>617.5191158783781</v>
      </c>
      <c r="I1082" s="96">
        <f t="shared" si="224"/>
        <v>21.029728885135125</v>
      </c>
      <c r="J1082" s="98">
        <f t="shared" si="229"/>
        <v>67279.98497853677</v>
      </c>
      <c r="K1082" s="96">
        <f t="shared" si="225"/>
        <v>35.157392905405388</v>
      </c>
      <c r="L1082" s="98">
        <f t="shared" si="226"/>
        <v>3830.4706781353448</v>
      </c>
      <c r="M1082" s="91">
        <f t="shared" si="218"/>
        <v>17.823363817264738</v>
      </c>
      <c r="N1082" s="87"/>
      <c r="O1082" s="99">
        <f t="shared" si="219"/>
        <v>21.494025476015544</v>
      </c>
      <c r="P1082" s="99"/>
      <c r="Q1082" s="107">
        <f t="shared" si="220"/>
        <v>3.6654561760249463E-2</v>
      </c>
      <c r="R1082" s="97">
        <f t="shared" si="227"/>
        <v>1.0239912183288333</v>
      </c>
      <c r="S1082" s="97">
        <f t="shared" si="230"/>
        <v>10.827921792422003</v>
      </c>
      <c r="T1082" s="100">
        <f t="shared" si="221"/>
        <v>3.2964861453453675E-2</v>
      </c>
      <c r="U1082" s="100">
        <f t="shared" si="222"/>
        <v>-6.8725965126598121E-3</v>
      </c>
      <c r="V1082" s="100">
        <f t="shared" si="223"/>
        <v>3.9837457966113488E-2</v>
      </c>
      <c r="Y1082" s="81"/>
      <c r="Z1082" s="81"/>
    </row>
    <row r="1083" spans="1:26" ht="13">
      <c r="A1083" s="74">
        <v>1960.07</v>
      </c>
      <c r="B1083" s="95">
        <v>55.84</v>
      </c>
      <c r="C1083" s="96">
        <v>1.95</v>
      </c>
      <c r="D1083" s="95">
        <v>3.2633299999999998</v>
      </c>
      <c r="E1083" s="95">
        <v>29.6</v>
      </c>
      <c r="F1083" s="96">
        <f t="shared" si="231"/>
        <v>1960.5416666665853</v>
      </c>
      <c r="G1083" s="97">
        <v>3.9</v>
      </c>
      <c r="H1083" s="96">
        <f t="shared" si="228"/>
        <v>602.20515945945931</v>
      </c>
      <c r="I1083" s="96">
        <f t="shared" si="224"/>
        <v>21.029728885135125</v>
      </c>
      <c r="J1083" s="98">
        <f t="shared" si="229"/>
        <v>65802.43378904133</v>
      </c>
      <c r="K1083" s="96">
        <f t="shared" si="225"/>
        <v>35.193305211655392</v>
      </c>
      <c r="L1083" s="98">
        <f t="shared" si="226"/>
        <v>3845.5418384096029</v>
      </c>
      <c r="M1083" s="91">
        <f t="shared" si="218"/>
        <v>17.37680647289811</v>
      </c>
      <c r="N1083" s="87"/>
      <c r="O1083" s="99">
        <f t="shared" si="219"/>
        <v>20.93754923904978</v>
      </c>
      <c r="P1083" s="99"/>
      <c r="Q1083" s="107">
        <f t="shared" si="220"/>
        <v>3.9316960601444698E-2</v>
      </c>
      <c r="R1083" s="97">
        <f t="shared" si="227"/>
        <v>1.0115016056773918</v>
      </c>
      <c r="S1083" s="97">
        <f t="shared" si="230"/>
        <v>11.087696828191532</v>
      </c>
      <c r="T1083" s="100">
        <f t="shared" si="221"/>
        <v>3.5268890757965243E-2</v>
      </c>
      <c r="U1083" s="100">
        <f t="shared" si="222"/>
        <v>-6.5029163456560291E-3</v>
      </c>
      <c r="V1083" s="100">
        <f t="shared" si="223"/>
        <v>4.1771807103621272E-2</v>
      </c>
      <c r="Y1083" s="81"/>
      <c r="Z1083" s="81"/>
    </row>
    <row r="1084" spans="1:26" ht="13">
      <c r="A1084" s="74">
        <v>1960.08</v>
      </c>
      <c r="B1084" s="95">
        <v>56.51</v>
      </c>
      <c r="C1084" s="96">
        <v>1.95</v>
      </c>
      <c r="D1084" s="95">
        <v>3.26667</v>
      </c>
      <c r="E1084" s="95">
        <v>29.6</v>
      </c>
      <c r="F1084" s="96">
        <f t="shared" si="231"/>
        <v>1960.6249999999186</v>
      </c>
      <c r="G1084" s="97">
        <v>3.8</v>
      </c>
      <c r="H1084" s="96">
        <f t="shared" si="228"/>
        <v>609.43075861486466</v>
      </c>
      <c r="I1084" s="96">
        <f t="shared" si="224"/>
        <v>21.029728885135125</v>
      </c>
      <c r="J1084" s="98">
        <f t="shared" si="229"/>
        <v>66783.460403106103</v>
      </c>
      <c r="K1084" s="96">
        <f t="shared" si="225"/>
        <v>35.229325362668909</v>
      </c>
      <c r="L1084" s="98">
        <f t="shared" si="226"/>
        <v>3860.5472764999931</v>
      </c>
      <c r="M1084" s="91">
        <f t="shared" si="218"/>
        <v>17.582113039577671</v>
      </c>
      <c r="N1084" s="87"/>
      <c r="O1084" s="99">
        <f t="shared" si="219"/>
        <v>21.166031871201231</v>
      </c>
      <c r="P1084" s="99"/>
      <c r="Q1084" s="107">
        <f t="shared" si="220"/>
        <v>3.8801705124786805E-2</v>
      </c>
      <c r="R1084" s="97">
        <f t="shared" si="227"/>
        <v>1.0031666666666668</v>
      </c>
      <c r="S1084" s="97">
        <f t="shared" si="230"/>
        <v>11.215223144979859</v>
      </c>
      <c r="T1084" s="100">
        <f t="shared" si="221"/>
        <v>3.7055645455988939E-2</v>
      </c>
      <c r="U1084" s="100">
        <f t="shared" si="222"/>
        <v>-7.5058869152682117E-3</v>
      </c>
      <c r="V1084" s="100">
        <f t="shared" si="223"/>
        <v>4.4561532371257151E-2</v>
      </c>
      <c r="Y1084" s="81"/>
      <c r="Z1084" s="81"/>
    </row>
    <row r="1085" spans="1:26" ht="13">
      <c r="A1085" s="74">
        <v>1960.09</v>
      </c>
      <c r="B1085" s="95">
        <v>54.81</v>
      </c>
      <c r="C1085" s="96">
        <v>1.95</v>
      </c>
      <c r="D1085" s="95">
        <v>3.27</v>
      </c>
      <c r="E1085" s="95">
        <v>29.6</v>
      </c>
      <c r="F1085" s="96">
        <f t="shared" si="231"/>
        <v>1960.7083333332519</v>
      </c>
      <c r="G1085" s="97">
        <v>3.8</v>
      </c>
      <c r="H1085" s="96">
        <f t="shared" si="228"/>
        <v>591.09714881756736</v>
      </c>
      <c r="I1085" s="96">
        <f t="shared" si="224"/>
        <v>21.029728885135125</v>
      </c>
      <c r="J1085" s="98">
        <f t="shared" si="229"/>
        <v>64966.444470177848</v>
      </c>
      <c r="K1085" s="96">
        <f t="shared" si="225"/>
        <v>35.265237668918907</v>
      </c>
      <c r="L1085" s="98">
        <f t="shared" si="226"/>
        <v>3875.9400368086399</v>
      </c>
      <c r="M1085" s="91">
        <f t="shared" si="218"/>
        <v>17.052015467817661</v>
      </c>
      <c r="N1085" s="87"/>
      <c r="O1085" s="99">
        <f t="shared" si="219"/>
        <v>20.511204667640975</v>
      </c>
      <c r="P1085" s="99"/>
      <c r="Q1085" s="107">
        <f t="shared" si="220"/>
        <v>4.015103884406266E-2</v>
      </c>
      <c r="R1085" s="97">
        <f t="shared" si="227"/>
        <v>0.99577137750533862</v>
      </c>
      <c r="S1085" s="97">
        <f t="shared" si="230"/>
        <v>11.250738018272296</v>
      </c>
      <c r="T1085" s="100">
        <f t="shared" si="221"/>
        <v>4.5779366054141457E-2</v>
      </c>
      <c r="U1085" s="100">
        <f t="shared" si="222"/>
        <v>-6.742316932297876E-3</v>
      </c>
      <c r="V1085" s="100">
        <f t="shared" si="223"/>
        <v>5.2521682986439333E-2</v>
      </c>
      <c r="Y1085" s="81"/>
      <c r="Z1085" s="81"/>
    </row>
    <row r="1086" spans="1:26" ht="13">
      <c r="A1086" s="74">
        <v>1960.1</v>
      </c>
      <c r="B1086" s="95">
        <v>53.73</v>
      </c>
      <c r="C1086" s="96">
        <v>1.95</v>
      </c>
      <c r="D1086" s="95">
        <v>3.27</v>
      </c>
      <c r="E1086" s="95">
        <v>29.8</v>
      </c>
      <c r="F1086" s="96">
        <f t="shared" si="231"/>
        <v>1960.7916666665851</v>
      </c>
      <c r="G1086" s="97">
        <v>3.89</v>
      </c>
      <c r="H1086" s="96">
        <f t="shared" si="228"/>
        <v>575.56098875838904</v>
      </c>
      <c r="I1086" s="96">
        <f t="shared" si="224"/>
        <v>20.888589765100662</v>
      </c>
      <c r="J1086" s="98">
        <f t="shared" si="229"/>
        <v>63450.211539086311</v>
      </c>
      <c r="K1086" s="96">
        <f t="shared" si="225"/>
        <v>35.028558221476501</v>
      </c>
      <c r="L1086" s="98">
        <f t="shared" si="226"/>
        <v>3861.5706631828075</v>
      </c>
      <c r="M1086" s="91">
        <f t="shared" si="218"/>
        <v>16.605104536251027</v>
      </c>
      <c r="N1086" s="87"/>
      <c r="O1086" s="99">
        <f t="shared" si="219"/>
        <v>19.958227629483641</v>
      </c>
      <c r="P1086" s="99"/>
      <c r="Q1086" s="107">
        <f t="shared" si="220"/>
        <v>4.068368452938366E-2</v>
      </c>
      <c r="R1086" s="97">
        <f t="shared" si="227"/>
        <v>0.99996099985908249</v>
      </c>
      <c r="S1086" s="97">
        <f t="shared" si="230"/>
        <v>11.127973881692549</v>
      </c>
      <c r="T1086" s="100">
        <f t="shared" si="221"/>
        <v>5.029641335089563E-2</v>
      </c>
      <c r="U1086" s="100">
        <f t="shared" si="222"/>
        <v>-5.1312175257791637E-3</v>
      </c>
      <c r="V1086" s="100">
        <f t="shared" si="223"/>
        <v>5.5427630876674794E-2</v>
      </c>
      <c r="Y1086" s="81"/>
      <c r="Z1086" s="81"/>
    </row>
    <row r="1087" spans="1:26" ht="13">
      <c r="A1087" s="74">
        <v>1960.11</v>
      </c>
      <c r="B1087" s="95">
        <v>55.47</v>
      </c>
      <c r="C1087" s="96">
        <v>1.95</v>
      </c>
      <c r="D1087" s="95">
        <v>3.27</v>
      </c>
      <c r="E1087" s="95">
        <v>29.8</v>
      </c>
      <c r="F1087" s="96">
        <f t="shared" si="231"/>
        <v>1960.8749999999184</v>
      </c>
      <c r="G1087" s="97">
        <v>3.93</v>
      </c>
      <c r="H1087" s="96">
        <f t="shared" si="228"/>
        <v>594.20003808724812</v>
      </c>
      <c r="I1087" s="96">
        <f t="shared" si="224"/>
        <v>20.888589765100662</v>
      </c>
      <c r="J1087" s="98">
        <f t="shared" si="229"/>
        <v>65696.889883644501</v>
      </c>
      <c r="K1087" s="96">
        <f t="shared" si="225"/>
        <v>35.028558221476501</v>
      </c>
      <c r="L1087" s="98">
        <f t="shared" si="226"/>
        <v>3872.8831786464311</v>
      </c>
      <c r="M1087" s="91">
        <f t="shared" si="218"/>
        <v>17.146088452418997</v>
      </c>
      <c r="N1087" s="87"/>
      <c r="O1087" s="99">
        <f t="shared" si="219"/>
        <v>20.590981751601536</v>
      </c>
      <c r="P1087" s="99"/>
      <c r="Q1087" s="107">
        <f t="shared" si="220"/>
        <v>3.7970128516134821E-2</v>
      </c>
      <c r="R1087" s="97">
        <f t="shared" si="227"/>
        <v>1.0106875755699061</v>
      </c>
      <c r="S1087" s="97">
        <f t="shared" si="230"/>
        <v>11.127539889143037</v>
      </c>
      <c r="T1087" s="100">
        <f t="shared" si="221"/>
        <v>4.6332708517203391E-2</v>
      </c>
      <c r="U1087" s="100">
        <f t="shared" si="222"/>
        <v>-1.5965533080211092E-3</v>
      </c>
      <c r="V1087" s="100">
        <f t="shared" si="223"/>
        <v>4.7929261825224501E-2</v>
      </c>
      <c r="Y1087" s="81"/>
      <c r="Z1087" s="81"/>
    </row>
    <row r="1088" spans="1:26" ht="13">
      <c r="A1088" s="74">
        <v>1960.12</v>
      </c>
      <c r="B1088" s="95">
        <v>56.8</v>
      </c>
      <c r="C1088" s="96">
        <v>1.95</v>
      </c>
      <c r="D1088" s="95">
        <v>3.27</v>
      </c>
      <c r="E1088" s="95">
        <v>29.8</v>
      </c>
      <c r="F1088" s="96">
        <f t="shared" si="231"/>
        <v>1960.9583333332516</v>
      </c>
      <c r="G1088" s="97">
        <v>3.84</v>
      </c>
      <c r="H1088" s="96">
        <f t="shared" si="228"/>
        <v>608.44712751677821</v>
      </c>
      <c r="I1088" s="96">
        <f t="shared" si="224"/>
        <v>20.888589765100662</v>
      </c>
      <c r="J1088" s="98">
        <f t="shared" si="229"/>
        <v>67464.559040870721</v>
      </c>
      <c r="K1088" s="96">
        <f t="shared" si="225"/>
        <v>35.028558221476501</v>
      </c>
      <c r="L1088" s="98">
        <f t="shared" si="226"/>
        <v>3883.9631701346361</v>
      </c>
      <c r="M1088" s="91">
        <f t="shared" si="218"/>
        <v>17.562090833957122</v>
      </c>
      <c r="N1088" s="87"/>
      <c r="O1088" s="99">
        <f t="shared" si="219"/>
        <v>21.071250947942264</v>
      </c>
      <c r="P1088" s="99"/>
      <c r="Q1088" s="107">
        <f t="shared" si="220"/>
        <v>3.6259226159542197E-2</v>
      </c>
      <c r="R1088" s="97">
        <f t="shared" si="227"/>
        <v>1.0032000000000001</v>
      </c>
      <c r="S1088" s="97">
        <f t="shared" si="230"/>
        <v>11.246466312615398</v>
      </c>
      <c r="T1088" s="100">
        <f t="shared" si="221"/>
        <v>5.0267335077437192E-2</v>
      </c>
      <c r="U1088" s="100">
        <f t="shared" si="222"/>
        <v>6.3160924080163383E-4</v>
      </c>
      <c r="V1088" s="100">
        <f t="shared" si="223"/>
        <v>4.9635725836635558E-2</v>
      </c>
      <c r="Y1088" s="81"/>
      <c r="Z1088" s="81"/>
    </row>
    <row r="1089" spans="1:26" ht="13">
      <c r="A1089" s="74">
        <v>1961.01</v>
      </c>
      <c r="B1089" s="95">
        <v>59.72</v>
      </c>
      <c r="C1089" s="96">
        <v>1.9466699999999999</v>
      </c>
      <c r="D1089" s="95">
        <v>3.21</v>
      </c>
      <c r="E1089" s="95">
        <v>29.8</v>
      </c>
      <c r="F1089" s="96">
        <f t="shared" si="231"/>
        <v>1961.0416666665849</v>
      </c>
      <c r="G1089" s="97">
        <v>3.84</v>
      </c>
      <c r="H1089" s="96">
        <f t="shared" si="228"/>
        <v>639.7264516778522</v>
      </c>
      <c r="I1089" s="96">
        <f t="shared" si="224"/>
        <v>20.852918481040259</v>
      </c>
      <c r="J1089" s="98">
        <f t="shared" si="229"/>
        <v>71125.488298412136</v>
      </c>
      <c r="K1089" s="96">
        <f t="shared" si="225"/>
        <v>34.385832382550319</v>
      </c>
      <c r="L1089" s="98">
        <f t="shared" si="226"/>
        <v>3823.054545175869</v>
      </c>
      <c r="M1089" s="91">
        <f t="shared" ref="M1089:M1152" si="232">H1089/AVERAGE(K969:K1088)</f>
        <v>18.470416986477172</v>
      </c>
      <c r="N1089" s="87"/>
      <c r="O1089" s="99">
        <f t="shared" ref="O1089:O1152" si="233">J1089/AVERAGE(L969:L1088)</f>
        <v>22.138023912072331</v>
      </c>
      <c r="P1089" s="99"/>
      <c r="Q1089" s="107">
        <f t="shared" ref="Q1089:Q1152" si="234">1/M1089-(G1089/100-(((E1089/E969)^(1/10))-1))</f>
        <v>3.184484865175588E-2</v>
      </c>
      <c r="R1089" s="97">
        <f t="shared" si="227"/>
        <v>1.0081555955915638</v>
      </c>
      <c r="S1089" s="97">
        <f t="shared" si="230"/>
        <v>11.282455004815768</v>
      </c>
      <c r="T1089" s="100">
        <f t="shared" si="221"/>
        <v>4.8948202171856137E-2</v>
      </c>
      <c r="U1089" s="100">
        <f t="shared" si="222"/>
        <v>1.9400846429533658E-3</v>
      </c>
      <c r="V1089" s="100">
        <f t="shared" si="223"/>
        <v>4.7008117528902771E-2</v>
      </c>
      <c r="Y1089" s="81"/>
      <c r="Z1089" s="81"/>
    </row>
    <row r="1090" spans="1:26" ht="13">
      <c r="A1090" s="74">
        <v>1961.02</v>
      </c>
      <c r="B1090" s="95">
        <v>62.17</v>
      </c>
      <c r="C1090" s="96">
        <v>1.94333</v>
      </c>
      <c r="D1090" s="95">
        <v>3.15</v>
      </c>
      <c r="E1090" s="95">
        <v>29.8</v>
      </c>
      <c r="F1090" s="96">
        <f t="shared" si="231"/>
        <v>1961.1249999999181</v>
      </c>
      <c r="G1090" s="97">
        <v>3.78</v>
      </c>
      <c r="H1090" s="96">
        <f t="shared" si="228"/>
        <v>665.97109010067095</v>
      </c>
      <c r="I1090" s="96">
        <f t="shared" si="224"/>
        <v>20.817140076006705</v>
      </c>
      <c r="J1090" s="98">
        <f t="shared" si="229"/>
        <v>74236.268677888962</v>
      </c>
      <c r="K1090" s="96">
        <f t="shared" si="225"/>
        <v>33.743106543624151</v>
      </c>
      <c r="L1090" s="98">
        <f t="shared" si="226"/>
        <v>3761.367964216668</v>
      </c>
      <c r="M1090" s="91">
        <f t="shared" si="232"/>
        <v>19.234014498298347</v>
      </c>
      <c r="N1090" s="87"/>
      <c r="O1090" s="99">
        <f t="shared" si="233"/>
        <v>23.02874328029008</v>
      </c>
      <c r="P1090" s="99"/>
      <c r="Q1090" s="107">
        <f t="shared" si="234"/>
        <v>2.9103054689369405E-2</v>
      </c>
      <c r="R1090" s="97">
        <f t="shared" si="227"/>
        <v>1.0064599186780394</v>
      </c>
      <c r="S1090" s="97">
        <f t="shared" si="230"/>
        <v>11.37447014511506</v>
      </c>
      <c r="T1090" s="100">
        <f t="shared" ref="T1090:T1153" si="235">(($J1210/$J1090)^(1/10)-1)</f>
        <v>4.8460260605128092E-2</v>
      </c>
      <c r="U1090" s="100">
        <f t="shared" ref="U1090:U1153" si="236">(($S1210/$S1090)^(1/10)-1)</f>
        <v>2.3519224426142848E-3</v>
      </c>
      <c r="V1090" s="100">
        <f t="shared" ref="V1090:V1153" si="237">T1090-U1090</f>
        <v>4.6108338162513807E-2</v>
      </c>
      <c r="Y1090" s="81"/>
      <c r="Z1090" s="81"/>
    </row>
    <row r="1091" spans="1:26" ht="13">
      <c r="A1091" s="74">
        <v>1961.03</v>
      </c>
      <c r="B1091" s="95">
        <v>64.12</v>
      </c>
      <c r="C1091" s="96">
        <v>1.94</v>
      </c>
      <c r="D1091" s="95">
        <v>3.09</v>
      </c>
      <c r="E1091" s="95">
        <v>29.8</v>
      </c>
      <c r="F1091" s="96">
        <f t="shared" si="231"/>
        <v>1961.2083333332514</v>
      </c>
      <c r="G1091" s="97">
        <v>3.74</v>
      </c>
      <c r="H1091" s="96">
        <f t="shared" si="228"/>
        <v>686.85967986577157</v>
      </c>
      <c r="I1091" s="96">
        <f t="shared" si="224"/>
        <v>20.781468791946303</v>
      </c>
      <c r="J1091" s="98">
        <f t="shared" si="229"/>
        <v>76757.778313160132</v>
      </c>
      <c r="K1091" s="96">
        <f t="shared" si="225"/>
        <v>33.100380704697976</v>
      </c>
      <c r="L1091" s="98">
        <f t="shared" si="226"/>
        <v>3699.0258107870372</v>
      </c>
      <c r="M1091" s="91">
        <f t="shared" si="232"/>
        <v>19.844225272725566</v>
      </c>
      <c r="N1091" s="87"/>
      <c r="O1091" s="99">
        <f t="shared" si="233"/>
        <v>23.733978127182578</v>
      </c>
      <c r="P1091" s="99"/>
      <c r="Q1091" s="107">
        <f t="shared" si="234"/>
        <v>2.7510257772652931E-2</v>
      </c>
      <c r="R1091" s="97">
        <f t="shared" si="227"/>
        <v>0.99981293627229095</v>
      </c>
      <c r="S1091" s="97">
        <f t="shared" si="230"/>
        <v>11.447948297258291</v>
      </c>
      <c r="T1091" s="100">
        <f t="shared" si="235"/>
        <v>4.7623029721759913E-2</v>
      </c>
      <c r="U1091" s="100">
        <f t="shared" si="236"/>
        <v>5.0133359248512033E-3</v>
      </c>
      <c r="V1091" s="100">
        <f t="shared" si="237"/>
        <v>4.260969379690871E-2</v>
      </c>
      <c r="Y1091" s="81"/>
      <c r="Z1091" s="81"/>
    </row>
    <row r="1092" spans="1:26" ht="13">
      <c r="A1092" s="74">
        <v>1961.04</v>
      </c>
      <c r="B1092" s="95">
        <v>65.83</v>
      </c>
      <c r="C1092" s="96">
        <v>1.94</v>
      </c>
      <c r="D1092" s="95">
        <v>3.07</v>
      </c>
      <c r="E1092" s="95">
        <v>29.8</v>
      </c>
      <c r="F1092" s="96">
        <f t="shared" si="231"/>
        <v>1961.2916666665847</v>
      </c>
      <c r="G1092" s="97">
        <v>3.78</v>
      </c>
      <c r="H1092" s="96">
        <f t="shared" si="228"/>
        <v>705.17736627516751</v>
      </c>
      <c r="I1092" s="96">
        <f t="shared" si="224"/>
        <v>20.781468791946303</v>
      </c>
      <c r="J1092" s="98">
        <f t="shared" si="229"/>
        <v>78998.342490891431</v>
      </c>
      <c r="K1092" s="96">
        <f t="shared" si="225"/>
        <v>32.886138758389251</v>
      </c>
      <c r="L1092" s="98">
        <f t="shared" si="226"/>
        <v>3684.1092427014537</v>
      </c>
      <c r="M1092" s="91">
        <f t="shared" si="232"/>
        <v>20.382842975754773</v>
      </c>
      <c r="N1092" s="87"/>
      <c r="O1092" s="99">
        <f t="shared" si="233"/>
        <v>24.352100217522828</v>
      </c>
      <c r="P1092" s="99"/>
      <c r="Q1092" s="107">
        <f t="shared" si="234"/>
        <v>2.5778633459042195E-2</v>
      </c>
      <c r="R1092" s="97">
        <f t="shared" si="227"/>
        <v>1.0089504982815469</v>
      </c>
      <c r="S1092" s="97">
        <f t="shared" si="230"/>
        <v>11.445806801375186</v>
      </c>
      <c r="T1092" s="100">
        <f t="shared" si="235"/>
        <v>4.812686195240734E-2</v>
      </c>
      <c r="U1092" s="100">
        <f t="shared" si="236"/>
        <v>4.2753947049858354E-3</v>
      </c>
      <c r="V1092" s="100">
        <f t="shared" si="237"/>
        <v>4.3851467247421505E-2</v>
      </c>
      <c r="Y1092" s="81"/>
      <c r="Z1092" s="81"/>
    </row>
    <row r="1093" spans="1:26" ht="13">
      <c r="A1093" s="74">
        <v>1961.05</v>
      </c>
      <c r="B1093" s="95">
        <v>66.5</v>
      </c>
      <c r="C1093" s="96">
        <v>1.94</v>
      </c>
      <c r="D1093" s="95">
        <v>3.05</v>
      </c>
      <c r="E1093" s="95">
        <v>29.8</v>
      </c>
      <c r="F1093" s="96">
        <f t="shared" si="231"/>
        <v>1961.3749999999179</v>
      </c>
      <c r="G1093" s="97">
        <v>3.71</v>
      </c>
      <c r="H1093" s="96">
        <f t="shared" si="228"/>
        <v>712.35447147650984</v>
      </c>
      <c r="I1093" s="96">
        <f t="shared" si="224"/>
        <v>20.781468791946303</v>
      </c>
      <c r="J1093" s="98">
        <f t="shared" si="229"/>
        <v>79996.372084869741</v>
      </c>
      <c r="K1093" s="96">
        <f t="shared" si="225"/>
        <v>32.671896812080526</v>
      </c>
      <c r="L1093" s="98">
        <f t="shared" si="226"/>
        <v>3669.0065392308675</v>
      </c>
      <c r="M1093" s="91">
        <f t="shared" si="232"/>
        <v>20.598606843297336</v>
      </c>
      <c r="N1093" s="87"/>
      <c r="O1093" s="99">
        <f t="shared" si="233"/>
        <v>24.584398270064092</v>
      </c>
      <c r="P1093" s="99"/>
      <c r="Q1093" s="107">
        <f t="shared" si="234"/>
        <v>2.5572348486320999E-2</v>
      </c>
      <c r="R1093" s="97">
        <f t="shared" si="227"/>
        <v>0.98911626518356743</v>
      </c>
      <c r="S1093" s="97">
        <f t="shared" si="230"/>
        <v>11.548252475481812</v>
      </c>
      <c r="T1093" s="100">
        <f t="shared" si="235"/>
        <v>4.5125887579644308E-2</v>
      </c>
      <c r="U1093" s="100">
        <f t="shared" si="236"/>
        <v>-8.0879422247692734E-4</v>
      </c>
      <c r="V1093" s="100">
        <f t="shared" si="237"/>
        <v>4.5934681802121236E-2</v>
      </c>
      <c r="Y1093" s="81"/>
      <c r="Z1093" s="81"/>
    </row>
    <row r="1094" spans="1:26" ht="13">
      <c r="A1094" s="74">
        <v>1961.06</v>
      </c>
      <c r="B1094" s="95">
        <v>65.62</v>
      </c>
      <c r="C1094" s="96">
        <v>1.94</v>
      </c>
      <c r="D1094" s="95">
        <v>3.03</v>
      </c>
      <c r="E1094" s="95">
        <v>29.8</v>
      </c>
      <c r="F1094" s="96">
        <f t="shared" si="231"/>
        <v>1961.4583333332512</v>
      </c>
      <c r="G1094" s="97">
        <v>3.88</v>
      </c>
      <c r="H1094" s="96">
        <f t="shared" si="228"/>
        <v>702.92782583892597</v>
      </c>
      <c r="I1094" s="96">
        <f t="shared" si="224"/>
        <v>20.781468791946303</v>
      </c>
      <c r="J1094" s="98">
        <f t="shared" si="229"/>
        <v>79132.25087262466</v>
      </c>
      <c r="K1094" s="96">
        <f t="shared" si="225"/>
        <v>32.457654865771801</v>
      </c>
      <c r="L1094" s="98">
        <f t="shared" si="226"/>
        <v>3653.9274633351524</v>
      </c>
      <c r="M1094" s="91">
        <f t="shared" si="232"/>
        <v>20.332414551592294</v>
      </c>
      <c r="N1094" s="87"/>
      <c r="O1094" s="99">
        <f t="shared" si="233"/>
        <v>24.243964853269748</v>
      </c>
      <c r="P1094" s="99"/>
      <c r="Q1094" s="107">
        <f t="shared" si="234"/>
        <v>2.4507926215313509E-2</v>
      </c>
      <c r="R1094" s="97">
        <f t="shared" si="227"/>
        <v>0.99995113592092766</v>
      </c>
      <c r="S1094" s="97">
        <f t="shared" si="230"/>
        <v>11.422564357945458</v>
      </c>
      <c r="T1094" s="100">
        <f t="shared" si="235"/>
        <v>4.3805070632089604E-2</v>
      </c>
      <c r="U1094" s="100">
        <f t="shared" si="236"/>
        <v>-8.7199178523100773E-4</v>
      </c>
      <c r="V1094" s="100">
        <f t="shared" si="237"/>
        <v>4.4677062417320612E-2</v>
      </c>
      <c r="Y1094" s="81"/>
      <c r="Z1094" s="81"/>
    </row>
    <row r="1095" spans="1:26" ht="13">
      <c r="A1095" s="74">
        <v>1961.07</v>
      </c>
      <c r="B1095" s="95">
        <v>65.44</v>
      </c>
      <c r="C1095" s="96">
        <v>1.9466699999999999</v>
      </c>
      <c r="D1095" s="95">
        <v>3.03667</v>
      </c>
      <c r="E1095" s="95">
        <v>30</v>
      </c>
      <c r="F1095" s="96">
        <f t="shared" si="231"/>
        <v>1961.5416666665844</v>
      </c>
      <c r="G1095" s="97">
        <v>3.92</v>
      </c>
      <c r="H1095" s="96">
        <f t="shared" si="228"/>
        <v>696.32631733333301</v>
      </c>
      <c r="I1095" s="96">
        <f t="shared" si="224"/>
        <v>20.713899024499991</v>
      </c>
      <c r="J1095" s="98">
        <f t="shared" si="229"/>
        <v>78583.407271369433</v>
      </c>
      <c r="K1095" s="96">
        <f t="shared" si="225"/>
        <v>32.312243857833323</v>
      </c>
      <c r="L1095" s="98">
        <f t="shared" si="226"/>
        <v>3646.5751124503281</v>
      </c>
      <c r="M1095" s="91">
        <f t="shared" si="232"/>
        <v>20.146643736827311</v>
      </c>
      <c r="N1095" s="87"/>
      <c r="O1095" s="99">
        <f t="shared" si="233"/>
        <v>24.001732449096952</v>
      </c>
      <c r="P1095" s="99"/>
      <c r="Q1095" s="107">
        <f t="shared" si="234"/>
        <v>2.5240009310458389E-2</v>
      </c>
      <c r="R1095" s="97">
        <f t="shared" si="227"/>
        <v>0.9934749803871008</v>
      </c>
      <c r="S1095" s="97">
        <f t="shared" si="230"/>
        <v>11.34585949682508</v>
      </c>
      <c r="T1095" s="100">
        <f t="shared" si="235"/>
        <v>4.3790117145812602E-2</v>
      </c>
      <c r="U1095" s="100">
        <f t="shared" si="236"/>
        <v>-1.4214964115368822E-3</v>
      </c>
      <c r="V1095" s="100">
        <f t="shared" si="237"/>
        <v>4.5211613557349484E-2</v>
      </c>
      <c r="Y1095" s="81"/>
      <c r="Z1095" s="81"/>
    </row>
    <row r="1096" spans="1:26" ht="13">
      <c r="A1096" s="74">
        <v>1961.08</v>
      </c>
      <c r="B1096" s="95">
        <v>67.790000000000006</v>
      </c>
      <c r="C1096" s="96">
        <v>1.95333</v>
      </c>
      <c r="D1096" s="95">
        <v>3.0433300000000001</v>
      </c>
      <c r="E1096" s="95">
        <v>29.9</v>
      </c>
      <c r="F1096" s="96">
        <f t="shared" si="231"/>
        <v>1961.6249999999177</v>
      </c>
      <c r="G1096" s="97">
        <v>4.04</v>
      </c>
      <c r="H1096" s="96">
        <f t="shared" si="228"/>
        <v>723.74440451504995</v>
      </c>
      <c r="I1096" s="96">
        <f t="shared" si="224"/>
        <v>20.854280242976582</v>
      </c>
      <c r="J1096" s="98">
        <f t="shared" si="229"/>
        <v>81873.780411629574</v>
      </c>
      <c r="K1096" s="96">
        <f t="shared" si="225"/>
        <v>32.491415527257516</v>
      </c>
      <c r="L1096" s="98">
        <f t="shared" si="226"/>
        <v>3675.6001200785458</v>
      </c>
      <c r="M1096" s="91">
        <f t="shared" si="232"/>
        <v>20.941688475215177</v>
      </c>
      <c r="N1096" s="87"/>
      <c r="O1096" s="99">
        <f t="shared" si="233"/>
        <v>24.927371788688745</v>
      </c>
      <c r="P1096" s="99"/>
      <c r="Q1096" s="107">
        <f t="shared" si="234"/>
        <v>2.1816815188407744E-2</v>
      </c>
      <c r="R1096" s="97">
        <f t="shared" si="227"/>
        <v>1.0082762096268238</v>
      </c>
      <c r="S1096" s="97">
        <f t="shared" si="230"/>
        <v>11.309525960952939</v>
      </c>
      <c r="T1096" s="100">
        <f t="shared" si="235"/>
        <v>3.767453343601046E-2</v>
      </c>
      <c r="U1096" s="100">
        <f t="shared" si="236"/>
        <v>2.9066845568914701E-4</v>
      </c>
      <c r="V1096" s="100">
        <f t="shared" si="237"/>
        <v>3.7383864980321313E-2</v>
      </c>
      <c r="Y1096" s="81"/>
      <c r="Z1096" s="81"/>
    </row>
    <row r="1097" spans="1:26" ht="13">
      <c r="A1097" s="74">
        <v>1961.09</v>
      </c>
      <c r="B1097" s="95">
        <v>67.260000000000005</v>
      </c>
      <c r="C1097" s="96">
        <v>1.96</v>
      </c>
      <c r="D1097" s="95">
        <v>3.05</v>
      </c>
      <c r="E1097" s="95">
        <v>30</v>
      </c>
      <c r="F1097" s="96">
        <f t="shared" si="231"/>
        <v>1961.7083333332509</v>
      </c>
      <c r="G1097" s="97">
        <v>3.98</v>
      </c>
      <c r="H1097" s="96">
        <f t="shared" si="228"/>
        <v>715.69236099999978</v>
      </c>
      <c r="I1097" s="96">
        <f t="shared" ref="I1097:I1160" si="238">C1097*$E$1859/E1097</f>
        <v>20.855739333333325</v>
      </c>
      <c r="J1097" s="98">
        <f t="shared" si="229"/>
        <v>81159.500083496969</v>
      </c>
      <c r="K1097" s="96">
        <f t="shared" ref="K1097:K1160" si="239">D1097*$E$1859/E1097</f>
        <v>32.454084166666654</v>
      </c>
      <c r="L1097" s="98">
        <f t="shared" ref="L1097:L1160" si="240">K1097*(J1097/H1097)</f>
        <v>3680.2925253444209</v>
      </c>
      <c r="M1097" s="91">
        <f t="shared" si="232"/>
        <v>20.705243044147249</v>
      </c>
      <c r="N1097" s="87"/>
      <c r="O1097" s="99">
        <f t="shared" si="233"/>
        <v>24.626812599567032</v>
      </c>
      <c r="P1097" s="99"/>
      <c r="Q1097" s="107">
        <f t="shared" si="234"/>
        <v>2.252057380943194E-2</v>
      </c>
      <c r="R1097" s="97">
        <f t="shared" ref="R1097:R1160" si="241">((G1097/G1098+G1097/1200+((1+G1098/1200)^(-119))*(1-G1097/G1098)))</f>
        <v>1.0082399627852752</v>
      </c>
      <c r="S1097" s="97">
        <f t="shared" si="230"/>
        <v>11.365115548690506</v>
      </c>
      <c r="T1097" s="100">
        <f t="shared" si="235"/>
        <v>4.1137790050248091E-2</v>
      </c>
      <c r="U1097" s="100">
        <f t="shared" si="236"/>
        <v>3.5461046872160562E-3</v>
      </c>
      <c r="V1097" s="100">
        <f t="shared" si="237"/>
        <v>3.7591685363032035E-2</v>
      </c>
      <c r="Y1097" s="81"/>
      <c r="Z1097" s="81"/>
    </row>
    <row r="1098" spans="1:26" ht="13">
      <c r="A1098" s="74">
        <v>1961.1</v>
      </c>
      <c r="B1098" s="95">
        <v>68</v>
      </c>
      <c r="C1098" s="96">
        <v>1.98</v>
      </c>
      <c r="D1098" s="95">
        <v>3.09667</v>
      </c>
      <c r="E1098" s="95">
        <v>30</v>
      </c>
      <c r="F1098" s="96">
        <f t="shared" si="231"/>
        <v>1961.7916666665842</v>
      </c>
      <c r="G1098" s="97">
        <v>3.92</v>
      </c>
      <c r="H1098" s="96">
        <f t="shared" ref="H1098:H1161" si="242">B1098*$E$1859/E1098</f>
        <v>723.56646666666643</v>
      </c>
      <c r="I1098" s="96">
        <f t="shared" si="238"/>
        <v>21.068552999999994</v>
      </c>
      <c r="J1098" s="98">
        <f t="shared" ref="J1098:J1161" si="243">J1097*((H1098+(I1098/12))/H1097)</f>
        <v>82251.521308230309</v>
      </c>
      <c r="K1098" s="96">
        <f t="shared" si="239"/>
        <v>32.950684857833323</v>
      </c>
      <c r="L1098" s="98">
        <f t="shared" si="240"/>
        <v>3745.6738013170229</v>
      </c>
      <c r="M1098" s="91">
        <f t="shared" si="232"/>
        <v>20.924190141010779</v>
      </c>
      <c r="N1098" s="87"/>
      <c r="O1098" s="99">
        <f t="shared" si="233"/>
        <v>24.869916653028206</v>
      </c>
      <c r="P1098" s="99"/>
      <c r="Q1098" s="107">
        <f t="shared" si="234"/>
        <v>2.2227504665063444E-2</v>
      </c>
      <c r="R1098" s="97">
        <f t="shared" si="241"/>
        <v>1.0016270980695723</v>
      </c>
      <c r="S1098" s="97">
        <f t="shared" ref="S1098:S1161" si="244">S1097*R1097*E1097/E1098</f>
        <v>11.458763677862068</v>
      </c>
      <c r="T1098" s="100">
        <f t="shared" si="235"/>
        <v>3.7538369975540054E-2</v>
      </c>
      <c r="U1098" s="100">
        <f t="shared" si="236"/>
        <v>4.5465836366012091E-3</v>
      </c>
      <c r="V1098" s="100">
        <f t="shared" si="237"/>
        <v>3.2991786338938844E-2</v>
      </c>
      <c r="Y1098" s="81"/>
      <c r="Z1098" s="81"/>
    </row>
    <row r="1099" spans="1:26" ht="13">
      <c r="A1099" s="74">
        <v>1961.11</v>
      </c>
      <c r="B1099" s="95">
        <v>71.08</v>
      </c>
      <c r="C1099" s="96">
        <v>2</v>
      </c>
      <c r="D1099" s="95">
        <v>3.1433300000000002</v>
      </c>
      <c r="E1099" s="95">
        <v>30</v>
      </c>
      <c r="F1099" s="96">
        <f t="shared" ref="F1099:F1162" si="245">F1098+1/12</f>
        <v>1961.8749999999175</v>
      </c>
      <c r="G1099" s="97">
        <v>3.94</v>
      </c>
      <c r="H1099" s="96">
        <f t="shared" si="242"/>
        <v>756.33977133333303</v>
      </c>
      <c r="I1099" s="96">
        <f t="shared" si="238"/>
        <v>21.28136666666666</v>
      </c>
      <c r="J1099" s="98">
        <f t="shared" si="243"/>
        <v>86178.628256966389</v>
      </c>
      <c r="K1099" s="96">
        <f t="shared" si="239"/>
        <v>33.447179142166661</v>
      </c>
      <c r="L1099" s="98">
        <f t="shared" si="240"/>
        <v>3811.0279622815169</v>
      </c>
      <c r="M1099" s="91">
        <f t="shared" si="232"/>
        <v>21.857957721959661</v>
      </c>
      <c r="N1099" s="87"/>
      <c r="O1099" s="99">
        <f t="shared" si="233"/>
        <v>25.96008811037234</v>
      </c>
      <c r="P1099" s="99"/>
      <c r="Q1099" s="107">
        <f t="shared" si="234"/>
        <v>1.9215321648647525E-2</v>
      </c>
      <c r="R1099" s="97">
        <f t="shared" si="241"/>
        <v>0.99350075664378312</v>
      </c>
      <c r="S1099" s="97">
        <f t="shared" si="244"/>
        <v>11.477408210122002</v>
      </c>
      <c r="T1099" s="100">
        <f t="shared" si="235"/>
        <v>2.8104043479765028E-2</v>
      </c>
      <c r="U1099" s="100">
        <f t="shared" si="236"/>
        <v>5.7777477795133425E-3</v>
      </c>
      <c r="V1099" s="100">
        <f t="shared" si="237"/>
        <v>2.2326295700251686E-2</v>
      </c>
      <c r="Y1099" s="81"/>
      <c r="Z1099" s="81"/>
    </row>
    <row r="1100" spans="1:26" ht="13">
      <c r="A1100" s="74">
        <v>1961.12</v>
      </c>
      <c r="B1100" s="95">
        <v>71.739999999999995</v>
      </c>
      <c r="C1100" s="96">
        <v>2.02</v>
      </c>
      <c r="D1100" s="95">
        <v>3.19</v>
      </c>
      <c r="E1100" s="95">
        <v>30</v>
      </c>
      <c r="F1100" s="96">
        <f t="shared" si="245"/>
        <v>1961.9583333332507</v>
      </c>
      <c r="G1100" s="97">
        <v>4.0599999999999996</v>
      </c>
      <c r="H1100" s="96">
        <f t="shared" si="242"/>
        <v>763.36262233333298</v>
      </c>
      <c r="I1100" s="96">
        <f t="shared" si="238"/>
        <v>21.494180333333325</v>
      </c>
      <c r="J1100" s="98">
        <f t="shared" si="243"/>
        <v>87182.913997064679</v>
      </c>
      <c r="K1100" s="96">
        <f t="shared" si="239"/>
        <v>33.943779833333323</v>
      </c>
      <c r="L1100" s="98">
        <f t="shared" si="240"/>
        <v>3876.6865855957117</v>
      </c>
      <c r="M1100" s="91">
        <f t="shared" si="232"/>
        <v>22.041480198382253</v>
      </c>
      <c r="N1100" s="87"/>
      <c r="O1100" s="99">
        <f t="shared" si="233"/>
        <v>26.158967454388559</v>
      </c>
      <c r="P1100" s="99"/>
      <c r="Q1100" s="107">
        <f t="shared" si="234"/>
        <v>1.7251533180928619E-2</v>
      </c>
      <c r="R1100" s="97">
        <f t="shared" si="241"/>
        <v>1.0017544201863267</v>
      </c>
      <c r="S1100" s="97">
        <f t="shared" si="244"/>
        <v>11.402813741065778</v>
      </c>
      <c r="T1100" s="100">
        <f t="shared" si="235"/>
        <v>3.3538175321391028E-2</v>
      </c>
      <c r="U1100" s="100">
        <f t="shared" si="236"/>
        <v>5.5258212275945962E-3</v>
      </c>
      <c r="V1100" s="100">
        <f t="shared" si="237"/>
        <v>2.8012354093796432E-2</v>
      </c>
      <c r="Y1100" s="81"/>
      <c r="Z1100" s="81"/>
    </row>
    <row r="1101" spans="1:26" ht="13">
      <c r="A1101" s="74">
        <v>1962.01</v>
      </c>
      <c r="B1101" s="95">
        <v>69.069999999999993</v>
      </c>
      <c r="C1101" s="96">
        <v>2.0266700000000002</v>
      </c>
      <c r="D1101" s="95">
        <v>3.25</v>
      </c>
      <c r="E1101" s="95">
        <v>30</v>
      </c>
      <c r="F1101" s="96">
        <f t="shared" si="245"/>
        <v>1962.041666666584</v>
      </c>
      <c r="G1101" s="97">
        <v>4.08</v>
      </c>
      <c r="H1101" s="96">
        <f t="shared" si="242"/>
        <v>734.95199783333305</v>
      </c>
      <c r="I1101" s="96">
        <f t="shared" si="238"/>
        <v>21.56515369116666</v>
      </c>
      <c r="J1101" s="98">
        <f t="shared" si="243"/>
        <v>84143.408411901226</v>
      </c>
      <c r="K1101" s="96">
        <f t="shared" si="239"/>
        <v>34.582220833333317</v>
      </c>
      <c r="L1101" s="98">
        <f t="shared" si="240"/>
        <v>3959.2598427490798</v>
      </c>
      <c r="M1101" s="91">
        <f t="shared" si="232"/>
        <v>21.197931400015214</v>
      </c>
      <c r="N1101" s="87"/>
      <c r="O1101" s="99">
        <f t="shared" si="233"/>
        <v>25.142459916082906</v>
      </c>
      <c r="P1101" s="99"/>
      <c r="Q1101" s="107">
        <f t="shared" si="234"/>
        <v>1.8856943716482617E-2</v>
      </c>
      <c r="R1101" s="97">
        <f t="shared" si="241"/>
        <v>1.0066638954265219</v>
      </c>
      <c r="S1101" s="97">
        <f t="shared" si="244"/>
        <v>11.422819067674027</v>
      </c>
      <c r="T1101" s="100">
        <f t="shared" si="235"/>
        <v>4.1710582602429991E-2</v>
      </c>
      <c r="U1101" s="100">
        <f t="shared" si="236"/>
        <v>5.6955120254535974E-3</v>
      </c>
      <c r="V1101" s="100">
        <f t="shared" si="237"/>
        <v>3.6015070576976393E-2</v>
      </c>
      <c r="Y1101" s="81"/>
      <c r="Z1101" s="81"/>
    </row>
    <row r="1102" spans="1:26" ht="13">
      <c r="A1102" s="74">
        <v>1962.02</v>
      </c>
      <c r="B1102" s="95">
        <v>70.22</v>
      </c>
      <c r="C1102" s="96">
        <v>2.0333299999999999</v>
      </c>
      <c r="D1102" s="95">
        <v>3.31</v>
      </c>
      <c r="E1102" s="95">
        <v>30.1</v>
      </c>
      <c r="F1102" s="96">
        <f t="shared" si="245"/>
        <v>1962.1249999999172</v>
      </c>
      <c r="G1102" s="97">
        <v>4.04</v>
      </c>
      <c r="H1102" s="96">
        <f t="shared" si="242"/>
        <v>744.70642890365411</v>
      </c>
      <c r="I1102" s="96">
        <f t="shared" si="238"/>
        <v>21.564140174916936</v>
      </c>
      <c r="J1102" s="98">
        <f t="shared" si="243"/>
        <v>85465.91351163153</v>
      </c>
      <c r="K1102" s="96">
        <f t="shared" si="239"/>
        <v>35.103649667774071</v>
      </c>
      <c r="L1102" s="98">
        <f t="shared" si="240"/>
        <v>4028.655279457425</v>
      </c>
      <c r="M1102" s="91">
        <f t="shared" si="232"/>
        <v>21.451687754873369</v>
      </c>
      <c r="N1102" s="87"/>
      <c r="O1102" s="99">
        <f t="shared" si="233"/>
        <v>25.427057120717418</v>
      </c>
      <c r="P1102" s="99"/>
      <c r="Q1102" s="107">
        <f t="shared" si="234"/>
        <v>1.9803478924056109E-2</v>
      </c>
      <c r="R1102" s="97">
        <f t="shared" si="241"/>
        <v>1.0123885003875235</v>
      </c>
      <c r="S1102" s="97">
        <f t="shared" si="244"/>
        <v>11.460737082475502</v>
      </c>
      <c r="T1102" s="100">
        <f t="shared" si="235"/>
        <v>4.1731982825138791E-2</v>
      </c>
      <c r="U1102" s="100">
        <f t="shared" si="236"/>
        <v>4.4005263696751395E-3</v>
      </c>
      <c r="V1102" s="100">
        <f t="shared" si="237"/>
        <v>3.7331456455463652E-2</v>
      </c>
      <c r="Y1102" s="81"/>
      <c r="Z1102" s="81"/>
    </row>
    <row r="1103" spans="1:26" ht="13">
      <c r="A1103" s="74">
        <v>1962.03</v>
      </c>
      <c r="B1103" s="95">
        <v>70.290000000000006</v>
      </c>
      <c r="C1103" s="96">
        <v>2.04</v>
      </c>
      <c r="D1103" s="95">
        <v>3.37</v>
      </c>
      <c r="E1103" s="95">
        <v>30.1</v>
      </c>
      <c r="F1103" s="96">
        <f t="shared" si="245"/>
        <v>1962.2083333332505</v>
      </c>
      <c r="G1103" s="97">
        <v>3.93</v>
      </c>
      <c r="H1103" s="96">
        <f t="shared" si="242"/>
        <v>745.44880215946819</v>
      </c>
      <c r="I1103" s="96">
        <f t="shared" si="238"/>
        <v>21.634877740863779</v>
      </c>
      <c r="J1103" s="98">
        <f t="shared" si="243"/>
        <v>85758.021447302177</v>
      </c>
      <c r="K1103" s="96">
        <f t="shared" si="239"/>
        <v>35.739969601328895</v>
      </c>
      <c r="L1103" s="98">
        <f t="shared" si="240"/>
        <v>4111.6023940447903</v>
      </c>
      <c r="M1103" s="91">
        <f t="shared" si="232"/>
        <v>21.443158568526226</v>
      </c>
      <c r="N1103" s="87"/>
      <c r="O1103" s="99">
        <f t="shared" si="233"/>
        <v>25.400593865759603</v>
      </c>
      <c r="P1103" s="99"/>
      <c r="Q1103" s="107">
        <f t="shared" si="234"/>
        <v>2.0922020958310847E-2</v>
      </c>
      <c r="R1103" s="97">
        <f t="shared" si="241"/>
        <v>1.0106875755699061</v>
      </c>
      <c r="S1103" s="97">
        <f t="shared" si="244"/>
        <v>11.602718428263055</v>
      </c>
      <c r="T1103" s="100">
        <f t="shared" si="235"/>
        <v>4.3820507522673635E-2</v>
      </c>
      <c r="U1103" s="100">
        <f t="shared" si="236"/>
        <v>3.5032717460843354E-3</v>
      </c>
      <c r="V1103" s="100">
        <f t="shared" si="237"/>
        <v>4.03172357765893E-2</v>
      </c>
      <c r="Y1103" s="81"/>
      <c r="Z1103" s="81"/>
    </row>
    <row r="1104" spans="1:26" ht="13">
      <c r="A1104" s="74">
        <v>1962.04</v>
      </c>
      <c r="B1104" s="95">
        <v>68.05</v>
      </c>
      <c r="C1104" s="96">
        <v>2.0466700000000002</v>
      </c>
      <c r="D1104" s="95">
        <v>3.40333</v>
      </c>
      <c r="E1104" s="95">
        <v>30.2</v>
      </c>
      <c r="F1104" s="96">
        <f t="shared" si="245"/>
        <v>1962.2916666665838</v>
      </c>
      <c r="G1104" s="97">
        <v>3.84</v>
      </c>
      <c r="H1104" s="96">
        <f t="shared" si="242"/>
        <v>719.30314652317861</v>
      </c>
      <c r="I1104" s="96">
        <f t="shared" si="238"/>
        <v>21.633742408443705</v>
      </c>
      <c r="J1104" s="98">
        <f t="shared" si="243"/>
        <v>82957.568737503985</v>
      </c>
      <c r="K1104" s="96">
        <f t="shared" si="239"/>
        <v>35.973930604801311</v>
      </c>
      <c r="L1104" s="98">
        <f t="shared" si="240"/>
        <v>4148.8902632095433</v>
      </c>
      <c r="M1104" s="91">
        <f t="shared" si="232"/>
        <v>20.65833644764902</v>
      </c>
      <c r="N1104" s="87"/>
      <c r="O1104" s="99">
        <f t="shared" si="233"/>
        <v>24.457371048910865</v>
      </c>
      <c r="P1104" s="99"/>
      <c r="Q1104" s="107">
        <f t="shared" si="234"/>
        <v>2.3545227932979342E-2</v>
      </c>
      <c r="R1104" s="97">
        <f t="shared" si="241"/>
        <v>1.0007326009996715</v>
      </c>
      <c r="S1104" s="97">
        <f t="shared" si="244"/>
        <v>11.687893148485825</v>
      </c>
      <c r="T1104" s="100">
        <f t="shared" si="235"/>
        <v>4.8349863318874364E-2</v>
      </c>
      <c r="U1104" s="100">
        <f t="shared" si="236"/>
        <v>2.1442348125504385E-3</v>
      </c>
      <c r="V1104" s="100">
        <f t="shared" si="237"/>
        <v>4.6205628506323926E-2</v>
      </c>
      <c r="Y1104" s="81"/>
      <c r="Z1104" s="81"/>
    </row>
    <row r="1105" spans="1:26" ht="13">
      <c r="A1105" s="74">
        <v>1962.05</v>
      </c>
      <c r="B1105" s="95">
        <v>62.99</v>
      </c>
      <c r="C1105" s="96">
        <v>2.0533299999999999</v>
      </c>
      <c r="D1105" s="95">
        <v>3.4366699999999999</v>
      </c>
      <c r="E1105" s="95">
        <v>30.2</v>
      </c>
      <c r="F1105" s="96">
        <f t="shared" si="245"/>
        <v>1962.374999999917</v>
      </c>
      <c r="G1105" s="97">
        <v>3.87</v>
      </c>
      <c r="H1105" s="96">
        <f t="shared" si="242"/>
        <v>665.81785745033096</v>
      </c>
      <c r="I1105" s="96">
        <f t="shared" si="238"/>
        <v>21.70414004188741</v>
      </c>
      <c r="J1105" s="98">
        <f t="shared" si="243"/>
        <v>76997.681021210257</v>
      </c>
      <c r="K1105" s="96">
        <f t="shared" si="239"/>
        <v>36.326341580629126</v>
      </c>
      <c r="L1105" s="98">
        <f t="shared" si="240"/>
        <v>4200.9147552811974</v>
      </c>
      <c r="M1105" s="91">
        <f t="shared" si="232"/>
        <v>19.089367498116644</v>
      </c>
      <c r="N1105" s="87"/>
      <c r="O1105" s="99">
        <f t="shared" si="233"/>
        <v>22.592739011982136</v>
      </c>
      <c r="P1105" s="99"/>
      <c r="Q1105" s="107">
        <f t="shared" si="234"/>
        <v>2.7223802149255738E-2</v>
      </c>
      <c r="R1105" s="97">
        <f t="shared" si="241"/>
        <v>0.99994127099060903</v>
      </c>
      <c r="S1105" s="97">
        <f t="shared" si="244"/>
        <v>11.696455710690458</v>
      </c>
      <c r="T1105" s="100">
        <f t="shared" si="235"/>
        <v>5.5118598551531228E-2</v>
      </c>
      <c r="U1105" s="100">
        <f t="shared" si="236"/>
        <v>2.7881753337712922E-3</v>
      </c>
      <c r="V1105" s="100">
        <f t="shared" si="237"/>
        <v>5.2330423217759936E-2</v>
      </c>
      <c r="Y1105" s="81"/>
      <c r="Z1105" s="81"/>
    </row>
    <row r="1106" spans="1:26" ht="13">
      <c r="A1106" s="74">
        <v>1962.06</v>
      </c>
      <c r="B1106" s="95">
        <v>55.63</v>
      </c>
      <c r="C1106" s="96">
        <v>2.06</v>
      </c>
      <c r="D1106" s="95">
        <v>3.47</v>
      </c>
      <c r="E1106" s="95">
        <v>30.2</v>
      </c>
      <c r="F1106" s="96">
        <f t="shared" si="245"/>
        <v>1962.4583333332503</v>
      </c>
      <c r="G1106" s="97">
        <v>3.91</v>
      </c>
      <c r="H1106" s="96">
        <f t="shared" si="242"/>
        <v>588.02107334437073</v>
      </c>
      <c r="I1106" s="96">
        <f t="shared" si="238"/>
        <v>21.774643377483439</v>
      </c>
      <c r="J1106" s="98">
        <f t="shared" si="243"/>
        <v>68210.810135766005</v>
      </c>
      <c r="K1106" s="96">
        <f t="shared" si="239"/>
        <v>36.678646854304624</v>
      </c>
      <c r="L1106" s="98">
        <f t="shared" si="240"/>
        <v>4254.7458416521304</v>
      </c>
      <c r="M1106" s="91">
        <f t="shared" si="232"/>
        <v>16.827571244792459</v>
      </c>
      <c r="N1106" s="87"/>
      <c r="O1106" s="99">
        <f t="shared" si="233"/>
        <v>19.917222641066676</v>
      </c>
      <c r="P1106" s="99"/>
      <c r="Q1106" s="107">
        <f t="shared" si="234"/>
        <v>3.3481783573162519E-2</v>
      </c>
      <c r="R1106" s="97">
        <f t="shared" si="241"/>
        <v>0.99508718933734119</v>
      </c>
      <c r="S1106" s="97">
        <f t="shared" si="244"/>
        <v>11.695768789433183</v>
      </c>
      <c r="T1106" s="100">
        <f t="shared" si="235"/>
        <v>6.8274864984938288E-2</v>
      </c>
      <c r="U1106" s="100">
        <f t="shared" si="236"/>
        <v>3.2123625469537842E-3</v>
      </c>
      <c r="V1106" s="100">
        <f t="shared" si="237"/>
        <v>6.5062502437984504E-2</v>
      </c>
      <c r="Y1106" s="81"/>
      <c r="Z1106" s="81"/>
    </row>
    <row r="1107" spans="1:26" ht="13">
      <c r="A1107" s="74">
        <v>1962.07</v>
      </c>
      <c r="B1107" s="95">
        <v>56.97</v>
      </c>
      <c r="C1107" s="96">
        <v>2.0666699999999998</v>
      </c>
      <c r="D1107" s="95">
        <v>3.49</v>
      </c>
      <c r="E1107" s="95">
        <v>30.3</v>
      </c>
      <c r="F1107" s="96">
        <f t="shared" si="245"/>
        <v>1962.5416666665835</v>
      </c>
      <c r="G1107" s="97">
        <v>4.01</v>
      </c>
      <c r="H1107" s="96">
        <f t="shared" si="242"/>
        <v>600.19775198019784</v>
      </c>
      <c r="I1107" s="96">
        <f t="shared" si="238"/>
        <v>21.773050519306921</v>
      </c>
      <c r="J1107" s="98">
        <f t="shared" si="243"/>
        <v>69833.786378786594</v>
      </c>
      <c r="K1107" s="96">
        <f t="shared" si="239"/>
        <v>36.768301815181509</v>
      </c>
      <c r="L1107" s="98">
        <f t="shared" si="240"/>
        <v>4278.0395727920877</v>
      </c>
      <c r="M1107" s="91">
        <f t="shared" si="232"/>
        <v>17.141325661322778</v>
      </c>
      <c r="N1107" s="87"/>
      <c r="O1107" s="99">
        <f t="shared" si="233"/>
        <v>20.289071663902085</v>
      </c>
      <c r="P1107" s="99"/>
      <c r="Q1107" s="107">
        <f t="shared" si="234"/>
        <v>3.0967289321607895E-2</v>
      </c>
      <c r="R1107" s="97">
        <f t="shared" si="241"/>
        <v>1.005796438146745</v>
      </c>
      <c r="S1107" s="97">
        <f t="shared" si="244"/>
        <v>11.599899428807168</v>
      </c>
      <c r="T1107" s="100">
        <f t="shared" si="235"/>
        <v>6.4718282245189052E-2</v>
      </c>
      <c r="U1107" s="100">
        <f t="shared" si="236"/>
        <v>4.0679412523005887E-3</v>
      </c>
      <c r="V1107" s="100">
        <f t="shared" si="237"/>
        <v>6.0650340992888463E-2</v>
      </c>
      <c r="Y1107" s="81"/>
      <c r="Z1107" s="81"/>
    </row>
    <row r="1108" spans="1:26" ht="13">
      <c r="A1108" s="74">
        <v>1962.08</v>
      </c>
      <c r="B1108" s="95">
        <v>58.52</v>
      </c>
      <c r="C1108" s="96">
        <v>2.0733299999999999</v>
      </c>
      <c r="D1108" s="95">
        <v>3.51</v>
      </c>
      <c r="E1108" s="95">
        <v>30.3</v>
      </c>
      <c r="F1108" s="96">
        <f t="shared" si="245"/>
        <v>1962.6249999999168</v>
      </c>
      <c r="G1108" s="97">
        <v>3.98</v>
      </c>
      <c r="H1108" s="96">
        <f t="shared" si="242"/>
        <v>616.52751353135295</v>
      </c>
      <c r="I1108" s="96">
        <f t="shared" si="238"/>
        <v>21.843215817326726</v>
      </c>
      <c r="J1108" s="98">
        <f t="shared" si="243"/>
        <v>71945.565840137831</v>
      </c>
      <c r="K1108" s="96">
        <f t="shared" si="239"/>
        <v>36.97900841584157</v>
      </c>
      <c r="L1108" s="98">
        <f t="shared" si="240"/>
        <v>4315.2586483062851</v>
      </c>
      <c r="M1108" s="91">
        <f t="shared" si="232"/>
        <v>17.571262631045524</v>
      </c>
      <c r="N1108" s="87"/>
      <c r="O1108" s="99">
        <f t="shared" si="233"/>
        <v>20.79737145334828</v>
      </c>
      <c r="P1108" s="99"/>
      <c r="Q1108" s="107">
        <f t="shared" si="234"/>
        <v>2.9839850791958528E-2</v>
      </c>
      <c r="R1108" s="97">
        <f t="shared" si="241"/>
        <v>1.0033166666666666</v>
      </c>
      <c r="S1108" s="97">
        <f t="shared" si="244"/>
        <v>11.667137528354711</v>
      </c>
      <c r="T1108" s="100">
        <f t="shared" si="235"/>
        <v>6.5247093555214741E-2</v>
      </c>
      <c r="U1108" s="100">
        <f t="shared" si="236"/>
        <v>3.0177421481709654E-3</v>
      </c>
      <c r="V1108" s="100">
        <f t="shared" si="237"/>
        <v>6.2229351407043776E-2</v>
      </c>
      <c r="Y1108" s="81"/>
      <c r="Z1108" s="81"/>
    </row>
    <row r="1109" spans="1:26" ht="13">
      <c r="A1109" s="74">
        <v>1962.09</v>
      </c>
      <c r="B1109" s="95">
        <v>58</v>
      </c>
      <c r="C1109" s="96">
        <v>2.08</v>
      </c>
      <c r="D1109" s="95">
        <v>3.53</v>
      </c>
      <c r="E1109" s="95">
        <v>30.4</v>
      </c>
      <c r="F1109" s="96">
        <f t="shared" si="245"/>
        <v>1962.70833333325</v>
      </c>
      <c r="G1109" s="97">
        <v>3.98</v>
      </c>
      <c r="H1109" s="96">
        <f t="shared" si="242"/>
        <v>609.03911184210506</v>
      </c>
      <c r="I1109" s="96">
        <f t="shared" si="238"/>
        <v>21.841402631578941</v>
      </c>
      <c r="J1109" s="98">
        <f t="shared" si="243"/>
        <v>71284.106377964927</v>
      </c>
      <c r="K1109" s="96">
        <f t="shared" si="239"/>
        <v>37.067380427631569</v>
      </c>
      <c r="L1109" s="98">
        <f t="shared" si="240"/>
        <v>4338.4981985209697</v>
      </c>
      <c r="M1109" s="91">
        <f t="shared" si="232"/>
        <v>17.32146114746547</v>
      </c>
      <c r="N1109" s="87"/>
      <c r="O1109" s="99">
        <f t="shared" si="233"/>
        <v>20.501925308455846</v>
      </c>
      <c r="P1109" s="99"/>
      <c r="Q1109" s="107">
        <f t="shared" si="234"/>
        <v>3.0994332976254577E-2</v>
      </c>
      <c r="R1109" s="97">
        <f t="shared" si="241"/>
        <v>1.007417500176147</v>
      </c>
      <c r="S1109" s="97">
        <f t="shared" si="244"/>
        <v>11.667327503126966</v>
      </c>
      <c r="T1109" s="100">
        <f t="shared" si="235"/>
        <v>6.4680784220179754E-2</v>
      </c>
      <c r="U1109" s="100">
        <f t="shared" si="236"/>
        <v>7.9721457991022149E-4</v>
      </c>
      <c r="V1109" s="100">
        <f t="shared" si="237"/>
        <v>6.3883569640269533E-2</v>
      </c>
      <c r="Y1109" s="81"/>
      <c r="Z1109" s="81"/>
    </row>
    <row r="1110" spans="1:26" ht="13">
      <c r="A1110" s="74">
        <v>1962.1</v>
      </c>
      <c r="B1110" s="95">
        <v>56.17</v>
      </c>
      <c r="C1110" s="96">
        <v>2.09667</v>
      </c>
      <c r="D1110" s="95">
        <v>3.57667</v>
      </c>
      <c r="E1110" s="95">
        <v>30.4</v>
      </c>
      <c r="F1110" s="96">
        <f t="shared" si="245"/>
        <v>1962.7916666665833</v>
      </c>
      <c r="G1110" s="97">
        <v>3.93</v>
      </c>
      <c r="H1110" s="96">
        <f t="shared" si="242"/>
        <v>589.82287779605247</v>
      </c>
      <c r="I1110" s="96">
        <f t="shared" si="238"/>
        <v>22.016448872861837</v>
      </c>
      <c r="J1110" s="98">
        <f t="shared" si="243"/>
        <v>69249.710215981278</v>
      </c>
      <c r="K1110" s="96">
        <f t="shared" si="239"/>
        <v>37.55744689917762</v>
      </c>
      <c r="L1110" s="98">
        <f t="shared" si="240"/>
        <v>4409.5310848886193</v>
      </c>
      <c r="M1110" s="91">
        <f t="shared" si="232"/>
        <v>16.739820967901327</v>
      </c>
      <c r="N1110" s="87"/>
      <c r="O1110" s="99">
        <f t="shared" si="233"/>
        <v>19.816278671377088</v>
      </c>
      <c r="P1110" s="99"/>
      <c r="Q1110" s="107">
        <f t="shared" si="234"/>
        <v>3.3500278187628983E-2</v>
      </c>
      <c r="R1110" s="97">
        <f t="shared" si="241"/>
        <v>1.0040955493531014</v>
      </c>
      <c r="S1110" s="97">
        <f t="shared" si="244"/>
        <v>11.753869906936574</v>
      </c>
      <c r="T1110" s="100">
        <f t="shared" si="235"/>
        <v>6.7708602152785513E-2</v>
      </c>
      <c r="U1110" s="100">
        <f t="shared" si="236"/>
        <v>6.3557512811973638E-4</v>
      </c>
      <c r="V1110" s="100">
        <f t="shared" si="237"/>
        <v>6.7073027024665777E-2</v>
      </c>
      <c r="Y1110" s="81"/>
      <c r="Z1110" s="81"/>
    </row>
    <row r="1111" spans="1:26" ht="13">
      <c r="A1111" s="74">
        <v>1962.11</v>
      </c>
      <c r="B1111" s="95">
        <v>60.04</v>
      </c>
      <c r="C1111" s="96">
        <v>2.1133299999999999</v>
      </c>
      <c r="D1111" s="95">
        <v>3.6233300000000002</v>
      </c>
      <c r="E1111" s="95">
        <v>30.4</v>
      </c>
      <c r="F1111" s="96">
        <f t="shared" si="245"/>
        <v>1962.8749999999166</v>
      </c>
      <c r="G1111" s="97">
        <v>3.92</v>
      </c>
      <c r="H1111" s="96">
        <f t="shared" si="242"/>
        <v>630.46048749999977</v>
      </c>
      <c r="I1111" s="96">
        <f t="shared" si="238"/>
        <v>22.191390107401311</v>
      </c>
      <c r="J1111" s="98">
        <f t="shared" si="243"/>
        <v>74237.995825916747</v>
      </c>
      <c r="K1111" s="96">
        <f t="shared" si="239"/>
        <v>38.047408363980253</v>
      </c>
      <c r="L1111" s="98">
        <f t="shared" si="240"/>
        <v>4480.1591841425543</v>
      </c>
      <c r="M1111" s="91">
        <f t="shared" si="232"/>
        <v>17.854386489497145</v>
      </c>
      <c r="N1111" s="87"/>
      <c r="O1111" s="99">
        <f t="shared" si="233"/>
        <v>21.134634868091059</v>
      </c>
      <c r="P1111" s="99"/>
      <c r="Q1111" s="107">
        <f t="shared" si="234"/>
        <v>2.9871128091809203E-2</v>
      </c>
      <c r="R1111" s="97">
        <f t="shared" si="241"/>
        <v>1.0082037695206869</v>
      </c>
      <c r="S1111" s="97">
        <f t="shared" si="244"/>
        <v>11.802008461230367</v>
      </c>
      <c r="T1111" s="100">
        <f t="shared" si="235"/>
        <v>6.5501446156986498E-2</v>
      </c>
      <c r="U1111" s="100">
        <f t="shared" si="236"/>
        <v>1.9859653960729862E-3</v>
      </c>
      <c r="V1111" s="100">
        <f t="shared" si="237"/>
        <v>6.3515480760913512E-2</v>
      </c>
      <c r="Y1111" s="81"/>
      <c r="Z1111" s="81"/>
    </row>
    <row r="1112" spans="1:26" ht="13">
      <c r="A1112" s="74">
        <v>1962.12</v>
      </c>
      <c r="B1112" s="95">
        <v>62.64</v>
      </c>
      <c r="C1112" s="96">
        <v>2.13</v>
      </c>
      <c r="D1112" s="95">
        <v>3.67</v>
      </c>
      <c r="E1112" s="95">
        <v>30.4</v>
      </c>
      <c r="F1112" s="96">
        <f t="shared" si="245"/>
        <v>1962.9583333332498</v>
      </c>
      <c r="G1112" s="97">
        <v>3.86</v>
      </c>
      <c r="H1112" s="96">
        <f t="shared" si="242"/>
        <v>657.76224078947359</v>
      </c>
      <c r="I1112" s="96">
        <f t="shared" si="238"/>
        <v>22.366436348684203</v>
      </c>
      <c r="J1112" s="98">
        <f t="shared" si="243"/>
        <v>77672.306842014092</v>
      </c>
      <c r="K1112" s="96">
        <f t="shared" si="239"/>
        <v>38.537474835526304</v>
      </c>
      <c r="L1112" s="98">
        <f t="shared" si="240"/>
        <v>4550.7242354756017</v>
      </c>
      <c r="M1112" s="91">
        <f t="shared" si="232"/>
        <v>18.585836118439861</v>
      </c>
      <c r="N1112" s="87"/>
      <c r="O1112" s="99">
        <f t="shared" si="233"/>
        <v>21.996928448150374</v>
      </c>
      <c r="P1112" s="99"/>
      <c r="Q1112" s="107">
        <f t="shared" si="234"/>
        <v>2.826689565568502E-2</v>
      </c>
      <c r="R1112" s="97">
        <f t="shared" si="241"/>
        <v>1.0056886798606937</v>
      </c>
      <c r="S1112" s="97">
        <f t="shared" si="244"/>
        <v>11.898829418527498</v>
      </c>
      <c r="T1112" s="100">
        <f t="shared" si="235"/>
        <v>6.2871859796683971E-2</v>
      </c>
      <c r="U1112" s="100">
        <f t="shared" si="236"/>
        <v>8.6779591041552528E-4</v>
      </c>
      <c r="V1112" s="100">
        <f t="shared" si="237"/>
        <v>6.2004063886268446E-2</v>
      </c>
      <c r="Y1112" s="81"/>
      <c r="Z1112" s="81"/>
    </row>
    <row r="1113" spans="1:26" ht="13">
      <c r="A1113" s="74">
        <v>1963.01</v>
      </c>
      <c r="B1113" s="95">
        <v>65.06</v>
      </c>
      <c r="C1113" s="96">
        <v>2.1366700000000001</v>
      </c>
      <c r="D1113" s="95">
        <v>3.6833300000000002</v>
      </c>
      <c r="E1113" s="95">
        <v>30.4</v>
      </c>
      <c r="F1113" s="96">
        <f t="shared" si="245"/>
        <v>1963.0416666665831</v>
      </c>
      <c r="G1113" s="97">
        <v>3.83</v>
      </c>
      <c r="H1113" s="96">
        <f t="shared" si="242"/>
        <v>683.17387269736821</v>
      </c>
      <c r="I1113" s="96">
        <f t="shared" si="238"/>
        <v>22.436475846546049</v>
      </c>
      <c r="J1113" s="98">
        <f t="shared" si="243"/>
        <v>80893.842440343447</v>
      </c>
      <c r="K1113" s="96">
        <f t="shared" si="239"/>
        <v>38.677448824506577</v>
      </c>
      <c r="L1113" s="98">
        <f t="shared" si="240"/>
        <v>4579.7527924345268</v>
      </c>
      <c r="M1113" s="91">
        <f t="shared" si="232"/>
        <v>19.259231693254051</v>
      </c>
      <c r="N1113" s="87"/>
      <c r="O1113" s="99">
        <f t="shared" si="233"/>
        <v>22.787775396063658</v>
      </c>
      <c r="P1113" s="99"/>
      <c r="Q1113" s="107">
        <f t="shared" si="234"/>
        <v>2.7065841820962076E-2</v>
      </c>
      <c r="R1113" s="97">
        <f t="shared" si="241"/>
        <v>0.9958067224887539</v>
      </c>
      <c r="S1113" s="97">
        <f t="shared" si="244"/>
        <v>11.966518049806504</v>
      </c>
      <c r="T1113" s="100">
        <f t="shared" si="235"/>
        <v>5.9355393684216162E-2</v>
      </c>
      <c r="U1113" s="100">
        <f t="shared" si="236"/>
        <v>-1.3589280584125341E-4</v>
      </c>
      <c r="V1113" s="100">
        <f t="shared" si="237"/>
        <v>5.9491286490057416E-2</v>
      </c>
      <c r="Y1113" s="81"/>
      <c r="Z1113" s="81"/>
    </row>
    <row r="1114" spans="1:26" ht="13">
      <c r="A1114" s="74">
        <v>1963.02</v>
      </c>
      <c r="B1114" s="95">
        <v>65.92</v>
      </c>
      <c r="C1114" s="96">
        <v>2.1433300000000002</v>
      </c>
      <c r="D1114" s="95">
        <v>3.6966700000000001</v>
      </c>
      <c r="E1114" s="95">
        <v>30.4</v>
      </c>
      <c r="F1114" s="96">
        <f t="shared" si="245"/>
        <v>1963.1249999999163</v>
      </c>
      <c r="G1114" s="97">
        <v>3.92</v>
      </c>
      <c r="H1114" s="96">
        <f t="shared" si="242"/>
        <v>692.20445263157876</v>
      </c>
      <c r="I1114" s="96">
        <f t="shared" si="238"/>
        <v>22.50641033766447</v>
      </c>
      <c r="J1114" s="98">
        <f t="shared" si="243"/>
        <v>82185.223029161483</v>
      </c>
      <c r="K1114" s="96">
        <f t="shared" si="239"/>
        <v>38.817527820230254</v>
      </c>
      <c r="L1114" s="98">
        <f t="shared" si="240"/>
        <v>4608.7932101821962</v>
      </c>
      <c r="M1114" s="91">
        <f t="shared" si="232"/>
        <v>19.469191309671405</v>
      </c>
      <c r="N1114" s="87"/>
      <c r="O1114" s="99">
        <f t="shared" si="233"/>
        <v>23.02939750221023</v>
      </c>
      <c r="P1114" s="99"/>
      <c r="Q1114" s="107">
        <f t="shared" si="234"/>
        <v>2.5987675611033281E-2</v>
      </c>
      <c r="R1114" s="97">
        <f t="shared" si="241"/>
        <v>1.0024464999647706</v>
      </c>
      <c r="S1114" s="97">
        <f t="shared" si="244"/>
        <v>11.91633911878033</v>
      </c>
      <c r="T1114" s="100">
        <f t="shared" si="235"/>
        <v>5.3369306237670999E-2</v>
      </c>
      <c r="U1114" s="100">
        <f t="shared" si="236"/>
        <v>-1.1864075961453002E-3</v>
      </c>
      <c r="V1114" s="100">
        <f t="shared" si="237"/>
        <v>5.4555713833816299E-2</v>
      </c>
      <c r="Y1114" s="81"/>
      <c r="Z1114" s="81"/>
    </row>
    <row r="1115" spans="1:26" ht="13">
      <c r="A1115" s="74">
        <v>1963.03</v>
      </c>
      <c r="B1115" s="95">
        <v>65.67</v>
      </c>
      <c r="C1115" s="96">
        <v>2.15</v>
      </c>
      <c r="D1115" s="95">
        <v>3.71</v>
      </c>
      <c r="E1115" s="95">
        <v>30.5</v>
      </c>
      <c r="F1115" s="96">
        <f t="shared" si="245"/>
        <v>1963.2083333332496</v>
      </c>
      <c r="G1115" s="97">
        <v>3.93</v>
      </c>
      <c r="H1115" s="96">
        <f t="shared" si="242"/>
        <v>687.31836836065554</v>
      </c>
      <c r="I1115" s="96">
        <f t="shared" si="238"/>
        <v>22.502428688524581</v>
      </c>
      <c r="J1115" s="98">
        <f t="shared" si="243"/>
        <v>81827.741944058638</v>
      </c>
      <c r="K1115" s="96">
        <f t="shared" si="239"/>
        <v>38.829772295081952</v>
      </c>
      <c r="L1115" s="98">
        <f t="shared" si="240"/>
        <v>4622.8250740438179</v>
      </c>
      <c r="M1115" s="91">
        <f t="shared" si="232"/>
        <v>19.288064606604827</v>
      </c>
      <c r="N1115" s="87"/>
      <c r="O1115" s="99">
        <f t="shared" si="233"/>
        <v>22.80887539793483</v>
      </c>
      <c r="P1115" s="99"/>
      <c r="Q1115" s="107">
        <f t="shared" si="234"/>
        <v>2.6321100952038358E-2</v>
      </c>
      <c r="R1115" s="97">
        <f t="shared" si="241"/>
        <v>1.0000004457048253</v>
      </c>
      <c r="S1115" s="97">
        <f t="shared" si="244"/>
        <v>11.906326893024408</v>
      </c>
      <c r="T1115" s="100">
        <f t="shared" si="235"/>
        <v>5.1426422329269306E-2</v>
      </c>
      <c r="U1115" s="100">
        <f t="shared" si="236"/>
        <v>-1.9817913313385782E-3</v>
      </c>
      <c r="V1115" s="100">
        <f t="shared" si="237"/>
        <v>5.3408213660607884E-2</v>
      </c>
      <c r="Y1115" s="81"/>
      <c r="Z1115" s="81"/>
    </row>
    <row r="1116" spans="1:26" ht="13">
      <c r="A1116" s="74">
        <v>1963.04</v>
      </c>
      <c r="B1116" s="95">
        <v>68.760000000000005</v>
      </c>
      <c r="C1116" s="96">
        <v>2.1666699999999999</v>
      </c>
      <c r="D1116" s="95">
        <v>3.7533300000000001</v>
      </c>
      <c r="E1116" s="95">
        <v>30.5</v>
      </c>
      <c r="F1116" s="96">
        <f t="shared" si="245"/>
        <v>1963.2916666665828</v>
      </c>
      <c r="G1116" s="97">
        <v>3.97</v>
      </c>
      <c r="H1116" s="96">
        <f t="shared" si="242"/>
        <v>719.65906819672114</v>
      </c>
      <c r="I1116" s="96">
        <f t="shared" si="238"/>
        <v>22.67690100770491</v>
      </c>
      <c r="J1116" s="98">
        <f t="shared" si="243"/>
        <v>85903.000033652614</v>
      </c>
      <c r="K1116" s="96">
        <f t="shared" si="239"/>
        <v>39.283274729999988</v>
      </c>
      <c r="L1116" s="98">
        <f t="shared" si="240"/>
        <v>4689.0969621336435</v>
      </c>
      <c r="M1116" s="91">
        <f t="shared" si="232"/>
        <v>20.15007723822697</v>
      </c>
      <c r="N1116" s="87"/>
      <c r="O1116" s="99">
        <f t="shared" si="233"/>
        <v>23.819656401644682</v>
      </c>
      <c r="P1116" s="99"/>
      <c r="Q1116" s="107">
        <f t="shared" si="234"/>
        <v>2.3703168769710049E-2</v>
      </c>
      <c r="R1116" s="97">
        <f t="shared" si="241"/>
        <v>1.0065890001409175</v>
      </c>
      <c r="S1116" s="97">
        <f t="shared" si="244"/>
        <v>11.906332199731755</v>
      </c>
      <c r="T1116" s="100">
        <f t="shared" si="235"/>
        <v>4.3887278797796858E-2</v>
      </c>
      <c r="U1116" s="100">
        <f t="shared" si="236"/>
        <v>-1.8273739201424277E-3</v>
      </c>
      <c r="V1116" s="100">
        <f t="shared" si="237"/>
        <v>4.5714652717939286E-2</v>
      </c>
      <c r="Y1116" s="81"/>
      <c r="Z1116" s="81"/>
    </row>
    <row r="1117" spans="1:26" ht="13">
      <c r="A1117" s="74">
        <v>1963.05</v>
      </c>
      <c r="B1117" s="95">
        <v>70.14</v>
      </c>
      <c r="C1117" s="96">
        <v>2.1833300000000002</v>
      </c>
      <c r="D1117" s="95">
        <v>3.7966700000000002</v>
      </c>
      <c r="E1117" s="95">
        <v>30.5</v>
      </c>
      <c r="F1117" s="96">
        <f t="shared" si="245"/>
        <v>1963.3749999999161</v>
      </c>
      <c r="G1117" s="97">
        <v>3.93</v>
      </c>
      <c r="H1117" s="96">
        <f t="shared" si="242"/>
        <v>734.10248754098336</v>
      </c>
      <c r="I1117" s="96">
        <f t="shared" si="238"/>
        <v>22.851268664426225</v>
      </c>
      <c r="J1117" s="98">
        <f t="shared" si="243"/>
        <v>87854.362596214138</v>
      </c>
      <c r="K1117" s="96">
        <f t="shared" si="239"/>
        <v>39.73688182737704</v>
      </c>
      <c r="L1117" s="98">
        <f t="shared" si="240"/>
        <v>4755.5463763639636</v>
      </c>
      <c r="M1117" s="91">
        <f t="shared" si="232"/>
        <v>20.507585864952599</v>
      </c>
      <c r="N1117" s="87"/>
      <c r="O1117" s="99">
        <f t="shared" si="233"/>
        <v>24.232447349964083</v>
      </c>
      <c r="P1117" s="99"/>
      <c r="Q1117" s="107">
        <f t="shared" si="234"/>
        <v>2.2857678405550988E-2</v>
      </c>
      <c r="R1117" s="97">
        <f t="shared" si="241"/>
        <v>0.99836774404083739</v>
      </c>
      <c r="S1117" s="97">
        <f t="shared" si="244"/>
        <v>11.984783024273598</v>
      </c>
      <c r="T1117" s="100">
        <f t="shared" si="235"/>
        <v>3.812641244539372E-2</v>
      </c>
      <c r="U1117" s="100">
        <f t="shared" si="236"/>
        <v>-3.9037208183410055E-3</v>
      </c>
      <c r="V1117" s="100">
        <f t="shared" si="237"/>
        <v>4.2030133263734726E-2</v>
      </c>
      <c r="Y1117" s="81"/>
      <c r="Z1117" s="81"/>
    </row>
    <row r="1118" spans="1:26" ht="13">
      <c r="A1118" s="74">
        <v>1963.06</v>
      </c>
      <c r="B1118" s="95">
        <v>70.11</v>
      </c>
      <c r="C1118" s="96">
        <v>2.2000000000000002</v>
      </c>
      <c r="D1118" s="95">
        <v>3.84</v>
      </c>
      <c r="E1118" s="95">
        <v>30.6</v>
      </c>
      <c r="F1118" s="96">
        <f t="shared" si="245"/>
        <v>1963.4583333332494</v>
      </c>
      <c r="G1118" s="97">
        <v>3.99</v>
      </c>
      <c r="H1118" s="96">
        <f t="shared" si="242"/>
        <v>731.3904985294115</v>
      </c>
      <c r="I1118" s="96">
        <f t="shared" si="238"/>
        <v>22.950493464052283</v>
      </c>
      <c r="J1118" s="98">
        <f t="shared" si="243"/>
        <v>87758.687965002755</v>
      </c>
      <c r="K1118" s="96">
        <f t="shared" si="239"/>
        <v>40.059043137254889</v>
      </c>
      <c r="L1118" s="98">
        <f t="shared" si="240"/>
        <v>4806.6375950022903</v>
      </c>
      <c r="M1118" s="91">
        <f t="shared" si="232"/>
        <v>20.384149993840985</v>
      </c>
      <c r="N1118" s="87"/>
      <c r="O1118" s="99">
        <f t="shared" si="233"/>
        <v>24.077153173393214</v>
      </c>
      <c r="P1118" s="99"/>
      <c r="Q1118" s="107">
        <f t="shared" si="234"/>
        <v>2.2505837092669866E-2</v>
      </c>
      <c r="R1118" s="97">
        <f t="shared" si="241"/>
        <v>1.0008747980825903</v>
      </c>
      <c r="S1118" s="97">
        <f t="shared" si="244"/>
        <v>11.926118762034974</v>
      </c>
      <c r="T1118" s="100">
        <f t="shared" si="235"/>
        <v>3.5450858712644528E-2</v>
      </c>
      <c r="U1118" s="100">
        <f t="shared" si="236"/>
        <v>-3.8819172565733862E-3</v>
      </c>
      <c r="V1118" s="100">
        <f t="shared" si="237"/>
        <v>3.9332775969217915E-2</v>
      </c>
      <c r="Y1118" s="81"/>
      <c r="Z1118" s="81"/>
    </row>
    <row r="1119" spans="1:26" ht="13">
      <c r="A1119" s="74">
        <v>1963.07</v>
      </c>
      <c r="B1119" s="95">
        <v>69.069999999999993</v>
      </c>
      <c r="C1119" s="96">
        <v>2.2033299999999998</v>
      </c>
      <c r="D1119" s="95">
        <v>3.88</v>
      </c>
      <c r="E1119" s="95">
        <v>30.7</v>
      </c>
      <c r="F1119" s="96">
        <f t="shared" si="245"/>
        <v>1963.5416666665826</v>
      </c>
      <c r="G1119" s="97">
        <v>4.0199999999999996</v>
      </c>
      <c r="H1119" s="96">
        <f t="shared" si="242"/>
        <v>718.19413469055348</v>
      </c>
      <c r="I1119" s="96">
        <f t="shared" si="238"/>
        <v>22.910361702442987</v>
      </c>
      <c r="J1119" s="98">
        <f t="shared" si="243"/>
        <v>86404.354033382799</v>
      </c>
      <c r="K1119" s="96">
        <f t="shared" si="239"/>
        <v>40.34448013029315</v>
      </c>
      <c r="L1119" s="98">
        <f t="shared" si="240"/>
        <v>4853.7555183078803</v>
      </c>
      <c r="M1119" s="91">
        <f t="shared" si="232"/>
        <v>19.969231885949622</v>
      </c>
      <c r="N1119" s="87"/>
      <c r="O1119" s="99">
        <f t="shared" si="233"/>
        <v>23.578826512048252</v>
      </c>
      <c r="P1119" s="99"/>
      <c r="Q1119" s="107">
        <f t="shared" si="234"/>
        <v>2.3555825629666613E-2</v>
      </c>
      <c r="R1119" s="97">
        <f t="shared" si="241"/>
        <v>1.0049849901462253</v>
      </c>
      <c r="S1119" s="97">
        <f t="shared" si="244"/>
        <v>11.897670431939375</v>
      </c>
      <c r="T1119" s="100">
        <f t="shared" si="235"/>
        <v>3.8077579765875447E-2</v>
      </c>
      <c r="U1119" s="100">
        <f t="shared" si="236"/>
        <v>-4.9269379762899579E-3</v>
      </c>
      <c r="V1119" s="100">
        <f t="shared" si="237"/>
        <v>4.3004517742165405E-2</v>
      </c>
      <c r="Y1119" s="81"/>
      <c r="Z1119" s="81"/>
    </row>
    <row r="1120" spans="1:26" ht="13">
      <c r="A1120" s="74">
        <v>1963.08</v>
      </c>
      <c r="B1120" s="95">
        <v>70.98</v>
      </c>
      <c r="C1120" s="96">
        <v>2.2066699999999999</v>
      </c>
      <c r="D1120" s="95">
        <v>3.92</v>
      </c>
      <c r="E1120" s="95">
        <v>30.7</v>
      </c>
      <c r="F1120" s="96">
        <f t="shared" si="245"/>
        <v>1963.6249999999159</v>
      </c>
      <c r="G1120" s="97">
        <v>4</v>
      </c>
      <c r="H1120" s="96">
        <f t="shared" si="242"/>
        <v>738.05443289902269</v>
      </c>
      <c r="I1120" s="96">
        <f t="shared" si="238"/>
        <v>22.945091229153086</v>
      </c>
      <c r="J1120" s="98">
        <f t="shared" si="243"/>
        <v>89023.742202824418</v>
      </c>
      <c r="K1120" s="96">
        <f t="shared" si="239"/>
        <v>40.760402605863177</v>
      </c>
      <c r="L1120" s="98">
        <f t="shared" si="240"/>
        <v>4916.4985831934573</v>
      </c>
      <c r="M1120" s="91">
        <f t="shared" si="232"/>
        <v>20.472637900527673</v>
      </c>
      <c r="N1120" s="87"/>
      <c r="O1120" s="99">
        <f t="shared" si="233"/>
        <v>24.163214231057236</v>
      </c>
      <c r="P1120" s="99"/>
      <c r="Q1120" s="107">
        <f t="shared" si="234"/>
        <v>2.2147006613098014E-2</v>
      </c>
      <c r="R1120" s="97">
        <f t="shared" si="241"/>
        <v>0.99681768074530663</v>
      </c>
      <c r="S1120" s="97">
        <f t="shared" si="244"/>
        <v>11.95698020180563</v>
      </c>
      <c r="T1120" s="100">
        <f t="shared" si="235"/>
        <v>3.1430477529298173E-2</v>
      </c>
      <c r="U1120" s="100">
        <f t="shared" si="236"/>
        <v>-8.4972764927202515E-3</v>
      </c>
      <c r="V1120" s="100">
        <f t="shared" si="237"/>
        <v>3.9927754022018425E-2</v>
      </c>
      <c r="Y1120" s="81"/>
      <c r="Z1120" s="81"/>
    </row>
    <row r="1121" spans="1:26" ht="13">
      <c r="A1121" s="74">
        <v>1963.09</v>
      </c>
      <c r="B1121" s="95">
        <v>72.849999999999994</v>
      </c>
      <c r="C1121" s="96">
        <v>2.21</v>
      </c>
      <c r="D1121" s="95">
        <v>3.96</v>
      </c>
      <c r="E1121" s="95">
        <v>30.7</v>
      </c>
      <c r="F1121" s="96">
        <f t="shared" si="245"/>
        <v>1963.7083333332491</v>
      </c>
      <c r="G1121" s="97">
        <v>4.08</v>
      </c>
      <c r="H1121" s="96">
        <f t="shared" si="242"/>
        <v>757.49880863192152</v>
      </c>
      <c r="I1121" s="96">
        <f t="shared" si="238"/>
        <v>22.979716775244292</v>
      </c>
      <c r="J1121" s="98">
        <f t="shared" si="243"/>
        <v>91600.096158515691</v>
      </c>
      <c r="K1121" s="96">
        <f t="shared" si="239"/>
        <v>41.176325081433212</v>
      </c>
      <c r="L1121" s="98">
        <f t="shared" si="240"/>
        <v>4979.2227973606341</v>
      </c>
      <c r="M1121" s="91">
        <f t="shared" si="232"/>
        <v>20.960360090705098</v>
      </c>
      <c r="N1121" s="87"/>
      <c r="O1121" s="99">
        <f t="shared" si="233"/>
        <v>24.727136816950267</v>
      </c>
      <c r="P1121" s="99"/>
      <c r="Q1121" s="107">
        <f t="shared" si="234"/>
        <v>2.0210426714588725E-2</v>
      </c>
      <c r="R1121" s="97">
        <f t="shared" si="241"/>
        <v>1.0009600364438389</v>
      </c>
      <c r="S1121" s="97">
        <f t="shared" si="244"/>
        <v>11.918929273481437</v>
      </c>
      <c r="T1121" s="100">
        <f t="shared" si="235"/>
        <v>3.0299155865835647E-2</v>
      </c>
      <c r="U1121" s="100">
        <f t="shared" si="236"/>
        <v>-5.6394029686827052E-3</v>
      </c>
      <c r="V1121" s="100">
        <f t="shared" si="237"/>
        <v>3.5938558834518353E-2</v>
      </c>
      <c r="Y1121" s="81"/>
      <c r="Z1121" s="81"/>
    </row>
    <row r="1122" spans="1:26" ht="13">
      <c r="A1122" s="74">
        <v>1963.1</v>
      </c>
      <c r="B1122" s="95">
        <v>73.03</v>
      </c>
      <c r="C1122" s="96">
        <v>2.23333</v>
      </c>
      <c r="D1122" s="95">
        <v>3.98</v>
      </c>
      <c r="E1122" s="95">
        <v>30.8</v>
      </c>
      <c r="F1122" s="96">
        <f t="shared" si="245"/>
        <v>1963.7916666665824</v>
      </c>
      <c r="G1122" s="97">
        <v>4.1100000000000003</v>
      </c>
      <c r="H1122" s="96">
        <f t="shared" si="242"/>
        <v>756.90497126623359</v>
      </c>
      <c r="I1122" s="96">
        <f t="shared" si="238"/>
        <v>23.14690646964285</v>
      </c>
      <c r="J1122" s="98">
        <f t="shared" si="243"/>
        <v>91761.538892162527</v>
      </c>
      <c r="K1122" s="96">
        <f t="shared" si="239"/>
        <v>41.249921753246738</v>
      </c>
      <c r="L1122" s="98">
        <f t="shared" si="240"/>
        <v>5000.8342433357093</v>
      </c>
      <c r="M1122" s="91">
        <f t="shared" si="232"/>
        <v>20.891344595411493</v>
      </c>
      <c r="N1122" s="87"/>
      <c r="O1122" s="99">
        <f t="shared" si="233"/>
        <v>24.634554206566822</v>
      </c>
      <c r="P1122" s="99"/>
      <c r="Q1122" s="107">
        <f t="shared" si="234"/>
        <v>2.0021572622875655E-2</v>
      </c>
      <c r="R1122" s="97">
        <f t="shared" si="241"/>
        <v>1.0026120567879613</v>
      </c>
      <c r="S1122" s="97">
        <f t="shared" si="244"/>
        <v>11.891636906319297</v>
      </c>
      <c r="T1122" s="100">
        <f t="shared" si="235"/>
        <v>3.3491536019557344E-2</v>
      </c>
      <c r="U1122" s="100">
        <f t="shared" si="236"/>
        <v>-3.586413357661522E-3</v>
      </c>
      <c r="V1122" s="100">
        <f t="shared" si="237"/>
        <v>3.7077949377218866E-2</v>
      </c>
      <c r="Y1122" s="81"/>
      <c r="Z1122" s="81"/>
    </row>
    <row r="1123" spans="1:26" ht="13">
      <c r="A1123" s="74">
        <v>1963.11</v>
      </c>
      <c r="B1123" s="95">
        <v>72.62</v>
      </c>
      <c r="C1123" s="96">
        <v>2.2566700000000002</v>
      </c>
      <c r="D1123" s="95">
        <v>4</v>
      </c>
      <c r="E1123" s="95">
        <v>30.8</v>
      </c>
      <c r="F1123" s="96">
        <f t="shared" si="245"/>
        <v>1963.8749999999156</v>
      </c>
      <c r="G1123" s="97">
        <v>4.12</v>
      </c>
      <c r="H1123" s="96">
        <f t="shared" si="242"/>
        <v>752.65560746753226</v>
      </c>
      <c r="I1123" s="96">
        <f t="shared" si="238"/>
        <v>23.388809277110383</v>
      </c>
      <c r="J1123" s="98">
        <f t="shared" si="243"/>
        <v>91482.668040711447</v>
      </c>
      <c r="K1123" s="96">
        <f t="shared" si="239"/>
        <v>41.457207792207775</v>
      </c>
      <c r="L1123" s="98">
        <f t="shared" si="240"/>
        <v>5038.9792366131333</v>
      </c>
      <c r="M1123" s="91">
        <f t="shared" si="232"/>
        <v>20.7203993353397</v>
      </c>
      <c r="N1123" s="87"/>
      <c r="O1123" s="99">
        <f t="shared" si="233"/>
        <v>24.423701791634461</v>
      </c>
      <c r="P1123" s="99"/>
      <c r="Q1123" s="107">
        <f t="shared" si="234"/>
        <v>2.069252357101041E-2</v>
      </c>
      <c r="R1123" s="97">
        <f t="shared" si="241"/>
        <v>1.0026207678502677</v>
      </c>
      <c r="S1123" s="97">
        <f t="shared" si="244"/>
        <v>11.92269853722042</v>
      </c>
      <c r="T1123" s="100">
        <f t="shared" si="235"/>
        <v>2.5823336524494422E-2</v>
      </c>
      <c r="U1123" s="100">
        <f t="shared" si="236"/>
        <v>-3.5091369210143997E-3</v>
      </c>
      <c r="V1123" s="100">
        <f t="shared" si="237"/>
        <v>2.9332473445508822E-2</v>
      </c>
      <c r="Y1123" s="81"/>
      <c r="Z1123" s="81"/>
    </row>
    <row r="1124" spans="1:26" ht="13">
      <c r="A1124" s="74">
        <v>1963.12</v>
      </c>
      <c r="B1124" s="95">
        <v>74.17</v>
      </c>
      <c r="C1124" s="96">
        <v>2.2799999999999998</v>
      </c>
      <c r="D1124" s="95">
        <v>4.0199999999999996</v>
      </c>
      <c r="E1124" s="95">
        <v>30.9</v>
      </c>
      <c r="F1124" s="96">
        <f t="shared" si="245"/>
        <v>1963.9583333332489</v>
      </c>
      <c r="G1124" s="97">
        <v>4.13</v>
      </c>
      <c r="H1124" s="96">
        <f t="shared" si="242"/>
        <v>766.23250760517783</v>
      </c>
      <c r="I1124" s="96">
        <f t="shared" si="238"/>
        <v>23.554133980582517</v>
      </c>
      <c r="J1124" s="98">
        <f t="shared" si="243"/>
        <v>93371.469885632861</v>
      </c>
      <c r="K1124" s="96">
        <f t="shared" si="239"/>
        <v>41.529657281553384</v>
      </c>
      <c r="L1124" s="98">
        <f t="shared" si="240"/>
        <v>5060.7160434170692</v>
      </c>
      <c r="M1124" s="91">
        <f t="shared" si="232"/>
        <v>21.03859937673705</v>
      </c>
      <c r="N1124" s="87"/>
      <c r="O1124" s="99">
        <f t="shared" si="233"/>
        <v>24.789068553629267</v>
      </c>
      <c r="P1124" s="99"/>
      <c r="Q1124" s="107">
        <f t="shared" si="234"/>
        <v>2.0191207824954018E-2</v>
      </c>
      <c r="R1124" s="97">
        <f t="shared" si="241"/>
        <v>1.0001974386374914</v>
      </c>
      <c r="S1124" s="97">
        <f t="shared" si="244"/>
        <v>11.915259255561301</v>
      </c>
      <c r="T1124" s="100">
        <f t="shared" si="235"/>
        <v>1.5880522174610112E-2</v>
      </c>
      <c r="U1124" s="100">
        <f t="shared" si="236"/>
        <v>-3.6103662700108785E-3</v>
      </c>
      <c r="V1124" s="100">
        <f t="shared" si="237"/>
        <v>1.9490888444620991E-2</v>
      </c>
      <c r="Y1124" s="81"/>
      <c r="Z1124" s="81"/>
    </row>
    <row r="1125" spans="1:26" ht="13">
      <c r="A1125" s="74">
        <v>1964.01</v>
      </c>
      <c r="B1125" s="95">
        <v>76.45</v>
      </c>
      <c r="C1125" s="96">
        <v>2.2966700000000002</v>
      </c>
      <c r="D1125" s="95">
        <v>4.0733300000000003</v>
      </c>
      <c r="E1125" s="95">
        <v>30.9</v>
      </c>
      <c r="F1125" s="96">
        <f t="shared" si="245"/>
        <v>1964.0416666665822</v>
      </c>
      <c r="G1125" s="97">
        <v>4.17</v>
      </c>
      <c r="H1125" s="96">
        <f t="shared" si="242"/>
        <v>789.78664158576032</v>
      </c>
      <c r="I1125" s="96">
        <f t="shared" si="238"/>
        <v>23.726347758414235</v>
      </c>
      <c r="J1125" s="98">
        <f t="shared" si="243"/>
        <v>96482.663618288861</v>
      </c>
      <c r="K1125" s="96">
        <f t="shared" si="239"/>
        <v>42.080596739967632</v>
      </c>
      <c r="L1125" s="98">
        <f t="shared" si="240"/>
        <v>5140.6897082574833</v>
      </c>
      <c r="M1125" s="91">
        <f t="shared" si="232"/>
        <v>21.627216196980925</v>
      </c>
      <c r="N1125" s="87"/>
      <c r="O1125" s="99">
        <f t="shared" si="233"/>
        <v>25.47183857907228</v>
      </c>
      <c r="P1125" s="99"/>
      <c r="Q1125" s="107">
        <f t="shared" si="234"/>
        <v>1.8497562501543732E-2</v>
      </c>
      <c r="R1125" s="97">
        <f t="shared" si="241"/>
        <v>1.0050986215150373</v>
      </c>
      <c r="S1125" s="97">
        <f t="shared" si="244"/>
        <v>11.917611788114076</v>
      </c>
      <c r="T1125" s="100">
        <f t="shared" si="235"/>
        <v>1.3392673012419865E-2</v>
      </c>
      <c r="U1125" s="100">
        <f t="shared" si="236"/>
        <v>-5.7129274244506201E-3</v>
      </c>
      <c r="V1125" s="100">
        <f t="shared" si="237"/>
        <v>1.9105600436870485E-2</v>
      </c>
      <c r="Y1125" s="81"/>
      <c r="Z1125" s="81"/>
    </row>
    <row r="1126" spans="1:26" ht="13">
      <c r="A1126" s="74">
        <v>1964.02</v>
      </c>
      <c r="B1126" s="95">
        <v>77.39</v>
      </c>
      <c r="C1126" s="96">
        <v>2.3133300000000001</v>
      </c>
      <c r="D1126" s="95">
        <v>4.1266699999999998</v>
      </c>
      <c r="E1126" s="95">
        <v>30.9</v>
      </c>
      <c r="F1126" s="96">
        <f t="shared" si="245"/>
        <v>1964.1249999999154</v>
      </c>
      <c r="G1126" s="97">
        <v>4.1500000000000004</v>
      </c>
      <c r="H1126" s="96">
        <f t="shared" si="242"/>
        <v>799.49755647249162</v>
      </c>
      <c r="I1126" s="96">
        <f t="shared" si="238"/>
        <v>23.89845822864077</v>
      </c>
      <c r="J1126" s="98">
        <f t="shared" si="243"/>
        <v>97912.269772466301</v>
      </c>
      <c r="K1126" s="96">
        <f t="shared" si="239"/>
        <v>42.631639505987039</v>
      </c>
      <c r="L1126" s="98">
        <f t="shared" si="240"/>
        <v>5220.9797945722121</v>
      </c>
      <c r="M1126" s="91">
        <f t="shared" si="232"/>
        <v>21.83267082671032</v>
      </c>
      <c r="N1126" s="87"/>
      <c r="O1126" s="99">
        <f t="shared" si="233"/>
        <v>25.702472478695199</v>
      </c>
      <c r="P1126" s="99"/>
      <c r="Q1126" s="107">
        <f t="shared" si="234"/>
        <v>1.8262443104984954E-2</v>
      </c>
      <c r="R1126" s="97">
        <f t="shared" si="241"/>
        <v>0.99779409510853112</v>
      </c>
      <c r="S1126" s="97">
        <f t="shared" si="244"/>
        <v>11.978375179984816</v>
      </c>
      <c r="T1126" s="100">
        <f t="shared" si="235"/>
        <v>8.0839239092016513E-3</v>
      </c>
      <c r="U1126" s="100">
        <f t="shared" si="236"/>
        <v>-6.7008680477482763E-3</v>
      </c>
      <c r="V1126" s="100">
        <f t="shared" si="237"/>
        <v>1.4784791956949928E-2</v>
      </c>
      <c r="Y1126" s="81"/>
      <c r="Z1126" s="81"/>
    </row>
    <row r="1127" spans="1:26" ht="13">
      <c r="A1127" s="74">
        <v>1964.03</v>
      </c>
      <c r="B1127" s="95">
        <v>78.8</v>
      </c>
      <c r="C1127" s="96">
        <v>2.33</v>
      </c>
      <c r="D1127" s="95">
        <v>4.18</v>
      </c>
      <c r="E1127" s="95">
        <v>30.9</v>
      </c>
      <c r="F1127" s="96">
        <f t="shared" si="245"/>
        <v>1964.2083333332487</v>
      </c>
      <c r="G1127" s="97">
        <v>4.22</v>
      </c>
      <c r="H1127" s="96">
        <f t="shared" si="242"/>
        <v>814.06392880258875</v>
      </c>
      <c r="I1127" s="96">
        <f t="shared" si="238"/>
        <v>24.070672006472485</v>
      </c>
      <c r="J1127" s="98">
        <f t="shared" si="243"/>
        <v>99941.829139654117</v>
      </c>
      <c r="K1127" s="96">
        <f t="shared" si="239"/>
        <v>43.18257896440128</v>
      </c>
      <c r="L1127" s="98">
        <f t="shared" si="240"/>
        <v>5301.4828147684539</v>
      </c>
      <c r="M1127" s="91">
        <f t="shared" si="232"/>
        <v>22.167245585982634</v>
      </c>
      <c r="N1127" s="87"/>
      <c r="O1127" s="99">
        <f t="shared" si="233"/>
        <v>26.083991410252395</v>
      </c>
      <c r="P1127" s="99"/>
      <c r="Q1127" s="107">
        <f t="shared" si="234"/>
        <v>1.687113034264047E-2</v>
      </c>
      <c r="R1127" s="97">
        <f t="shared" si="241"/>
        <v>1.0027078650726009</v>
      </c>
      <c r="S1127" s="97">
        <f t="shared" si="244"/>
        <v>11.951952023583438</v>
      </c>
      <c r="T1127" s="100">
        <f t="shared" si="235"/>
        <v>9.2539543885130637E-3</v>
      </c>
      <c r="U1127" s="100">
        <f t="shared" si="236"/>
        <v>-8.9203745345536323E-3</v>
      </c>
      <c r="V1127" s="100">
        <f t="shared" si="237"/>
        <v>1.8174328923066696E-2</v>
      </c>
      <c r="Y1127" s="81"/>
      <c r="Z1127" s="81"/>
    </row>
    <row r="1128" spans="1:26" ht="13">
      <c r="A1128" s="74">
        <v>1964.04</v>
      </c>
      <c r="B1128" s="95">
        <v>79.94</v>
      </c>
      <c r="C1128" s="96">
        <v>2.34667</v>
      </c>
      <c r="D1128" s="95">
        <v>4.2300000000000004</v>
      </c>
      <c r="E1128" s="95">
        <v>30.9</v>
      </c>
      <c r="F1128" s="96">
        <f t="shared" si="245"/>
        <v>1964.2916666665819</v>
      </c>
      <c r="G1128" s="97">
        <v>4.2300000000000004</v>
      </c>
      <c r="H1128" s="96">
        <f t="shared" si="242"/>
        <v>825.84099579287999</v>
      </c>
      <c r="I1128" s="96">
        <f t="shared" si="238"/>
        <v>24.2428857843042</v>
      </c>
      <c r="J1128" s="98">
        <f t="shared" si="243"/>
        <v>101635.71102926665</v>
      </c>
      <c r="K1128" s="96">
        <f t="shared" si="239"/>
        <v>43.699116990291259</v>
      </c>
      <c r="L1128" s="98">
        <f t="shared" si="240"/>
        <v>5378.0217369752072</v>
      </c>
      <c r="M1128" s="91">
        <f t="shared" si="232"/>
        <v>22.422192169737173</v>
      </c>
      <c r="N1128" s="87"/>
      <c r="O1128" s="99">
        <f t="shared" si="233"/>
        <v>26.370888403447534</v>
      </c>
      <c r="P1128" s="99"/>
      <c r="Q1128" s="107">
        <f t="shared" si="234"/>
        <v>1.6635908141929924E-2</v>
      </c>
      <c r="R1128" s="97">
        <f t="shared" si="241"/>
        <v>1.0059547846225443</v>
      </c>
      <c r="S1128" s="97">
        <f t="shared" si="244"/>
        <v>11.984316297017502</v>
      </c>
      <c r="T1128" s="100">
        <f t="shared" si="235"/>
        <v>2.1808639941738317E-3</v>
      </c>
      <c r="U1128" s="100">
        <f t="shared" si="236"/>
        <v>-1.1090187213023905E-2</v>
      </c>
      <c r="V1128" s="100">
        <f t="shared" si="237"/>
        <v>1.3271051207197737E-2</v>
      </c>
      <c r="Y1128" s="81"/>
      <c r="Z1128" s="81"/>
    </row>
    <row r="1129" spans="1:26" ht="13">
      <c r="A1129" s="74">
        <v>1964.05</v>
      </c>
      <c r="B1129" s="95">
        <v>80.72</v>
      </c>
      <c r="C1129" s="96">
        <v>2.3633299999999999</v>
      </c>
      <c r="D1129" s="95">
        <v>4.28</v>
      </c>
      <c r="E1129" s="95">
        <v>30.9</v>
      </c>
      <c r="F1129" s="96">
        <f t="shared" si="245"/>
        <v>1964.3749999999152</v>
      </c>
      <c r="G1129" s="97">
        <v>4.2</v>
      </c>
      <c r="H1129" s="96">
        <f t="shared" si="242"/>
        <v>833.89898899676348</v>
      </c>
      <c r="I1129" s="96">
        <f t="shared" si="238"/>
        <v>24.414996254530738</v>
      </c>
      <c r="J1129" s="98">
        <f t="shared" si="243"/>
        <v>102877.79778201948</v>
      </c>
      <c r="K1129" s="96">
        <f t="shared" si="239"/>
        <v>44.215655016181223</v>
      </c>
      <c r="L1129" s="98">
        <f t="shared" si="240"/>
        <v>5454.86836604365</v>
      </c>
      <c r="M1129" s="91">
        <f t="shared" si="232"/>
        <v>22.574330769563833</v>
      </c>
      <c r="N1129" s="87"/>
      <c r="O1129" s="99">
        <f t="shared" si="233"/>
        <v>26.536112909394056</v>
      </c>
      <c r="P1129" s="99"/>
      <c r="Q1129" s="107">
        <f t="shared" si="234"/>
        <v>1.6257628241597925E-2</v>
      </c>
      <c r="R1129" s="97">
        <f t="shared" si="241"/>
        <v>1.0059331710218815</v>
      </c>
      <c r="S1129" s="97">
        <f t="shared" si="244"/>
        <v>12.055680319414689</v>
      </c>
      <c r="T1129" s="100">
        <f t="shared" si="235"/>
        <v>-3.014996991643204E-3</v>
      </c>
      <c r="U1129" s="100">
        <f t="shared" si="236"/>
        <v>-1.2767132461679709E-2</v>
      </c>
      <c r="V1129" s="100">
        <f t="shared" si="237"/>
        <v>9.7521354700365048E-3</v>
      </c>
      <c r="Y1129" s="81"/>
      <c r="Z1129" s="81"/>
    </row>
    <row r="1130" spans="1:26" ht="13">
      <c r="A1130" s="74">
        <v>1964.06</v>
      </c>
      <c r="B1130" s="95">
        <v>80.239999999999995</v>
      </c>
      <c r="C1130" s="96">
        <v>2.38</v>
      </c>
      <c r="D1130" s="95">
        <v>4.33</v>
      </c>
      <c r="E1130" s="95">
        <v>31</v>
      </c>
      <c r="F1130" s="96">
        <f t="shared" si="245"/>
        <v>1964.4583333332484</v>
      </c>
      <c r="G1130" s="97">
        <v>4.17</v>
      </c>
      <c r="H1130" s="96">
        <f t="shared" si="242"/>
        <v>826.26622322580613</v>
      </c>
      <c r="I1130" s="96">
        <f t="shared" si="238"/>
        <v>24.507896451612893</v>
      </c>
      <c r="J1130" s="98">
        <f t="shared" si="243"/>
        <v>102188.10721618767</v>
      </c>
      <c r="K1130" s="96">
        <f t="shared" si="239"/>
        <v>44.587895645161282</v>
      </c>
      <c r="L1130" s="98">
        <f t="shared" si="240"/>
        <v>5514.3881386601779</v>
      </c>
      <c r="M1130" s="91">
        <f t="shared" si="232"/>
        <v>22.30028803608279</v>
      </c>
      <c r="N1130" s="87"/>
      <c r="O1130" s="99">
        <f t="shared" si="233"/>
        <v>26.201151795356168</v>
      </c>
      <c r="P1130" s="99"/>
      <c r="Q1130" s="107">
        <f t="shared" si="234"/>
        <v>1.7429662017281425E-2</v>
      </c>
      <c r="R1130" s="97">
        <f t="shared" si="241"/>
        <v>1.0018543915381173</v>
      </c>
      <c r="S1130" s="97">
        <f t="shared" si="244"/>
        <v>12.088088704365438</v>
      </c>
      <c r="T1130" s="100">
        <f t="shared" si="235"/>
        <v>-2.7048679423669064E-3</v>
      </c>
      <c r="U1130" s="100">
        <f t="shared" si="236"/>
        <v>-1.2946635205408064E-2</v>
      </c>
      <c r="V1130" s="100">
        <f t="shared" si="237"/>
        <v>1.0241767263041157E-2</v>
      </c>
      <c r="Y1130" s="81"/>
      <c r="Z1130" s="81"/>
    </row>
    <row r="1131" spans="1:26" ht="13">
      <c r="A1131" s="74">
        <v>1964.07</v>
      </c>
      <c r="B1131" s="95">
        <v>83.22</v>
      </c>
      <c r="C1131" s="96">
        <v>2.4</v>
      </c>
      <c r="D1131" s="95">
        <v>4.3766699999999998</v>
      </c>
      <c r="E1131" s="95">
        <v>31.1</v>
      </c>
      <c r="F1131" s="96">
        <f t="shared" si="245"/>
        <v>1964.5416666665817</v>
      </c>
      <c r="G1131" s="97">
        <v>4.1900000000000004</v>
      </c>
      <c r="H1131" s="96">
        <f t="shared" si="242"/>
        <v>854.19710643086785</v>
      </c>
      <c r="I1131" s="96">
        <f t="shared" si="238"/>
        <v>24.634379421221855</v>
      </c>
      <c r="J1131" s="98">
        <f t="shared" si="243"/>
        <v>105896.33391754224</v>
      </c>
      <c r="K1131" s="96">
        <f t="shared" si="239"/>
        <v>44.923562242282941</v>
      </c>
      <c r="L1131" s="98">
        <f t="shared" si="240"/>
        <v>5569.2538784774042</v>
      </c>
      <c r="M1131" s="91">
        <f t="shared" si="232"/>
        <v>22.984351845738395</v>
      </c>
      <c r="N1131" s="87"/>
      <c r="O1131" s="99">
        <f t="shared" si="233"/>
        <v>26.989715153331492</v>
      </c>
      <c r="P1131" s="99"/>
      <c r="Q1131" s="107">
        <f t="shared" si="234"/>
        <v>1.6221768966826165E-2</v>
      </c>
      <c r="R1131" s="97">
        <f t="shared" si="241"/>
        <v>1.0034916666666667</v>
      </c>
      <c r="S1131" s="97">
        <f t="shared" si="244"/>
        <v>12.071564224015933</v>
      </c>
      <c r="T1131" s="100">
        <f t="shared" si="235"/>
        <v>-1.8945039250053863E-2</v>
      </c>
      <c r="U1131" s="100">
        <f t="shared" si="236"/>
        <v>-1.4835150590170598E-2</v>
      </c>
      <c r="V1131" s="100">
        <f t="shared" si="237"/>
        <v>-4.1098886598832651E-3</v>
      </c>
      <c r="Y1131" s="81"/>
      <c r="Z1131" s="81"/>
    </row>
    <row r="1132" spans="1:26" ht="13">
      <c r="A1132" s="74">
        <v>1964.08</v>
      </c>
      <c r="B1132" s="95">
        <v>82</v>
      </c>
      <c r="C1132" s="96">
        <v>2.42</v>
      </c>
      <c r="D1132" s="95">
        <v>4.42333</v>
      </c>
      <c r="E1132" s="95">
        <v>31</v>
      </c>
      <c r="F1132" s="96">
        <f t="shared" si="245"/>
        <v>1964.624999999915</v>
      </c>
      <c r="G1132" s="97">
        <v>4.1900000000000004</v>
      </c>
      <c r="H1132" s="96">
        <f t="shared" si="242"/>
        <v>844.38970967741909</v>
      </c>
      <c r="I1132" s="96">
        <f t="shared" si="238"/>
        <v>24.919793870967734</v>
      </c>
      <c r="J1132" s="98">
        <f t="shared" si="243"/>
        <v>104937.93943509938</v>
      </c>
      <c r="K1132" s="96">
        <f t="shared" si="239"/>
        <v>45.548955298870951</v>
      </c>
      <c r="L1132" s="98">
        <f t="shared" si="240"/>
        <v>5660.6723858714404</v>
      </c>
      <c r="M1132" s="91">
        <f t="shared" si="232"/>
        <v>22.650407292938791</v>
      </c>
      <c r="N1132" s="87"/>
      <c r="O1132" s="99">
        <f t="shared" si="233"/>
        <v>26.584322276294206</v>
      </c>
      <c r="P1132" s="99"/>
      <c r="Q1132" s="107">
        <f t="shared" si="234"/>
        <v>1.6536508374959631E-2</v>
      </c>
      <c r="R1132" s="97">
        <f t="shared" si="241"/>
        <v>1.002681738459152</v>
      </c>
      <c r="S1132" s="97">
        <f t="shared" si="244"/>
        <v>12.152790599536072</v>
      </c>
      <c r="T1132" s="100">
        <f t="shared" si="235"/>
        <v>-2.299068010133043E-2</v>
      </c>
      <c r="U1132" s="100">
        <f t="shared" si="236"/>
        <v>-1.7589435600864012E-2</v>
      </c>
      <c r="V1132" s="100">
        <f t="shared" si="237"/>
        <v>-5.4012445004664178E-3</v>
      </c>
      <c r="Y1132" s="81"/>
      <c r="Z1132" s="81"/>
    </row>
    <row r="1133" spans="1:26" ht="13">
      <c r="A1133" s="74">
        <v>1964.09</v>
      </c>
      <c r="B1133" s="95">
        <v>83.41</v>
      </c>
      <c r="C1133" s="96">
        <v>2.44</v>
      </c>
      <c r="D1133" s="95">
        <v>4.47</v>
      </c>
      <c r="E1133" s="95">
        <v>31.1</v>
      </c>
      <c r="F1133" s="96">
        <f t="shared" si="245"/>
        <v>1964.7083333332482</v>
      </c>
      <c r="G1133" s="97">
        <v>4.2</v>
      </c>
      <c r="H1133" s="96">
        <f t="shared" si="242"/>
        <v>856.14732813504793</v>
      </c>
      <c r="I1133" s="96">
        <f t="shared" si="238"/>
        <v>25.044952411575554</v>
      </c>
      <c r="J1133" s="98">
        <f t="shared" si="243"/>
        <v>106658.51234738585</v>
      </c>
      <c r="K1133" s="96">
        <f t="shared" si="239"/>
        <v>45.881531672025702</v>
      </c>
      <c r="L1133" s="98">
        <f t="shared" si="240"/>
        <v>5715.9039706607682</v>
      </c>
      <c r="M1133" s="91">
        <f t="shared" si="232"/>
        <v>22.892221984231679</v>
      </c>
      <c r="N1133" s="87"/>
      <c r="O1133" s="99">
        <f t="shared" si="233"/>
        <v>26.854044617703867</v>
      </c>
      <c r="P1133" s="99"/>
      <c r="Q1133" s="107">
        <f t="shared" si="234"/>
        <v>1.6674819662362984E-2</v>
      </c>
      <c r="R1133" s="97">
        <f t="shared" si="241"/>
        <v>1.0043103042309414</v>
      </c>
      <c r="S1133" s="97">
        <f t="shared" si="244"/>
        <v>12.146199915423116</v>
      </c>
      <c r="T1133" s="100">
        <f t="shared" si="235"/>
        <v>-3.5963149282603246E-2</v>
      </c>
      <c r="U1133" s="100">
        <f t="shared" si="236"/>
        <v>-1.8051889864259096E-2</v>
      </c>
      <c r="V1133" s="100">
        <f t="shared" si="237"/>
        <v>-1.791125941834415E-2</v>
      </c>
      <c r="Y1133" s="81"/>
      <c r="Z1133" s="81"/>
    </row>
    <row r="1134" spans="1:26" ht="13">
      <c r="A1134" s="74">
        <v>1964.1</v>
      </c>
      <c r="B1134" s="95">
        <v>84.85</v>
      </c>
      <c r="C1134" s="96">
        <v>2.46</v>
      </c>
      <c r="D1134" s="95">
        <v>4.4966699999999999</v>
      </c>
      <c r="E1134" s="95">
        <v>31.1</v>
      </c>
      <c r="F1134" s="96">
        <f t="shared" si="245"/>
        <v>1964.7916666665815</v>
      </c>
      <c r="G1134" s="97">
        <v>4.1900000000000004</v>
      </c>
      <c r="H1134" s="96">
        <f t="shared" si="242"/>
        <v>870.927955787781</v>
      </c>
      <c r="I1134" s="96">
        <f t="shared" si="238"/>
        <v>25.250238906752401</v>
      </c>
      <c r="J1134" s="98">
        <f t="shared" si="243"/>
        <v>108762.01615761785</v>
      </c>
      <c r="K1134" s="96">
        <f t="shared" si="239"/>
        <v>46.155281213344033</v>
      </c>
      <c r="L1134" s="98">
        <f t="shared" si="240"/>
        <v>5763.8997665937004</v>
      </c>
      <c r="M1134" s="91">
        <f t="shared" si="232"/>
        <v>23.212154680675336</v>
      </c>
      <c r="N1134" s="87"/>
      <c r="O1134" s="99">
        <f t="shared" si="233"/>
        <v>27.214540709714271</v>
      </c>
      <c r="P1134" s="99"/>
      <c r="Q1134" s="107">
        <f t="shared" si="234"/>
        <v>1.6172738247145643E-2</v>
      </c>
      <c r="R1134" s="97">
        <f t="shared" si="241"/>
        <v>1.0067389096967414</v>
      </c>
      <c r="S1134" s="97">
        <f t="shared" si="244"/>
        <v>12.198553732308424</v>
      </c>
      <c r="T1134" s="100">
        <f t="shared" si="235"/>
        <v>-3.652864214333662E-2</v>
      </c>
      <c r="U1134" s="100">
        <f t="shared" si="236"/>
        <v>-1.7851620173030325E-2</v>
      </c>
      <c r="V1134" s="100">
        <f t="shared" si="237"/>
        <v>-1.8677021970306296E-2</v>
      </c>
      <c r="Y1134" s="81"/>
      <c r="Z1134" s="81"/>
    </row>
    <row r="1135" spans="1:26" ht="13">
      <c r="A1135" s="74">
        <v>1964.11</v>
      </c>
      <c r="B1135" s="95">
        <v>85.44</v>
      </c>
      <c r="C1135" s="96">
        <v>2.48</v>
      </c>
      <c r="D1135" s="95">
        <v>4.5233299999999996</v>
      </c>
      <c r="E1135" s="95">
        <v>31.2</v>
      </c>
      <c r="F1135" s="96">
        <f t="shared" si="245"/>
        <v>1964.8749999999147</v>
      </c>
      <c r="G1135" s="97">
        <v>4.1500000000000004</v>
      </c>
      <c r="H1135" s="96">
        <f t="shared" si="242"/>
        <v>874.1730615384613</v>
      </c>
      <c r="I1135" s="96">
        <f t="shared" si="238"/>
        <v>25.373937179487172</v>
      </c>
      <c r="J1135" s="98">
        <f t="shared" si="243"/>
        <v>109431.32635027653</v>
      </c>
      <c r="K1135" s="96">
        <f t="shared" si="239"/>
        <v>46.28011744439101</v>
      </c>
      <c r="L1135" s="98">
        <f t="shared" si="240"/>
        <v>5793.4691177434024</v>
      </c>
      <c r="M1135" s="91">
        <f t="shared" si="232"/>
        <v>23.225019793095822</v>
      </c>
      <c r="N1135" s="87"/>
      <c r="O1135" s="99">
        <f t="shared" si="233"/>
        <v>27.214609565060346</v>
      </c>
      <c r="P1135" s="99"/>
      <c r="Q1135" s="107">
        <f t="shared" si="234"/>
        <v>1.6874766984181139E-2</v>
      </c>
      <c r="R1135" s="97">
        <f t="shared" si="241"/>
        <v>1.0010262918409112</v>
      </c>
      <c r="S1135" s="97">
        <f t="shared" si="244"/>
        <v>12.241397278301745</v>
      </c>
      <c r="T1135" s="100">
        <f t="shared" si="235"/>
        <v>-3.4327272781261131E-2</v>
      </c>
      <c r="U1135" s="100">
        <f t="shared" si="236"/>
        <v>-1.6841120852763569E-2</v>
      </c>
      <c r="V1135" s="100">
        <f t="shared" si="237"/>
        <v>-1.7486151928497562E-2</v>
      </c>
      <c r="Y1135" s="81"/>
      <c r="Z1135" s="81"/>
    </row>
    <row r="1136" spans="1:26" ht="13">
      <c r="A1136" s="74">
        <v>1964.12</v>
      </c>
      <c r="B1136" s="95">
        <v>83.96</v>
      </c>
      <c r="C1136" s="96">
        <v>2.5</v>
      </c>
      <c r="D1136" s="95">
        <v>4.55</v>
      </c>
      <c r="E1136" s="95">
        <v>31.2</v>
      </c>
      <c r="F1136" s="96">
        <f t="shared" si="245"/>
        <v>1964.958333333248</v>
      </c>
      <c r="G1136" s="97">
        <v>4.18</v>
      </c>
      <c r="H1136" s="96">
        <f t="shared" si="242"/>
        <v>859.03055064102534</v>
      </c>
      <c r="I1136" s="96">
        <f t="shared" si="238"/>
        <v>25.578565705128199</v>
      </c>
      <c r="J1136" s="98">
        <f t="shared" si="243"/>
        <v>107802.57904212148</v>
      </c>
      <c r="K1136" s="96">
        <f t="shared" si="239"/>
        <v>46.552989583333314</v>
      </c>
      <c r="L1136" s="98">
        <f t="shared" si="240"/>
        <v>5842.0883115966253</v>
      </c>
      <c r="M1136" s="91">
        <f t="shared" si="232"/>
        <v>22.752984772787258</v>
      </c>
      <c r="N1136" s="87"/>
      <c r="O1136" s="99">
        <f t="shared" si="233"/>
        <v>26.648307034113817</v>
      </c>
      <c r="P1136" s="99"/>
      <c r="Q1136" s="107">
        <f t="shared" si="234"/>
        <v>1.7847660253903185E-2</v>
      </c>
      <c r="R1136" s="97">
        <f t="shared" si="241"/>
        <v>1.002673029102392</v>
      </c>
      <c r="S1136" s="97">
        <f t="shared" si="244"/>
        <v>12.253960524449818</v>
      </c>
      <c r="T1136" s="100">
        <f t="shared" si="235"/>
        <v>-3.9680556761409025E-2</v>
      </c>
      <c r="U1136" s="100">
        <f t="shared" si="236"/>
        <v>-1.5378885425028854E-2</v>
      </c>
      <c r="V1136" s="100">
        <f t="shared" si="237"/>
        <v>-2.4301671336380171E-2</v>
      </c>
      <c r="Y1136" s="81"/>
      <c r="Z1136" s="81"/>
    </row>
    <row r="1137" spans="1:26" ht="13">
      <c r="A1137" s="74">
        <v>1965.01</v>
      </c>
      <c r="B1137" s="95">
        <v>86.12</v>
      </c>
      <c r="C1137" s="96">
        <v>2.51667</v>
      </c>
      <c r="D1137" s="95">
        <v>4.5933299999999999</v>
      </c>
      <c r="E1137" s="95">
        <v>31.2</v>
      </c>
      <c r="F1137" s="96">
        <f t="shared" si="245"/>
        <v>1965.0416666665812</v>
      </c>
      <c r="G1137" s="97">
        <v>4.1900000000000004</v>
      </c>
      <c r="H1137" s="96">
        <f t="shared" si="242"/>
        <v>881.13043141025616</v>
      </c>
      <c r="I1137" s="96">
        <f t="shared" si="238"/>
        <v>25.749123581249993</v>
      </c>
      <c r="J1137" s="98">
        <f t="shared" si="243"/>
        <v>110845.24456277589</v>
      </c>
      <c r="K1137" s="96">
        <f t="shared" si="239"/>
        <v>46.996317284134598</v>
      </c>
      <c r="L1137" s="98">
        <f t="shared" si="240"/>
        <v>5912.0853136035221</v>
      </c>
      <c r="M1137" s="91">
        <f t="shared" si="232"/>
        <v>23.269335081922463</v>
      </c>
      <c r="N1137" s="87"/>
      <c r="O1137" s="99">
        <f t="shared" si="233"/>
        <v>27.237870222779126</v>
      </c>
      <c r="P1137" s="99"/>
      <c r="Q1137" s="107">
        <f t="shared" si="234"/>
        <v>1.6772396482347525E-2</v>
      </c>
      <c r="R1137" s="97">
        <f t="shared" si="241"/>
        <v>1.0018725618126394</v>
      </c>
      <c r="S1137" s="97">
        <f t="shared" si="244"/>
        <v>12.286715717551235</v>
      </c>
      <c r="T1137" s="100">
        <f t="shared" si="235"/>
        <v>-3.4755937557960803E-2</v>
      </c>
      <c r="U1137" s="100">
        <f t="shared" si="236"/>
        <v>-1.5891883407673668E-2</v>
      </c>
      <c r="V1137" s="100">
        <f t="shared" si="237"/>
        <v>-1.8864054150287135E-2</v>
      </c>
      <c r="Y1137" s="81"/>
      <c r="Z1137" s="81"/>
    </row>
    <row r="1138" spans="1:26" ht="13">
      <c r="A1138" s="74">
        <v>1965.02</v>
      </c>
      <c r="B1138" s="95">
        <v>86.75</v>
      </c>
      <c r="C1138" s="96">
        <v>2.5333299999999999</v>
      </c>
      <c r="D1138" s="95">
        <v>4.6366699999999996</v>
      </c>
      <c r="E1138" s="95">
        <v>31.2</v>
      </c>
      <c r="F1138" s="96">
        <f t="shared" si="245"/>
        <v>1965.1249999999145</v>
      </c>
      <c r="G1138" s="97">
        <v>4.21</v>
      </c>
      <c r="H1138" s="96">
        <f t="shared" si="242"/>
        <v>887.57622996794851</v>
      </c>
      <c r="I1138" s="96">
        <f t="shared" si="238"/>
        <v>25.919579143108965</v>
      </c>
      <c r="J1138" s="98">
        <f t="shared" si="243"/>
        <v>111927.84019706797</v>
      </c>
      <c r="K1138" s="96">
        <f t="shared" si="239"/>
        <v>47.4397472991987</v>
      </c>
      <c r="L1138" s="98">
        <f t="shared" si="240"/>
        <v>5982.3914559831592</v>
      </c>
      <c r="M1138" s="91">
        <f t="shared" si="232"/>
        <v>23.372068272751338</v>
      </c>
      <c r="N1138" s="87"/>
      <c r="O1138" s="99">
        <f t="shared" si="233"/>
        <v>27.342132127815127</v>
      </c>
      <c r="P1138" s="99"/>
      <c r="Q1138" s="107">
        <f t="shared" si="234"/>
        <v>1.6383497482970681E-2</v>
      </c>
      <c r="R1138" s="97">
        <f t="shared" si="241"/>
        <v>1.0035083333333332</v>
      </c>
      <c r="S1138" s="97">
        <f t="shared" si="244"/>
        <v>12.309723352206678</v>
      </c>
      <c r="T1138" s="100">
        <f t="shared" si="235"/>
        <v>-2.6489022094819847E-2</v>
      </c>
      <c r="U1138" s="100">
        <f t="shared" si="236"/>
        <v>-1.5463666017966449E-2</v>
      </c>
      <c r="V1138" s="100">
        <f t="shared" si="237"/>
        <v>-1.1025356076853399E-2</v>
      </c>
      <c r="Y1138" s="81"/>
      <c r="Z1138" s="81"/>
    </row>
    <row r="1139" spans="1:26" ht="13">
      <c r="A1139" s="74">
        <v>1965.03</v>
      </c>
      <c r="B1139" s="95">
        <v>86.83</v>
      </c>
      <c r="C1139" s="96">
        <v>2.5499999999999998</v>
      </c>
      <c r="D1139" s="95">
        <v>4.68</v>
      </c>
      <c r="E1139" s="95">
        <v>31.3</v>
      </c>
      <c r="F1139" s="96">
        <f t="shared" si="245"/>
        <v>1965.2083333332478</v>
      </c>
      <c r="G1139" s="97">
        <v>4.21</v>
      </c>
      <c r="H1139" s="96">
        <f t="shared" si="242"/>
        <v>885.5564222044726</v>
      </c>
      <c r="I1139" s="96">
        <f t="shared" si="238"/>
        <v>26.00678194888178</v>
      </c>
      <c r="J1139" s="98">
        <f t="shared" si="243"/>
        <v>111946.43111545703</v>
      </c>
      <c r="K1139" s="96">
        <f t="shared" si="239"/>
        <v>47.730093929712439</v>
      </c>
      <c r="L1139" s="98">
        <f t="shared" si="240"/>
        <v>6033.7360085263026</v>
      </c>
      <c r="M1139" s="91">
        <f t="shared" si="232"/>
        <v>23.253528200034847</v>
      </c>
      <c r="N1139" s="87"/>
      <c r="O1139" s="99">
        <f t="shared" si="233"/>
        <v>27.187223882061446</v>
      </c>
      <c r="P1139" s="99"/>
      <c r="Q1139" s="107">
        <f t="shared" si="234"/>
        <v>1.6926684744402724E-2</v>
      </c>
      <c r="R1139" s="97">
        <f t="shared" si="241"/>
        <v>1.0043182615408479</v>
      </c>
      <c r="S1139" s="97">
        <f t="shared" si="244"/>
        <v>12.313443798945073</v>
      </c>
      <c r="T1139" s="100">
        <f t="shared" si="235"/>
        <v>-2.2138064932353707E-2</v>
      </c>
      <c r="U1139" s="100">
        <f t="shared" si="236"/>
        <v>-1.7587657286617708E-2</v>
      </c>
      <c r="V1139" s="100">
        <f t="shared" si="237"/>
        <v>-4.5504076457359988E-3</v>
      </c>
      <c r="Y1139" s="81"/>
      <c r="Z1139" s="81"/>
    </row>
    <row r="1140" spans="1:26" ht="13">
      <c r="A1140" s="74">
        <v>1965.04</v>
      </c>
      <c r="B1140" s="95">
        <v>87.97</v>
      </c>
      <c r="C1140" s="96">
        <v>2.57</v>
      </c>
      <c r="D1140" s="95">
        <v>4.7333299999999996</v>
      </c>
      <c r="E1140" s="95">
        <v>31.4</v>
      </c>
      <c r="F1140" s="96">
        <f t="shared" si="245"/>
        <v>1965.291666666581</v>
      </c>
      <c r="G1140" s="97">
        <v>4.2</v>
      </c>
      <c r="H1140" s="96">
        <f t="shared" si="242"/>
        <v>894.32571289808891</v>
      </c>
      <c r="I1140" s="96">
        <f t="shared" si="238"/>
        <v>26.127282961783433</v>
      </c>
      <c r="J1140" s="98">
        <f t="shared" si="243"/>
        <v>113330.22640246247</v>
      </c>
      <c r="K1140" s="96">
        <f t="shared" si="239"/>
        <v>48.120253798248385</v>
      </c>
      <c r="L1140" s="98">
        <f t="shared" si="240"/>
        <v>6097.867006224481</v>
      </c>
      <c r="M1140" s="91">
        <f t="shared" si="232"/>
        <v>23.420551954771298</v>
      </c>
      <c r="N1140" s="87"/>
      <c r="O1140" s="99">
        <f t="shared" si="233"/>
        <v>27.365269983870888</v>
      </c>
      <c r="P1140" s="99"/>
      <c r="Q1140" s="107">
        <f t="shared" si="234"/>
        <v>1.7044142006345742E-2</v>
      </c>
      <c r="R1140" s="97">
        <f t="shared" si="241"/>
        <v>1.0026904475729863</v>
      </c>
      <c r="S1140" s="97">
        <f t="shared" si="244"/>
        <v>12.327232340852936</v>
      </c>
      <c r="T1140" s="100">
        <f t="shared" si="235"/>
        <v>-2.2265125296573873E-2</v>
      </c>
      <c r="U1140" s="100">
        <f t="shared" si="236"/>
        <v>-2.0791407964532826E-2</v>
      </c>
      <c r="V1140" s="100">
        <f t="shared" si="237"/>
        <v>-1.4737173320410468E-3</v>
      </c>
      <c r="Y1140" s="81"/>
      <c r="Z1140" s="81"/>
    </row>
    <row r="1141" spans="1:26" ht="13">
      <c r="A1141" s="74">
        <v>1965.05</v>
      </c>
      <c r="B1141" s="95">
        <v>89.28</v>
      </c>
      <c r="C1141" s="96">
        <v>2.59</v>
      </c>
      <c r="D1141" s="95">
        <v>4.78667</v>
      </c>
      <c r="E1141" s="95">
        <v>31.4</v>
      </c>
      <c r="F1141" s="96">
        <f t="shared" si="245"/>
        <v>1965.3749999999143</v>
      </c>
      <c r="G1141" s="97">
        <v>4.21</v>
      </c>
      <c r="H1141" s="96">
        <f t="shared" si="242"/>
        <v>907.64351082802523</v>
      </c>
      <c r="I1141" s="96">
        <f t="shared" si="238"/>
        <v>26.3306081210191</v>
      </c>
      <c r="J1141" s="98">
        <f t="shared" si="243"/>
        <v>115295.931041761</v>
      </c>
      <c r="K1141" s="96">
        <f t="shared" si="239"/>
        <v>48.662521997929929</v>
      </c>
      <c r="L1141" s="98">
        <f t="shared" si="240"/>
        <v>6181.4916469496657</v>
      </c>
      <c r="M1141" s="91">
        <f t="shared" si="232"/>
        <v>23.708808308861951</v>
      </c>
      <c r="N1141" s="87"/>
      <c r="O1141" s="99">
        <f t="shared" si="233"/>
        <v>27.683223304413566</v>
      </c>
      <c r="P1141" s="99"/>
      <c r="Q1141" s="107">
        <f t="shared" si="234"/>
        <v>1.6425016894026367E-2</v>
      </c>
      <c r="R1141" s="97">
        <f t="shared" si="241"/>
        <v>1.0035083333333332</v>
      </c>
      <c r="S1141" s="97">
        <f t="shared" si="244"/>
        <v>12.360398113186021</v>
      </c>
      <c r="T1141" s="100">
        <f t="shared" si="235"/>
        <v>-1.8137200115091234E-2</v>
      </c>
      <c r="U1141" s="100">
        <f t="shared" si="236"/>
        <v>-1.981847792622049E-2</v>
      </c>
      <c r="V1141" s="100">
        <f t="shared" si="237"/>
        <v>1.6812778111292559E-3</v>
      </c>
      <c r="Y1141" s="81"/>
      <c r="Z1141" s="81"/>
    </row>
    <row r="1142" spans="1:26" ht="13">
      <c r="A1142" s="74">
        <v>1965.06</v>
      </c>
      <c r="B1142" s="95">
        <v>85.04</v>
      </c>
      <c r="C1142" s="96">
        <v>2.61</v>
      </c>
      <c r="D1142" s="95">
        <v>4.84</v>
      </c>
      <c r="E1142" s="95">
        <v>31.6</v>
      </c>
      <c r="F1142" s="96">
        <f t="shared" si="245"/>
        <v>1965.4583333332475</v>
      </c>
      <c r="G1142" s="97">
        <v>4.21</v>
      </c>
      <c r="H1142" s="96">
        <f t="shared" si="242"/>
        <v>859.06681392405039</v>
      </c>
      <c r="I1142" s="96">
        <f t="shared" si="238"/>
        <v>26.365996993670876</v>
      </c>
      <c r="J1142" s="98">
        <f t="shared" si="243"/>
        <v>109404.44271503188</v>
      </c>
      <c r="K1142" s="96">
        <f t="shared" si="239"/>
        <v>48.893266455696185</v>
      </c>
      <c r="L1142" s="98">
        <f t="shared" si="240"/>
        <v>6226.6874734331404</v>
      </c>
      <c r="M1142" s="91">
        <f t="shared" si="232"/>
        <v>22.385342986457793</v>
      </c>
      <c r="N1142" s="87"/>
      <c r="O1142" s="99">
        <f t="shared" si="233"/>
        <v>26.122738377042278</v>
      </c>
      <c r="P1142" s="99"/>
      <c r="Q1142" s="107">
        <f t="shared" si="234"/>
        <v>1.9564194009378984E-2</v>
      </c>
      <c r="R1142" s="97">
        <f t="shared" si="241"/>
        <v>1.0043182615408479</v>
      </c>
      <c r="S1142" s="97">
        <f t="shared" si="244"/>
        <v>12.325257683887754</v>
      </c>
      <c r="T1142" s="100">
        <f t="shared" si="235"/>
        <v>-1.0893214479830493E-2</v>
      </c>
      <c r="U1142" s="100">
        <f t="shared" si="236"/>
        <v>-1.8287081890895562E-2</v>
      </c>
      <c r="V1142" s="100">
        <f t="shared" si="237"/>
        <v>7.3938674110650693E-3</v>
      </c>
      <c r="Y1142" s="81"/>
      <c r="Z1142" s="81"/>
    </row>
    <row r="1143" spans="1:26" ht="13">
      <c r="A1143" s="74">
        <v>1965.07</v>
      </c>
      <c r="B1143" s="95">
        <v>84.91</v>
      </c>
      <c r="C1143" s="96">
        <v>2.6266699999999998</v>
      </c>
      <c r="D1143" s="95">
        <v>4.8866699999999996</v>
      </c>
      <c r="E1143" s="95">
        <v>31.6</v>
      </c>
      <c r="F1143" s="96">
        <f t="shared" si="245"/>
        <v>1965.5416666665808</v>
      </c>
      <c r="G1143" s="97">
        <v>4.2</v>
      </c>
      <c r="H1143" s="96">
        <f t="shared" si="242"/>
        <v>857.75356503164528</v>
      </c>
      <c r="I1143" s="96">
        <f t="shared" si="238"/>
        <v>26.534395909335434</v>
      </c>
      <c r="J1143" s="98">
        <f t="shared" si="243"/>
        <v>109518.79913251269</v>
      </c>
      <c r="K1143" s="96">
        <f t="shared" si="239"/>
        <v>49.364722808069594</v>
      </c>
      <c r="L1143" s="98">
        <f t="shared" si="240"/>
        <v>6302.9352273804698</v>
      </c>
      <c r="M1143" s="91">
        <f t="shared" si="232"/>
        <v>22.300781712174441</v>
      </c>
      <c r="N1143" s="87"/>
      <c r="O1143" s="99">
        <f t="shared" si="233"/>
        <v>26.008689840144712</v>
      </c>
      <c r="P1143" s="99"/>
      <c r="Q1143" s="107">
        <f t="shared" si="234"/>
        <v>1.9453470620649983E-2</v>
      </c>
      <c r="R1143" s="97">
        <f t="shared" si="241"/>
        <v>0.99945974134672722</v>
      </c>
      <c r="S1143" s="97">
        <f t="shared" si="244"/>
        <v>12.378481370125126</v>
      </c>
      <c r="T1143" s="100">
        <f t="shared" si="235"/>
        <v>-1.1670927727828184E-2</v>
      </c>
      <c r="U1143" s="100">
        <f t="shared" si="236"/>
        <v>-2.0497606516934441E-2</v>
      </c>
      <c r="V1143" s="100">
        <f t="shared" si="237"/>
        <v>8.826678789106257E-3</v>
      </c>
      <c r="Y1143" s="81"/>
      <c r="Z1143" s="81"/>
    </row>
    <row r="1144" spans="1:26" ht="13">
      <c r="A1144" s="74">
        <v>1965.08</v>
      </c>
      <c r="B1144" s="95">
        <v>86.49</v>
      </c>
      <c r="C1144" s="96">
        <v>2.6433300000000002</v>
      </c>
      <c r="D1144" s="95">
        <v>4.9333299999999998</v>
      </c>
      <c r="E1144" s="95">
        <v>31.6</v>
      </c>
      <c r="F1144" s="96">
        <f t="shared" si="245"/>
        <v>1965.6249999999141</v>
      </c>
      <c r="G1144" s="97">
        <v>4.25</v>
      </c>
      <c r="H1144" s="96">
        <f t="shared" si="242"/>
        <v>873.71459003164523</v>
      </c>
      <c r="I1144" s="96">
        <f t="shared" si="238"/>
        <v>26.702693805854423</v>
      </c>
      <c r="J1144" s="98">
        <f t="shared" si="243"/>
        <v>111840.8369361316</v>
      </c>
      <c r="K1144" s="96">
        <f t="shared" si="239"/>
        <v>49.836078141297449</v>
      </c>
      <c r="L1144" s="98">
        <f t="shared" si="240"/>
        <v>6379.3242696511279</v>
      </c>
      <c r="M1144" s="91">
        <f t="shared" si="232"/>
        <v>22.665971845964393</v>
      </c>
      <c r="N1144" s="87"/>
      <c r="O1144" s="99">
        <f t="shared" si="233"/>
        <v>26.417386639884452</v>
      </c>
      <c r="P1144" s="99"/>
      <c r="Q1144" s="107">
        <f t="shared" si="234"/>
        <v>1.8230992658695766E-2</v>
      </c>
      <c r="R1144" s="97">
        <f t="shared" si="241"/>
        <v>1.0003154470399351</v>
      </c>
      <c r="S1144" s="97">
        <f t="shared" si="244"/>
        <v>12.371793788450541</v>
      </c>
      <c r="T1144" s="100">
        <f t="shared" si="235"/>
        <v>-2.1050276867498052E-2</v>
      </c>
      <c r="U1144" s="100">
        <f t="shared" si="236"/>
        <v>-2.2214710831054751E-2</v>
      </c>
      <c r="V1144" s="100">
        <f t="shared" si="237"/>
        <v>1.1644339635566991E-3</v>
      </c>
      <c r="Y1144" s="81"/>
      <c r="Z1144" s="81"/>
    </row>
    <row r="1145" spans="1:26" ht="13">
      <c r="A1145" s="74">
        <v>1965.09</v>
      </c>
      <c r="B1145" s="95">
        <v>89.38</v>
      </c>
      <c r="C1145" s="96">
        <v>2.66</v>
      </c>
      <c r="D1145" s="95">
        <v>4.9800000000000004</v>
      </c>
      <c r="E1145" s="95">
        <v>31.6</v>
      </c>
      <c r="F1145" s="96">
        <f t="shared" si="245"/>
        <v>1965.7083333332473</v>
      </c>
      <c r="G1145" s="97">
        <v>4.29</v>
      </c>
      <c r="H1145" s="96">
        <f t="shared" si="242"/>
        <v>902.90912310126544</v>
      </c>
      <c r="I1145" s="96">
        <f t="shared" si="238"/>
        <v>26.871092721518981</v>
      </c>
      <c r="J1145" s="98">
        <f t="shared" si="243"/>
        <v>115864.55533440031</v>
      </c>
      <c r="K1145" s="96">
        <f t="shared" si="239"/>
        <v>50.307534493670872</v>
      </c>
      <c r="L1145" s="98">
        <f t="shared" si="240"/>
        <v>6455.6442779739727</v>
      </c>
      <c r="M1145" s="91">
        <f t="shared" si="232"/>
        <v>23.374146831648634</v>
      </c>
      <c r="N1145" s="87"/>
      <c r="O1145" s="99">
        <f t="shared" si="233"/>
        <v>27.222292941753452</v>
      </c>
      <c r="P1145" s="99"/>
      <c r="Q1145" s="107">
        <f t="shared" si="234"/>
        <v>1.6115746985655786E-2</v>
      </c>
      <c r="R1145" s="97">
        <f t="shared" si="241"/>
        <v>0.99874909856211824</v>
      </c>
      <c r="S1145" s="97">
        <f t="shared" si="244"/>
        <v>12.375696434179796</v>
      </c>
      <c r="T1145" s="100">
        <f t="shared" si="235"/>
        <v>-2.5876131524009582E-2</v>
      </c>
      <c r="U1145" s="100">
        <f t="shared" si="236"/>
        <v>-2.2297733493099159E-2</v>
      </c>
      <c r="V1145" s="100">
        <f t="shared" si="237"/>
        <v>-3.5783980309104235E-3</v>
      </c>
      <c r="Y1145" s="81"/>
      <c r="Z1145" s="81"/>
    </row>
    <row r="1146" spans="1:26" ht="13">
      <c r="A1146" s="74">
        <v>1965.1</v>
      </c>
      <c r="B1146" s="95">
        <v>91.39</v>
      </c>
      <c r="C1146" s="96">
        <v>2.68</v>
      </c>
      <c r="D1146" s="95">
        <v>5.05</v>
      </c>
      <c r="E1146" s="95">
        <v>31.7</v>
      </c>
      <c r="F1146" s="96">
        <f t="shared" si="245"/>
        <v>1965.7916666665806</v>
      </c>
      <c r="G1146" s="97">
        <v>4.3499999999999996</v>
      </c>
      <c r="H1146" s="96">
        <f t="shared" si="242"/>
        <v>920.30162444794928</v>
      </c>
      <c r="I1146" s="96">
        <f t="shared" si="238"/>
        <v>26.987726813880119</v>
      </c>
      <c r="J1146" s="98">
        <f t="shared" si="243"/>
        <v>118385.02070980954</v>
      </c>
      <c r="K1146" s="96">
        <f t="shared" si="239"/>
        <v>50.853738958990519</v>
      </c>
      <c r="L1146" s="98">
        <f t="shared" si="240"/>
        <v>6541.68240053111</v>
      </c>
      <c r="M1146" s="91">
        <f t="shared" si="232"/>
        <v>23.7757455233127</v>
      </c>
      <c r="N1146" s="87"/>
      <c r="O1146" s="99">
        <f t="shared" si="233"/>
        <v>27.667414224243966</v>
      </c>
      <c r="P1146" s="99"/>
      <c r="Q1146" s="107">
        <f t="shared" si="234"/>
        <v>1.5114242163623899E-2</v>
      </c>
      <c r="R1146" s="97">
        <f t="shared" si="241"/>
        <v>0.99561893894703013</v>
      </c>
      <c r="S1146" s="97">
        <f t="shared" si="244"/>
        <v>12.32122444112964</v>
      </c>
      <c r="T1146" s="100">
        <f t="shared" si="235"/>
        <v>-2.3778803201156995E-2</v>
      </c>
      <c r="U1146" s="100">
        <f t="shared" si="236"/>
        <v>-1.9821368584418741E-2</v>
      </c>
      <c r="V1146" s="100">
        <f t="shared" si="237"/>
        <v>-3.9574346167382535E-3</v>
      </c>
      <c r="Y1146" s="81"/>
      <c r="Z1146" s="81"/>
    </row>
    <row r="1147" spans="1:26" ht="13">
      <c r="A1147" s="74">
        <v>1965.11</v>
      </c>
      <c r="B1147" s="95">
        <v>92.15</v>
      </c>
      <c r="C1147" s="96">
        <v>2.7</v>
      </c>
      <c r="D1147" s="95">
        <v>5.12</v>
      </c>
      <c r="E1147" s="95">
        <v>31.7</v>
      </c>
      <c r="F1147" s="96">
        <f t="shared" si="245"/>
        <v>1965.8749999999138</v>
      </c>
      <c r="G1147" s="97">
        <v>4.45</v>
      </c>
      <c r="H1147" s="96">
        <f t="shared" si="242"/>
        <v>927.95486041009451</v>
      </c>
      <c r="I1147" s="96">
        <f t="shared" si="238"/>
        <v>27.189127760252358</v>
      </c>
      <c r="J1147" s="98">
        <f t="shared" si="243"/>
        <v>119660.97262357651</v>
      </c>
      <c r="K1147" s="96">
        <f t="shared" si="239"/>
        <v>51.558642271293358</v>
      </c>
      <c r="L1147" s="98">
        <f t="shared" si="240"/>
        <v>6648.5532266165128</v>
      </c>
      <c r="M1147" s="91">
        <f t="shared" si="232"/>
        <v>23.925461156673737</v>
      </c>
      <c r="N1147" s="87"/>
      <c r="O1147" s="99">
        <f t="shared" si="233"/>
        <v>27.818071369298639</v>
      </c>
      <c r="P1147" s="99"/>
      <c r="Q1147" s="107">
        <f t="shared" si="234"/>
        <v>1.3851050159745602E-2</v>
      </c>
      <c r="R1147" s="97">
        <f t="shared" si="241"/>
        <v>0.99020434296432924</v>
      </c>
      <c r="S1147" s="97">
        <f t="shared" si="244"/>
        <v>12.267244404605707</v>
      </c>
      <c r="T1147" s="100">
        <f t="shared" si="235"/>
        <v>-2.3561836699148686E-2</v>
      </c>
      <c r="U1147" s="100">
        <f t="shared" si="236"/>
        <v>-1.8844007724404199E-2</v>
      </c>
      <c r="V1147" s="100">
        <f t="shared" si="237"/>
        <v>-4.7178289747444868E-3</v>
      </c>
      <c r="Y1147" s="81"/>
      <c r="Z1147" s="81"/>
    </row>
    <row r="1148" spans="1:26" ht="13">
      <c r="A1148" s="74">
        <v>1965.12</v>
      </c>
      <c r="B1148" s="95">
        <v>91.73</v>
      </c>
      <c r="C1148" s="96">
        <v>2.72</v>
      </c>
      <c r="D1148" s="95">
        <v>5.19</v>
      </c>
      <c r="E1148" s="95">
        <v>31.8</v>
      </c>
      <c r="F1148" s="96">
        <f t="shared" si="245"/>
        <v>1965.9583333332471</v>
      </c>
      <c r="G1148" s="97">
        <v>4.62</v>
      </c>
      <c r="H1148" s="96">
        <f t="shared" si="242"/>
        <v>920.82064355345881</v>
      </c>
      <c r="I1148" s="96">
        <f t="shared" si="238"/>
        <v>27.304394968553453</v>
      </c>
      <c r="J1148" s="98">
        <f t="shared" si="243"/>
        <v>119034.4175889067</v>
      </c>
      <c r="K1148" s="96">
        <f t="shared" si="239"/>
        <v>52.099194811320743</v>
      </c>
      <c r="L1148" s="98">
        <f t="shared" si="240"/>
        <v>6734.8591222765272</v>
      </c>
      <c r="M1148" s="91">
        <f t="shared" si="232"/>
        <v>23.694111549106335</v>
      </c>
      <c r="N1148" s="87"/>
      <c r="O1148" s="99">
        <f t="shared" si="233"/>
        <v>27.525611912109785</v>
      </c>
      <c r="P1148" s="99"/>
      <c r="Q1148" s="107">
        <f t="shared" si="234"/>
        <v>1.3258172151926227E-2</v>
      </c>
      <c r="R1148" s="97">
        <f t="shared" si="241"/>
        <v>1.0046447183490235</v>
      </c>
      <c r="S1148" s="97">
        <f t="shared" si="244"/>
        <v>12.108880324998752</v>
      </c>
      <c r="T1148" s="100">
        <f t="shared" si="235"/>
        <v>-2.4560821420823942E-2</v>
      </c>
      <c r="U1148" s="100">
        <f t="shared" si="236"/>
        <v>-1.6933179534137865E-2</v>
      </c>
      <c r="V1148" s="100">
        <f t="shared" si="237"/>
        <v>-7.6276418866860762E-3</v>
      </c>
      <c r="Y1148" s="81"/>
      <c r="Z1148" s="81"/>
    </row>
    <row r="1149" spans="1:26" ht="13">
      <c r="A1149" s="74">
        <v>1966.01</v>
      </c>
      <c r="B1149" s="95">
        <v>93.32</v>
      </c>
      <c r="C1149" s="96">
        <v>2.74</v>
      </c>
      <c r="D1149" s="95">
        <v>5.24</v>
      </c>
      <c r="E1149" s="95">
        <v>31.8</v>
      </c>
      <c r="F1149" s="96">
        <f t="shared" si="245"/>
        <v>1966.0416666665803</v>
      </c>
      <c r="G1149" s="97">
        <v>4.6100000000000003</v>
      </c>
      <c r="H1149" s="96">
        <f t="shared" si="242"/>
        <v>936.78166855345876</v>
      </c>
      <c r="I1149" s="96">
        <f t="shared" si="238"/>
        <v>27.505162578616346</v>
      </c>
      <c r="J1149" s="98">
        <f t="shared" si="243"/>
        <v>121393.99732635167</v>
      </c>
      <c r="K1149" s="96">
        <f t="shared" si="239"/>
        <v>52.601113836477971</v>
      </c>
      <c r="L1149" s="98">
        <f t="shared" si="240"/>
        <v>6816.3796184106595</v>
      </c>
      <c r="M1149" s="91">
        <f t="shared" si="232"/>
        <v>24.058483388421756</v>
      </c>
      <c r="N1149" s="87"/>
      <c r="O1149" s="99">
        <f t="shared" si="233"/>
        <v>27.923438274605218</v>
      </c>
      <c r="P1149" s="99"/>
      <c r="Q1149" s="107">
        <f t="shared" si="234"/>
        <v>1.2718973089049998E-2</v>
      </c>
      <c r="R1149" s="97">
        <f t="shared" si="241"/>
        <v>0.98653380384444578</v>
      </c>
      <c r="S1149" s="97">
        <f t="shared" si="244"/>
        <v>12.165122663630404</v>
      </c>
      <c r="T1149" s="100">
        <f t="shared" si="235"/>
        <v>-1.7734160790136788E-2</v>
      </c>
      <c r="U1149" s="100">
        <f t="shared" si="236"/>
        <v>-1.5172325342341475E-2</v>
      </c>
      <c r="V1149" s="100">
        <f t="shared" si="237"/>
        <v>-2.5618354477953131E-3</v>
      </c>
      <c r="Y1149" s="81"/>
      <c r="Z1149" s="81"/>
    </row>
    <row r="1150" spans="1:26" ht="13">
      <c r="A1150" s="74">
        <v>1966.02</v>
      </c>
      <c r="B1150" s="95">
        <v>92.69</v>
      </c>
      <c r="C1150" s="96">
        <v>2.76</v>
      </c>
      <c r="D1150" s="95">
        <v>5.29</v>
      </c>
      <c r="E1150" s="95">
        <v>32</v>
      </c>
      <c r="F1150" s="96">
        <f t="shared" si="245"/>
        <v>1966.1249999999136</v>
      </c>
      <c r="G1150" s="97">
        <v>4.83</v>
      </c>
      <c r="H1150" s="96">
        <f t="shared" si="242"/>
        <v>924.64212953124968</v>
      </c>
      <c r="I1150" s="96">
        <f t="shared" si="238"/>
        <v>27.53276812499999</v>
      </c>
      <c r="J1150" s="98">
        <f t="shared" si="243"/>
        <v>120118.2026105585</v>
      </c>
      <c r="K1150" s="96">
        <f t="shared" si="239"/>
        <v>52.771138906249988</v>
      </c>
      <c r="L1150" s="98">
        <f t="shared" si="240"/>
        <v>6855.381290428898</v>
      </c>
      <c r="M1150" s="91">
        <f t="shared" si="232"/>
        <v>23.700027145579412</v>
      </c>
      <c r="N1150" s="87"/>
      <c r="O1150" s="99">
        <f t="shared" si="233"/>
        <v>27.482994403460822</v>
      </c>
      <c r="P1150" s="99"/>
      <c r="Q1150" s="107">
        <f t="shared" si="234"/>
        <v>1.1785616374618856E-2</v>
      </c>
      <c r="R1150" s="97">
        <f t="shared" si="241"/>
        <v>1.000883883641557</v>
      </c>
      <c r="S1150" s="97">
        <f t="shared" si="244"/>
        <v>11.92629658098817</v>
      </c>
      <c r="T1150" s="100">
        <f t="shared" si="235"/>
        <v>-1.3016897705553254E-2</v>
      </c>
      <c r="U1150" s="100">
        <f t="shared" si="236"/>
        <v>-1.3276141473607006E-2</v>
      </c>
      <c r="V1150" s="100">
        <f t="shared" si="237"/>
        <v>2.5924376805375182E-4</v>
      </c>
      <c r="Y1150" s="81"/>
      <c r="Z1150" s="81"/>
    </row>
    <row r="1151" spans="1:26" ht="13">
      <c r="A1151" s="74">
        <v>1966.03</v>
      </c>
      <c r="B1151" s="95">
        <v>88.88</v>
      </c>
      <c r="C1151" s="96">
        <v>2.78</v>
      </c>
      <c r="D1151" s="95">
        <v>5.34</v>
      </c>
      <c r="E1151" s="95">
        <v>32.1</v>
      </c>
      <c r="F1151" s="96">
        <f t="shared" si="245"/>
        <v>1966.2083333332469</v>
      </c>
      <c r="G1151" s="97">
        <v>4.87</v>
      </c>
      <c r="H1151" s="96">
        <f t="shared" si="242"/>
        <v>883.87283613707132</v>
      </c>
      <c r="I1151" s="96">
        <f t="shared" si="238"/>
        <v>27.645887538940798</v>
      </c>
      <c r="J1151" s="98">
        <f t="shared" si="243"/>
        <v>115121.23902513586</v>
      </c>
      <c r="K1151" s="96">
        <f t="shared" si="239"/>
        <v>53.103971028037364</v>
      </c>
      <c r="L1151" s="98">
        <f t="shared" si="240"/>
        <v>6916.6000944444804</v>
      </c>
      <c r="M1151" s="91">
        <f t="shared" si="232"/>
        <v>22.611112582290009</v>
      </c>
      <c r="N1151" s="87"/>
      <c r="O1151" s="99">
        <f t="shared" si="233"/>
        <v>26.200300759745154</v>
      </c>
      <c r="P1151" s="99"/>
      <c r="Q1151" s="107">
        <f t="shared" si="234"/>
        <v>1.3735257908352561E-2</v>
      </c>
      <c r="R1151" s="97">
        <f t="shared" si="241"/>
        <v>1.013533726193486</v>
      </c>
      <c r="S1151" s="97">
        <f t="shared" si="244"/>
        <v>11.899651628102642</v>
      </c>
      <c r="T1151" s="100">
        <f t="shared" si="235"/>
        <v>-8.199088693369716E-3</v>
      </c>
      <c r="U1151" s="100">
        <f t="shared" si="236"/>
        <v>-1.2187341948056374E-2</v>
      </c>
      <c r="V1151" s="100">
        <f t="shared" si="237"/>
        <v>3.9882532546866578E-3</v>
      </c>
      <c r="Y1151" s="81"/>
      <c r="Z1151" s="81"/>
    </row>
    <row r="1152" spans="1:26" ht="13">
      <c r="A1152" s="74">
        <v>1966.04</v>
      </c>
      <c r="B1152" s="95">
        <v>91.6</v>
      </c>
      <c r="C1152" s="96">
        <v>2.7966700000000002</v>
      </c>
      <c r="D1152" s="95">
        <v>5.38</v>
      </c>
      <c r="E1152" s="95">
        <v>32.299999999999997</v>
      </c>
      <c r="F1152" s="96">
        <f t="shared" si="245"/>
        <v>1966.2916666665801</v>
      </c>
      <c r="G1152" s="97">
        <v>4.75</v>
      </c>
      <c r="H1152" s="96">
        <f t="shared" si="242"/>
        <v>905.2816656346746</v>
      </c>
      <c r="I1152" s="96">
        <f t="shared" si="238"/>
        <v>27.639454976315786</v>
      </c>
      <c r="J1152" s="98">
        <f t="shared" si="243"/>
        <v>118209.65652684728</v>
      </c>
      <c r="K1152" s="96">
        <f t="shared" si="239"/>
        <v>53.170473374612989</v>
      </c>
      <c r="L1152" s="98">
        <f t="shared" si="240"/>
        <v>6942.88157330173</v>
      </c>
      <c r="M1152" s="91">
        <f t="shared" si="232"/>
        <v>23.113696462615835</v>
      </c>
      <c r="N1152" s="87"/>
      <c r="O1152" s="99">
        <f t="shared" si="233"/>
        <v>26.760408948311344</v>
      </c>
      <c r="P1152" s="99"/>
      <c r="Q1152" s="107">
        <f t="shared" si="234"/>
        <v>1.4226847363845697E-2</v>
      </c>
      <c r="R1152" s="97">
        <f t="shared" si="241"/>
        <v>1.0015927472648041</v>
      </c>
      <c r="S1152" s="97">
        <f t="shared" si="244"/>
        <v>11.986019008874047</v>
      </c>
      <c r="T1152" s="100">
        <f t="shared" si="235"/>
        <v>-1.0094733642359133E-2</v>
      </c>
      <c r="U1152" s="100">
        <f t="shared" si="236"/>
        <v>-1.1464986718927594E-2</v>
      </c>
      <c r="V1152" s="100">
        <f t="shared" si="237"/>
        <v>1.3702530765684617E-3</v>
      </c>
      <c r="Y1152" s="81"/>
      <c r="Z1152" s="81"/>
    </row>
    <row r="1153" spans="1:26" ht="13">
      <c r="A1153" s="74">
        <v>1966.05</v>
      </c>
      <c r="B1153" s="95">
        <v>86.78</v>
      </c>
      <c r="C1153" s="96">
        <v>2.8133300000000001</v>
      </c>
      <c r="D1153" s="95">
        <v>5.42</v>
      </c>
      <c r="E1153" s="95">
        <v>32.299999999999997</v>
      </c>
      <c r="F1153" s="96">
        <f t="shared" si="245"/>
        <v>1966.3749999999134</v>
      </c>
      <c r="G1153" s="97">
        <v>4.78</v>
      </c>
      <c r="H1153" s="96">
        <f t="shared" si="242"/>
        <v>857.64566532507718</v>
      </c>
      <c r="I1153" s="96">
        <f t="shared" si="238"/>
        <v>27.804105549999996</v>
      </c>
      <c r="J1153" s="98">
        <f t="shared" si="243"/>
        <v>112292.00390629037</v>
      </c>
      <c r="K1153" s="96">
        <f t="shared" si="239"/>
        <v>53.565792879256954</v>
      </c>
      <c r="L1153" s="98">
        <f t="shared" si="240"/>
        <v>7013.3978010151395</v>
      </c>
      <c r="M1153" s="91">
        <f t="shared" ref="M1153:M1216" si="246">H1153/AVERAGE(K1033:K1152)</f>
        <v>21.852177976763105</v>
      </c>
      <c r="N1153" s="87"/>
      <c r="O1153" s="99">
        <f t="shared" ref="O1153:O1216" si="247">J1153/AVERAGE(L1033:L1152)</f>
        <v>25.283601610272108</v>
      </c>
      <c r="P1153" s="99"/>
      <c r="Q1153" s="107">
        <f t="shared" ref="Q1153:Q1216" si="248">1/M1153-(G1153/100-(((E1153/E1033)^(1/10))-1))</f>
        <v>1.6046646835389013E-2</v>
      </c>
      <c r="R1153" s="97">
        <f t="shared" si="241"/>
        <v>1.0016210031287147</v>
      </c>
      <c r="S1153" s="97">
        <f t="shared" si="244"/>
        <v>12.005109707866321</v>
      </c>
      <c r="T1153" s="100">
        <f t="shared" si="235"/>
        <v>-6.0843084754333976E-3</v>
      </c>
      <c r="U1153" s="100">
        <f t="shared" si="236"/>
        <v>-1.4018900137595436E-2</v>
      </c>
      <c r="V1153" s="100">
        <f t="shared" si="237"/>
        <v>7.9345916621620383E-3</v>
      </c>
      <c r="Y1153" s="81"/>
      <c r="Z1153" s="81"/>
    </row>
    <row r="1154" spans="1:26" ht="13">
      <c r="A1154" s="74">
        <v>1966.06</v>
      </c>
      <c r="B1154" s="95">
        <v>86.06</v>
      </c>
      <c r="C1154" s="96">
        <v>2.83</v>
      </c>
      <c r="D1154" s="95">
        <v>5.46</v>
      </c>
      <c r="E1154" s="95">
        <v>32.4</v>
      </c>
      <c r="F1154" s="96">
        <f t="shared" si="245"/>
        <v>1966.4583333332466</v>
      </c>
      <c r="G1154" s="97">
        <v>4.8099999999999996</v>
      </c>
      <c r="H1154" s="96">
        <f t="shared" si="242"/>
        <v>847.90482191358001</v>
      </c>
      <c r="I1154" s="96">
        <f t="shared" si="238"/>
        <v>27.882531327160486</v>
      </c>
      <c r="J1154" s="98">
        <f t="shared" si="243"/>
        <v>111320.85297878023</v>
      </c>
      <c r="K1154" s="96">
        <f t="shared" si="239"/>
        <v>53.79456574074073</v>
      </c>
      <c r="L1154" s="98">
        <f t="shared" si="240"/>
        <v>7062.6523037896823</v>
      </c>
      <c r="M1154" s="91">
        <f t="shared" si="246"/>
        <v>21.555253383226258</v>
      </c>
      <c r="N1154" s="87"/>
      <c r="O1154" s="99">
        <f t="shared" si="247"/>
        <v>24.925488570872389</v>
      </c>
      <c r="P1154" s="99"/>
      <c r="Q1154" s="107">
        <f t="shared" si="248"/>
        <v>1.5940466672773559E-2</v>
      </c>
      <c r="R1154" s="97">
        <f t="shared" si="241"/>
        <v>0.98763033601551209</v>
      </c>
      <c r="S1154" s="97">
        <f t="shared" si="244"/>
        <v>11.987457157805732</v>
      </c>
      <c r="T1154" s="100">
        <f t="shared" ref="T1154:T1217" si="249">(($J1274/$J1154)^(1/10)-1)</f>
        <v>-4.853584375538067E-3</v>
      </c>
      <c r="U1154" s="100">
        <f t="shared" ref="U1154:U1217" si="250">(($S1274/$S1154)^(1/10)-1)</f>
        <v>-1.3479928932099705E-2</v>
      </c>
      <c r="V1154" s="100">
        <f t="shared" ref="V1154:V1217" si="251">T1154-U1154</f>
        <v>8.6263445565616381E-3</v>
      </c>
      <c r="Y1154" s="81"/>
      <c r="Z1154" s="81"/>
    </row>
    <row r="1155" spans="1:26" ht="13">
      <c r="A1155" s="74">
        <v>1966.07</v>
      </c>
      <c r="B1155" s="95">
        <v>85.84</v>
      </c>
      <c r="C1155" s="96">
        <v>2.85</v>
      </c>
      <c r="D1155" s="95">
        <v>5.4766700000000004</v>
      </c>
      <c r="E1155" s="95">
        <v>32.5</v>
      </c>
      <c r="F1155" s="96">
        <f t="shared" si="245"/>
        <v>1966.5416666665799</v>
      </c>
      <c r="G1155" s="97">
        <v>5.0199999999999996</v>
      </c>
      <c r="H1155" s="96">
        <f t="shared" si="242"/>
        <v>843.13500676923047</v>
      </c>
      <c r="I1155" s="96">
        <f t="shared" si="238"/>
        <v>27.993182307692301</v>
      </c>
      <c r="J1155" s="98">
        <f t="shared" si="243"/>
        <v>111000.89433200554</v>
      </c>
      <c r="K1155" s="96">
        <f t="shared" si="239"/>
        <v>53.792779561076912</v>
      </c>
      <c r="L1155" s="98">
        <f t="shared" si="240"/>
        <v>7081.9579212635699</v>
      </c>
      <c r="M1155" s="91">
        <f t="shared" si="246"/>
        <v>21.381702007433418</v>
      </c>
      <c r="N1155" s="87"/>
      <c r="O1155" s="99">
        <f t="shared" si="247"/>
        <v>24.711793345102809</v>
      </c>
      <c r="P1155" s="99"/>
      <c r="Q1155" s="107">
        <f t="shared" si="248"/>
        <v>1.3785189143865229E-2</v>
      </c>
      <c r="R1155" s="97">
        <f t="shared" si="241"/>
        <v>0.98872696127512882</v>
      </c>
      <c r="S1155" s="97">
        <f t="shared" si="244"/>
        <v>11.80274810584066</v>
      </c>
      <c r="T1155" s="100">
        <f t="shared" si="249"/>
        <v>-2.4684475548129026E-3</v>
      </c>
      <c r="U1155" s="100">
        <f t="shared" si="250"/>
        <v>-1.1619750356131608E-2</v>
      </c>
      <c r="V1155" s="100">
        <f t="shared" si="251"/>
        <v>9.1513028013187059E-3</v>
      </c>
      <c r="Y1155" s="81"/>
      <c r="Z1155" s="81"/>
    </row>
    <row r="1156" spans="1:26" ht="13">
      <c r="A1156" s="74">
        <v>1966.08</v>
      </c>
      <c r="B1156" s="95">
        <v>80.650000000000006</v>
      </c>
      <c r="C1156" s="96">
        <v>2.87</v>
      </c>
      <c r="D1156" s="95">
        <v>5.4933300000000003</v>
      </c>
      <c r="E1156" s="95">
        <v>32.700000000000003</v>
      </c>
      <c r="F1156" s="96">
        <f t="shared" si="245"/>
        <v>1966.6249999999131</v>
      </c>
      <c r="G1156" s="97">
        <v>5.22</v>
      </c>
      <c r="H1156" s="96">
        <f t="shared" si="242"/>
        <v>787.31294571865419</v>
      </c>
      <c r="I1156" s="96">
        <f t="shared" si="238"/>
        <v>28.017212079510692</v>
      </c>
      <c r="J1156" s="98">
        <f t="shared" si="243"/>
        <v>103959.15445332692</v>
      </c>
      <c r="K1156" s="96">
        <f t="shared" si="239"/>
        <v>53.626408234403655</v>
      </c>
      <c r="L1156" s="98">
        <f t="shared" si="240"/>
        <v>7080.9912204971397</v>
      </c>
      <c r="M1156" s="91">
        <f t="shared" si="246"/>
        <v>19.913903864009818</v>
      </c>
      <c r="N1156" s="87"/>
      <c r="O1156" s="99">
        <f t="shared" si="247"/>
        <v>23.008866665632187</v>
      </c>
      <c r="P1156" s="99"/>
      <c r="Q1156" s="107">
        <f t="shared" si="248"/>
        <v>1.6228873124906534E-2</v>
      </c>
      <c r="R1156" s="97">
        <f t="shared" si="241"/>
        <v>1.0074469142354381</v>
      </c>
      <c r="S1156" s="97">
        <f t="shared" si="244"/>
        <v>11.598320986390446</v>
      </c>
      <c r="T1156" s="100">
        <f t="shared" si="249"/>
        <v>3.003215732589215E-3</v>
      </c>
      <c r="U1156" s="100">
        <f t="shared" si="250"/>
        <v>-9.3597095052878609E-3</v>
      </c>
      <c r="V1156" s="100">
        <f t="shared" si="251"/>
        <v>1.2362925237877076E-2</v>
      </c>
      <c r="Y1156" s="81"/>
      <c r="Z1156" s="81"/>
    </row>
    <row r="1157" spans="1:26" ht="13">
      <c r="A1157" s="74">
        <v>1966.09</v>
      </c>
      <c r="B1157" s="95">
        <v>77.81</v>
      </c>
      <c r="C1157" s="96">
        <v>2.89</v>
      </c>
      <c r="D1157" s="95">
        <v>5.51</v>
      </c>
      <c r="E1157" s="95">
        <v>32.700000000000003</v>
      </c>
      <c r="F1157" s="96">
        <f t="shared" si="245"/>
        <v>1966.7083333332464</v>
      </c>
      <c r="G1157" s="97">
        <v>5.18</v>
      </c>
      <c r="H1157" s="96">
        <f t="shared" si="242"/>
        <v>759.58859648318014</v>
      </c>
      <c r="I1157" s="96">
        <f t="shared" si="238"/>
        <v>28.212453975535158</v>
      </c>
      <c r="J1157" s="98">
        <f t="shared" si="243"/>
        <v>100608.78658042004</v>
      </c>
      <c r="K1157" s="96">
        <f t="shared" si="239"/>
        <v>53.789142354740036</v>
      </c>
      <c r="L1157" s="98">
        <f t="shared" si="240"/>
        <v>7124.462332066757</v>
      </c>
      <c r="M1157" s="91">
        <f t="shared" si="246"/>
        <v>19.161676250615013</v>
      </c>
      <c r="N1157" s="87"/>
      <c r="O1157" s="99">
        <f t="shared" si="247"/>
        <v>22.136998500688073</v>
      </c>
      <c r="P1157" s="99"/>
      <c r="Q1157" s="107">
        <f t="shared" si="248"/>
        <v>1.8227981090812209E-2</v>
      </c>
      <c r="R1157" s="97">
        <f t="shared" si="241"/>
        <v>1.0175811091873184</v>
      </c>
      <c r="S1157" s="97">
        <f t="shared" si="244"/>
        <v>11.684692688051177</v>
      </c>
      <c r="T1157" s="100">
        <f t="shared" si="249"/>
        <v>8.3725961215934674E-3</v>
      </c>
      <c r="U1157" s="100">
        <f t="shared" si="250"/>
        <v>-8.5752295276819712E-3</v>
      </c>
      <c r="V1157" s="100">
        <f t="shared" si="251"/>
        <v>1.6947825649275439E-2</v>
      </c>
      <c r="Y1157" s="81"/>
      <c r="Z1157" s="81"/>
    </row>
    <row r="1158" spans="1:26" ht="13">
      <c r="A1158" s="74">
        <v>1966.1</v>
      </c>
      <c r="B1158" s="95">
        <v>77.13</v>
      </c>
      <c r="C1158" s="96">
        <v>2.8833299999999999</v>
      </c>
      <c r="D1158" s="95">
        <v>5.5233299999999996</v>
      </c>
      <c r="E1158" s="95">
        <v>32.9</v>
      </c>
      <c r="F1158" s="96">
        <f t="shared" si="245"/>
        <v>1966.7916666665797</v>
      </c>
      <c r="G1158" s="97">
        <v>5.01</v>
      </c>
      <c r="H1158" s="96">
        <f t="shared" si="242"/>
        <v>748.37316610942219</v>
      </c>
      <c r="I1158" s="96">
        <f t="shared" si="238"/>
        <v>27.976232348480234</v>
      </c>
      <c r="J1158" s="98">
        <f t="shared" si="243"/>
        <v>99432.075556566837</v>
      </c>
      <c r="K1158" s="96">
        <f t="shared" si="239"/>
        <v>53.591494354559252</v>
      </c>
      <c r="L1158" s="98">
        <f t="shared" si="240"/>
        <v>7120.3962904687196</v>
      </c>
      <c r="M1158" s="91">
        <f t="shared" si="246"/>
        <v>18.825409371315683</v>
      </c>
      <c r="N1158" s="87"/>
      <c r="O1158" s="99">
        <f t="shared" si="247"/>
        <v>21.746931566579864</v>
      </c>
      <c r="P1158" s="99"/>
      <c r="Q1158" s="107">
        <f t="shared" si="248"/>
        <v>2.1110043424481022E-2</v>
      </c>
      <c r="R1158" s="97">
        <f t="shared" si="241"/>
        <v>0.99255097662632741</v>
      </c>
      <c r="S1158" s="97">
        <f t="shared" si="244"/>
        <v>11.8178421658011</v>
      </c>
      <c r="T1158" s="100">
        <f t="shared" si="249"/>
        <v>5.8597346247946103E-3</v>
      </c>
      <c r="U1158" s="100">
        <f t="shared" si="250"/>
        <v>-8.3533751848543503E-3</v>
      </c>
      <c r="V1158" s="100">
        <f t="shared" si="251"/>
        <v>1.4213109809648961E-2</v>
      </c>
      <c r="Y1158" s="81"/>
      <c r="Z1158" s="81"/>
    </row>
    <row r="1159" spans="1:26" ht="13">
      <c r="A1159" s="74">
        <v>1966.11</v>
      </c>
      <c r="B1159" s="95">
        <v>80.989999999999995</v>
      </c>
      <c r="C1159" s="96">
        <v>2.8766699999999998</v>
      </c>
      <c r="D1159" s="95">
        <v>5.53667</v>
      </c>
      <c r="E1159" s="95">
        <v>32.9</v>
      </c>
      <c r="F1159" s="96">
        <f t="shared" si="245"/>
        <v>1966.8749999999129</v>
      </c>
      <c r="G1159" s="97">
        <v>5.16</v>
      </c>
      <c r="H1159" s="96">
        <f t="shared" si="242"/>
        <v>785.82578404255298</v>
      </c>
      <c r="I1159" s="96">
        <f t="shared" si="238"/>
        <v>27.911612028419444</v>
      </c>
      <c r="J1159" s="98">
        <f t="shared" si="243"/>
        <v>104717.22941863035</v>
      </c>
      <c r="K1159" s="96">
        <f t="shared" si="239"/>
        <v>53.720929049696032</v>
      </c>
      <c r="L1159" s="98">
        <f t="shared" si="240"/>
        <v>7158.720121067392</v>
      </c>
      <c r="M1159" s="91">
        <f t="shared" si="246"/>
        <v>19.711251211928975</v>
      </c>
      <c r="N1159" s="87"/>
      <c r="O1159" s="99">
        <f t="shared" si="247"/>
        <v>22.765719180291416</v>
      </c>
      <c r="P1159" s="99"/>
      <c r="Q1159" s="107">
        <f t="shared" si="248"/>
        <v>1.7222795263777992E-2</v>
      </c>
      <c r="R1159" s="97">
        <f t="shared" si="241"/>
        <v>1.0294635264998171</v>
      </c>
      <c r="S1159" s="97">
        <f t="shared" si="244"/>
        <v>11.729810783281673</v>
      </c>
      <c r="T1159" s="100">
        <f t="shared" si="249"/>
        <v>1.2934079183080094E-4</v>
      </c>
      <c r="U1159" s="100">
        <f t="shared" si="250"/>
        <v>-6.3407983623332553E-3</v>
      </c>
      <c r="V1159" s="100">
        <f t="shared" si="251"/>
        <v>6.4701391541640563E-3</v>
      </c>
      <c r="Y1159" s="81"/>
      <c r="Z1159" s="81"/>
    </row>
    <row r="1160" spans="1:26" ht="13">
      <c r="A1160" s="74">
        <v>1966.12</v>
      </c>
      <c r="B1160" s="95">
        <v>81.33</v>
      </c>
      <c r="C1160" s="96">
        <v>2.87</v>
      </c>
      <c r="D1160" s="95">
        <v>5.55</v>
      </c>
      <c r="E1160" s="95">
        <v>32.9</v>
      </c>
      <c r="F1160" s="96">
        <f t="shared" si="245"/>
        <v>1966.9583333332462</v>
      </c>
      <c r="G1160" s="97">
        <v>4.84</v>
      </c>
      <c r="H1160" s="96">
        <f t="shared" si="242"/>
        <v>789.12471930091169</v>
      </c>
      <c r="I1160" s="96">
        <f t="shared" si="238"/>
        <v>27.846894680851058</v>
      </c>
      <c r="J1160" s="98">
        <f t="shared" si="243"/>
        <v>105466.07160538128</v>
      </c>
      <c r="K1160" s="96">
        <f t="shared" si="239"/>
        <v>53.850266717325212</v>
      </c>
      <c r="L1160" s="98">
        <f t="shared" si="240"/>
        <v>7197.0576344505853</v>
      </c>
      <c r="M1160" s="91">
        <f t="shared" si="246"/>
        <v>19.736473752791976</v>
      </c>
      <c r="N1160" s="87"/>
      <c r="O1160" s="99">
        <f t="shared" si="247"/>
        <v>22.790219081135138</v>
      </c>
      <c r="P1160" s="99"/>
      <c r="Q1160" s="107">
        <f t="shared" si="248"/>
        <v>1.9988484803566034E-2</v>
      </c>
      <c r="R1160" s="97">
        <f t="shared" si="241"/>
        <v>1.0247245931872906</v>
      </c>
      <c r="S1160" s="97">
        <f t="shared" si="244"/>
        <v>12.075412374132732</v>
      </c>
      <c r="T1160" s="100">
        <f t="shared" si="249"/>
        <v>2.7983091447607578E-3</v>
      </c>
      <c r="U1160" s="100">
        <f t="shared" si="250"/>
        <v>-6.0330276215824208E-3</v>
      </c>
      <c r="V1160" s="100">
        <f t="shared" si="251"/>
        <v>8.8313367663431785E-3</v>
      </c>
      <c r="Y1160" s="81"/>
      <c r="Z1160" s="81"/>
    </row>
    <row r="1161" spans="1:26" ht="13">
      <c r="A1161" s="74">
        <v>1967.01</v>
      </c>
      <c r="B1161" s="95">
        <v>84.45</v>
      </c>
      <c r="C1161" s="96">
        <v>2.88</v>
      </c>
      <c r="D1161" s="95">
        <v>5.5166700000000004</v>
      </c>
      <c r="E1161" s="95">
        <v>32.9</v>
      </c>
      <c r="F1161" s="96">
        <f t="shared" si="245"/>
        <v>1967.0416666665794</v>
      </c>
      <c r="G1161" s="97">
        <v>4.58</v>
      </c>
      <c r="H1161" s="96">
        <f t="shared" si="242"/>
        <v>819.39730167173229</v>
      </c>
      <c r="I1161" s="96">
        <f t="shared" ref="I1161:I1224" si="252">C1161*$E$1859/E1161</f>
        <v>27.943922188449839</v>
      </c>
      <c r="J1161" s="98">
        <f t="shared" si="243"/>
        <v>109823.20920029189</v>
      </c>
      <c r="K1161" s="96">
        <f t="shared" ref="K1161:K1224" si="253">D1161*$E$1859/E1161</f>
        <v>53.526874034498469</v>
      </c>
      <c r="L1161" s="98">
        <f t="shared" ref="L1161:L1224" si="254">K1161*(J1161/H1161)</f>
        <v>7174.1670041323196</v>
      </c>
      <c r="M1161" s="91">
        <f t="shared" si="246"/>
        <v>20.432242125384288</v>
      </c>
      <c r="N1161" s="87"/>
      <c r="O1161" s="99">
        <f t="shared" si="247"/>
        <v>23.586985839267893</v>
      </c>
      <c r="P1161" s="99"/>
      <c r="Q1161" s="107">
        <f t="shared" si="248"/>
        <v>2.0863127305986419E-2</v>
      </c>
      <c r="R1161" s="97">
        <f t="shared" ref="R1161:R1224" si="255">((G1161/G1162+G1161/1200+((1+G1162/1200)^(-119))*(1-G1161/G1162)))</f>
        <v>0.99984673348798547</v>
      </c>
      <c r="S1161" s="97">
        <f t="shared" si="244"/>
        <v>12.373972032651938</v>
      </c>
      <c r="T1161" s="100">
        <f t="shared" si="249"/>
        <v>-2.3003099633071011E-3</v>
      </c>
      <c r="U1161" s="100">
        <f t="shared" si="250"/>
        <v>-1.0797432825817244E-2</v>
      </c>
      <c r="V1161" s="100">
        <f t="shared" si="251"/>
        <v>8.4971228625101425E-3</v>
      </c>
      <c r="Y1161" s="81"/>
      <c r="Z1161" s="81"/>
    </row>
    <row r="1162" spans="1:26" ht="13">
      <c r="A1162" s="74">
        <v>1967.02</v>
      </c>
      <c r="B1162" s="95">
        <v>87.36</v>
      </c>
      <c r="C1162" s="96">
        <v>2.89</v>
      </c>
      <c r="D1162" s="95">
        <v>5.4833299999999996</v>
      </c>
      <c r="E1162" s="95">
        <v>32.9</v>
      </c>
      <c r="F1162" s="96">
        <f t="shared" si="245"/>
        <v>1967.1249999999127</v>
      </c>
      <c r="G1162" s="97">
        <v>4.63</v>
      </c>
      <c r="H1162" s="96">
        <f t="shared" ref="H1162:H1225" si="256">B1162*$E$1859/E1162</f>
        <v>847.63230638297853</v>
      </c>
      <c r="I1162" s="96">
        <f t="shared" si="252"/>
        <v>28.040949696048624</v>
      </c>
      <c r="J1162" s="98">
        <f t="shared" ref="J1162:J1225" si="257">J1161*((H1162+(I1162/12))/H1161)</f>
        <v>113920.71812062251</v>
      </c>
      <c r="K1162" s="96">
        <f t="shared" si="253"/>
        <v>53.203384324164119</v>
      </c>
      <c r="L1162" s="98">
        <f t="shared" si="254"/>
        <v>7150.4680779802311</v>
      </c>
      <c r="M1162" s="91">
        <f t="shared" si="246"/>
        <v>21.074443163678449</v>
      </c>
      <c r="N1162" s="87"/>
      <c r="O1162" s="99">
        <f t="shared" si="247"/>
        <v>24.320019544824302</v>
      </c>
      <c r="P1162" s="99"/>
      <c r="Q1162" s="107">
        <f t="shared" si="248"/>
        <v>1.8503704565098963E-2</v>
      </c>
      <c r="R1162" s="97">
        <f t="shared" si="255"/>
        <v>1.0110339143296996</v>
      </c>
      <c r="S1162" s="97">
        <f t="shared" ref="S1162:S1225" si="258">S1161*R1161*E1161/E1162</f>
        <v>12.372075517118729</v>
      </c>
      <c r="T1162" s="100">
        <f t="shared" si="249"/>
        <v>-9.3358805231842368E-3</v>
      </c>
      <c r="U1162" s="100">
        <f t="shared" si="250"/>
        <v>-1.2447113464996162E-2</v>
      </c>
      <c r="V1162" s="100">
        <f t="shared" si="251"/>
        <v>3.1112329418119256E-3</v>
      </c>
      <c r="Y1162" s="81"/>
      <c r="Z1162" s="81"/>
    </row>
    <row r="1163" spans="1:26" ht="13">
      <c r="A1163" s="74">
        <v>1967.03</v>
      </c>
      <c r="B1163" s="95">
        <v>89.42</v>
      </c>
      <c r="C1163" s="96">
        <v>2.9</v>
      </c>
      <c r="D1163" s="95">
        <v>5.45</v>
      </c>
      <c r="E1163" s="95">
        <v>33</v>
      </c>
      <c r="F1163" s="96">
        <f t="shared" ref="F1163:F1226" si="259">F1162+1/12</f>
        <v>1967.2083333332459</v>
      </c>
      <c r="G1163" s="97">
        <v>4.54</v>
      </c>
      <c r="H1163" s="96">
        <f t="shared" si="256"/>
        <v>864.9908215151512</v>
      </c>
      <c r="I1163" s="96">
        <f t="shared" si="252"/>
        <v>28.052710606060597</v>
      </c>
      <c r="J1163" s="98">
        <f t="shared" si="257"/>
        <v>116567.86819256307</v>
      </c>
      <c r="K1163" s="96">
        <f t="shared" si="253"/>
        <v>52.719749242424228</v>
      </c>
      <c r="L1163" s="98">
        <f t="shared" si="254"/>
        <v>7104.6173300097162</v>
      </c>
      <c r="M1163" s="91">
        <f t="shared" si="246"/>
        <v>21.443898602019104</v>
      </c>
      <c r="N1163" s="87"/>
      <c r="O1163" s="99">
        <f t="shared" si="247"/>
        <v>24.737345583070837</v>
      </c>
      <c r="P1163" s="99"/>
      <c r="Q1163" s="107">
        <f t="shared" si="248"/>
        <v>1.85283217665798E-2</v>
      </c>
      <c r="R1163" s="97">
        <f t="shared" si="255"/>
        <v>0.99980607830898216</v>
      </c>
      <c r="S1163" s="97">
        <f t="shared" si="258"/>
        <v>12.470683126520477</v>
      </c>
      <c r="T1163" s="100">
        <f t="shared" si="249"/>
        <v>-1.2325121447545717E-2</v>
      </c>
      <c r="U1163" s="100">
        <f t="shared" si="250"/>
        <v>-1.3771681759980003E-2</v>
      </c>
      <c r="V1163" s="100">
        <f t="shared" si="251"/>
        <v>1.4465603124342863E-3</v>
      </c>
      <c r="Y1163" s="81"/>
      <c r="Z1163" s="81"/>
    </row>
    <row r="1164" spans="1:26" ht="13">
      <c r="A1164" s="74">
        <v>1967.04</v>
      </c>
      <c r="B1164" s="95">
        <v>90.96</v>
      </c>
      <c r="C1164" s="96">
        <v>2.9</v>
      </c>
      <c r="D1164" s="95">
        <v>5.41</v>
      </c>
      <c r="E1164" s="95">
        <v>33.1</v>
      </c>
      <c r="F1164" s="96">
        <f t="shared" si="259"/>
        <v>1967.2916666665792</v>
      </c>
      <c r="G1164" s="97">
        <v>4.59</v>
      </c>
      <c r="H1164" s="96">
        <f t="shared" si="256"/>
        <v>877.22950694864005</v>
      </c>
      <c r="I1164" s="96">
        <f t="shared" si="252"/>
        <v>27.967959214501501</v>
      </c>
      <c r="J1164" s="98">
        <f t="shared" si="257"/>
        <v>118531.26234291632</v>
      </c>
      <c r="K1164" s="96">
        <f t="shared" si="253"/>
        <v>52.174710120845909</v>
      </c>
      <c r="L1164" s="98">
        <f t="shared" si="254"/>
        <v>7049.8475074227945</v>
      </c>
      <c r="M1164" s="91">
        <f t="shared" si="246"/>
        <v>21.686025566746252</v>
      </c>
      <c r="N1164" s="87"/>
      <c r="O1164" s="99">
        <f t="shared" si="247"/>
        <v>25.007294802946507</v>
      </c>
      <c r="P1164" s="99"/>
      <c r="Q1164" s="107">
        <f t="shared" si="248"/>
        <v>1.7450185317673478E-2</v>
      </c>
      <c r="R1164" s="97">
        <f t="shared" si="255"/>
        <v>0.98338901038643711</v>
      </c>
      <c r="S1164" s="97">
        <f t="shared" si="258"/>
        <v>12.430596316872942</v>
      </c>
      <c r="T1164" s="100">
        <f t="shared" si="249"/>
        <v>-1.5975949325964911E-2</v>
      </c>
      <c r="U1164" s="100">
        <f t="shared" si="250"/>
        <v>-1.305060279982817E-2</v>
      </c>
      <c r="V1164" s="100">
        <f t="shared" si="251"/>
        <v>-2.9253465261367406E-3</v>
      </c>
      <c r="Y1164" s="81"/>
      <c r="Z1164" s="81"/>
    </row>
    <row r="1165" spans="1:26" ht="13">
      <c r="A1165" s="74">
        <v>1967.05</v>
      </c>
      <c r="B1165" s="95">
        <v>92.59</v>
      </c>
      <c r="C1165" s="96">
        <v>2.9</v>
      </c>
      <c r="D1165" s="95">
        <v>5.37</v>
      </c>
      <c r="E1165" s="95">
        <v>33.200000000000003</v>
      </c>
      <c r="F1165" s="96">
        <f t="shared" si="259"/>
        <v>1967.3749999999125</v>
      </c>
      <c r="G1165" s="97">
        <v>4.8499999999999996</v>
      </c>
      <c r="H1165" s="96">
        <f t="shared" si="256"/>
        <v>890.25982213855389</v>
      </c>
      <c r="I1165" s="96">
        <f t="shared" si="252"/>
        <v>27.883718373493963</v>
      </c>
      <c r="J1165" s="98">
        <f t="shared" si="257"/>
        <v>120605.88939916495</v>
      </c>
      <c r="K1165" s="96">
        <f t="shared" si="253"/>
        <v>51.632954367469864</v>
      </c>
      <c r="L1165" s="98">
        <f t="shared" si="254"/>
        <v>6994.8550175344626</v>
      </c>
      <c r="M1165" s="91">
        <f t="shared" si="246"/>
        <v>21.948477389658411</v>
      </c>
      <c r="N1165" s="87"/>
      <c r="O1165" s="99">
        <f t="shared" si="247"/>
        <v>25.300129034292649</v>
      </c>
      <c r="P1165" s="99"/>
      <c r="Q1165" s="107">
        <f t="shared" si="248"/>
        <v>1.4241698664414548E-2</v>
      </c>
      <c r="R1165" s="97">
        <f t="shared" si="255"/>
        <v>0.99078328788557335</v>
      </c>
      <c r="S1165" s="97">
        <f t="shared" si="258"/>
        <v>12.187292196675735</v>
      </c>
      <c r="T1165" s="100">
        <f t="shared" si="249"/>
        <v>-1.8103709951358127E-2</v>
      </c>
      <c r="U1165" s="100">
        <f t="shared" si="250"/>
        <v>-1.1605898470410048E-2</v>
      </c>
      <c r="V1165" s="100">
        <f t="shared" si="251"/>
        <v>-6.4978114809480791E-3</v>
      </c>
      <c r="Y1165" s="81"/>
      <c r="Z1165" s="81"/>
    </row>
    <row r="1166" spans="1:26" ht="13">
      <c r="A1166" s="74">
        <v>1967.06</v>
      </c>
      <c r="B1166" s="95">
        <v>91.43</v>
      </c>
      <c r="C1166" s="96">
        <v>2.9</v>
      </c>
      <c r="D1166" s="95">
        <v>5.33</v>
      </c>
      <c r="E1166" s="95">
        <v>33.299999999999997</v>
      </c>
      <c r="F1166" s="96">
        <f t="shared" si="259"/>
        <v>1967.4583333332457</v>
      </c>
      <c r="G1166" s="97">
        <v>5.0199999999999996</v>
      </c>
      <c r="H1166" s="96">
        <f t="shared" si="256"/>
        <v>876.46637582582571</v>
      </c>
      <c r="I1166" s="96">
        <f t="shared" si="252"/>
        <v>27.799983483483476</v>
      </c>
      <c r="J1166" s="98">
        <f t="shared" si="257"/>
        <v>119051.09904669732</v>
      </c>
      <c r="K1166" s="96">
        <f t="shared" si="253"/>
        <v>51.094452402402396</v>
      </c>
      <c r="L1166" s="98">
        <f t="shared" si="254"/>
        <v>6940.198599134822</v>
      </c>
      <c r="M1166" s="91">
        <f t="shared" si="246"/>
        <v>21.552097609793492</v>
      </c>
      <c r="N1166" s="87"/>
      <c r="O1166" s="99">
        <f t="shared" si="247"/>
        <v>24.835207934713083</v>
      </c>
      <c r="P1166" s="99"/>
      <c r="Q1166" s="107">
        <f t="shared" si="248"/>
        <v>1.3322936774481049E-2</v>
      </c>
      <c r="R1166" s="97">
        <f t="shared" si="255"/>
        <v>0.99333424485123878</v>
      </c>
      <c r="S1166" s="97">
        <f t="shared" si="258"/>
        <v>12.038704275587987</v>
      </c>
      <c r="T1166" s="100">
        <f t="shared" si="249"/>
        <v>-1.6593517526992896E-2</v>
      </c>
      <c r="U1166" s="100">
        <f t="shared" si="250"/>
        <v>-9.1929769882308499E-3</v>
      </c>
      <c r="V1166" s="100">
        <f t="shared" si="251"/>
        <v>-7.400540538762046E-3</v>
      </c>
      <c r="Y1166" s="81"/>
      <c r="Z1166" s="81"/>
    </row>
    <row r="1167" spans="1:26" ht="13">
      <c r="A1167" s="74">
        <v>1967.07</v>
      </c>
      <c r="B1167" s="95">
        <v>93.01</v>
      </c>
      <c r="C1167" s="96">
        <v>2.9066700000000001</v>
      </c>
      <c r="D1167" s="95">
        <v>5.32</v>
      </c>
      <c r="E1167" s="95">
        <v>33.4</v>
      </c>
      <c r="F1167" s="96">
        <f t="shared" si="259"/>
        <v>1967.541666666579</v>
      </c>
      <c r="G1167" s="97">
        <v>5.16</v>
      </c>
      <c r="H1167" s="96">
        <f t="shared" si="256"/>
        <v>888.94307499999979</v>
      </c>
      <c r="I1167" s="96">
        <f t="shared" si="252"/>
        <v>27.780498524999992</v>
      </c>
      <c r="J1167" s="98">
        <f t="shared" si="257"/>
        <v>121060.27251627101</v>
      </c>
      <c r="K1167" s="96">
        <f t="shared" si="253"/>
        <v>50.845899999999986</v>
      </c>
      <c r="L1167" s="98">
        <f t="shared" si="254"/>
        <v>6924.4237155850096</v>
      </c>
      <c r="M1167" s="91">
        <f t="shared" si="246"/>
        <v>21.804196245666372</v>
      </c>
      <c r="N1167" s="87"/>
      <c r="O1167" s="99">
        <f t="shared" si="247"/>
        <v>25.117400694974105</v>
      </c>
      <c r="P1167" s="99"/>
      <c r="Q1167" s="107">
        <f t="shared" si="248"/>
        <v>1.0970175118491604E-2</v>
      </c>
      <c r="R1167" s="97">
        <f t="shared" si="255"/>
        <v>0.99505147492736934</v>
      </c>
      <c r="S1167" s="97">
        <f t="shared" si="258"/>
        <v>11.922653456445104</v>
      </c>
      <c r="T1167" s="100">
        <f t="shared" si="249"/>
        <v>-1.7466825169580535E-2</v>
      </c>
      <c r="U1167" s="100">
        <f t="shared" si="250"/>
        <v>-8.4690950527326336E-3</v>
      </c>
      <c r="V1167" s="100">
        <f t="shared" si="251"/>
        <v>-8.9977301168479018E-3</v>
      </c>
      <c r="Y1167" s="81"/>
      <c r="Z1167" s="81"/>
    </row>
    <row r="1168" spans="1:26" ht="13">
      <c r="A1168" s="74">
        <v>1967.08</v>
      </c>
      <c r="B1168" s="95">
        <v>94.49</v>
      </c>
      <c r="C1168" s="96">
        <v>2.9133300000000002</v>
      </c>
      <c r="D1168" s="95">
        <v>5.31</v>
      </c>
      <c r="E1168" s="95">
        <v>33.5</v>
      </c>
      <c r="F1168" s="96">
        <f t="shared" si="259"/>
        <v>1967.6249999999122</v>
      </c>
      <c r="G1168" s="97">
        <v>5.28</v>
      </c>
      <c r="H1168" s="96">
        <f t="shared" si="256"/>
        <v>900.3923894029848</v>
      </c>
      <c r="I1168" s="96">
        <f t="shared" si="252"/>
        <v>27.761034604925367</v>
      </c>
      <c r="J1168" s="98">
        <f t="shared" si="257"/>
        <v>122934.5436252135</v>
      </c>
      <c r="K1168" s="96">
        <f t="shared" si="253"/>
        <v>50.598831492537293</v>
      </c>
      <c r="L1168" s="98">
        <f t="shared" si="254"/>
        <v>6908.4816028138812</v>
      </c>
      <c r="M1168" s="91">
        <f t="shared" si="246"/>
        <v>22.030627049126029</v>
      </c>
      <c r="N1168" s="87"/>
      <c r="O1168" s="99">
        <f t="shared" si="247"/>
        <v>25.369524753969273</v>
      </c>
      <c r="P1168" s="99"/>
      <c r="Q1168" s="107">
        <f t="shared" si="248"/>
        <v>9.6027920021896987E-3</v>
      </c>
      <c r="R1168" s="97">
        <f t="shared" si="255"/>
        <v>1.0028599810166616</v>
      </c>
      <c r="S1168" s="97">
        <f t="shared" si="258"/>
        <v>11.828240014624244</v>
      </c>
      <c r="T1168" s="100">
        <f t="shared" si="249"/>
        <v>-2.1350205562549629E-2</v>
      </c>
      <c r="U1168" s="100">
        <f t="shared" si="250"/>
        <v>-7.8862428294715903E-3</v>
      </c>
      <c r="V1168" s="100">
        <f t="shared" si="251"/>
        <v>-1.3463962733078039E-2</v>
      </c>
      <c r="Y1168" s="81"/>
      <c r="Z1168" s="81"/>
    </row>
    <row r="1169" spans="1:26" ht="13">
      <c r="A1169" s="74">
        <v>1967.09</v>
      </c>
      <c r="B1169" s="95">
        <v>95.81</v>
      </c>
      <c r="C1169" s="96">
        <v>2.92</v>
      </c>
      <c r="D1169" s="95">
        <v>5.3</v>
      </c>
      <c r="E1169" s="95">
        <v>33.6</v>
      </c>
      <c r="F1169" s="96">
        <f t="shared" si="259"/>
        <v>1967.7083333332455</v>
      </c>
      <c r="G1169" s="97">
        <v>5.3</v>
      </c>
      <c r="H1169" s="96">
        <f t="shared" si="256"/>
        <v>910.25345550595205</v>
      </c>
      <c r="I1169" s="96">
        <f t="shared" si="252"/>
        <v>27.741781547619038</v>
      </c>
      <c r="J1169" s="98">
        <f t="shared" si="257"/>
        <v>124596.56078180471</v>
      </c>
      <c r="K1169" s="96">
        <f t="shared" si="253"/>
        <v>50.35323363095236</v>
      </c>
      <c r="L1169" s="98">
        <f t="shared" si="254"/>
        <v>6892.4096873349854</v>
      </c>
      <c r="M1169" s="91">
        <f t="shared" si="246"/>
        <v>22.219145488664797</v>
      </c>
      <c r="N1169" s="87"/>
      <c r="O1169" s="99">
        <f t="shared" si="247"/>
        <v>25.577428710702122</v>
      </c>
      <c r="P1169" s="99"/>
      <c r="Q1169" s="107">
        <f t="shared" si="248"/>
        <v>9.3208473238869174E-3</v>
      </c>
      <c r="R1169" s="97">
        <f t="shared" si="255"/>
        <v>0.99066932403217856</v>
      </c>
      <c r="S1169" s="97">
        <f t="shared" si="258"/>
        <v>11.826764781060733</v>
      </c>
      <c r="T1169" s="100">
        <f t="shared" si="249"/>
        <v>-2.4132878792964996E-2</v>
      </c>
      <c r="U1169" s="100">
        <f t="shared" si="250"/>
        <v>-7.1723420467514343E-3</v>
      </c>
      <c r="V1169" s="100">
        <f t="shared" si="251"/>
        <v>-1.6960536746213561E-2</v>
      </c>
      <c r="Y1169" s="81"/>
      <c r="Z1169" s="81"/>
    </row>
    <row r="1170" spans="1:26" ht="13">
      <c r="A1170" s="74">
        <v>1967.1</v>
      </c>
      <c r="B1170" s="95">
        <v>95.66</v>
      </c>
      <c r="C1170" s="96">
        <v>2.92</v>
      </c>
      <c r="D1170" s="95">
        <v>5.31</v>
      </c>
      <c r="E1170" s="95">
        <v>33.700000000000003</v>
      </c>
      <c r="F1170" s="96">
        <f t="shared" si="259"/>
        <v>1967.7916666665787</v>
      </c>
      <c r="G1170" s="97">
        <v>5.48</v>
      </c>
      <c r="H1170" s="96">
        <f t="shared" si="256"/>
        <v>906.13154391691353</v>
      </c>
      <c r="I1170" s="96">
        <f t="shared" si="252"/>
        <v>27.659461721068237</v>
      </c>
      <c r="J1170" s="98">
        <f t="shared" si="257"/>
        <v>124347.85365210942</v>
      </c>
      <c r="K1170" s="96">
        <f t="shared" si="253"/>
        <v>50.298541691394632</v>
      </c>
      <c r="L1170" s="98">
        <f t="shared" si="254"/>
        <v>6902.4367854139755</v>
      </c>
      <c r="M1170" s="91">
        <f t="shared" si="246"/>
        <v>22.06819919418389</v>
      </c>
      <c r="N1170" s="87"/>
      <c r="O1170" s="99">
        <f t="shared" si="247"/>
        <v>25.395023055830496</v>
      </c>
      <c r="P1170" s="99"/>
      <c r="Q1170" s="107">
        <f t="shared" si="248"/>
        <v>8.1310570335601726E-3</v>
      </c>
      <c r="R1170" s="97">
        <f t="shared" si="255"/>
        <v>0.98419589994287426</v>
      </c>
      <c r="S1170" s="97">
        <f t="shared" si="258"/>
        <v>11.681646266775607</v>
      </c>
      <c r="T1170" s="100">
        <f t="shared" si="249"/>
        <v>-2.6416414101271268E-2</v>
      </c>
      <c r="U1170" s="100">
        <f t="shared" si="250"/>
        <v>-6.9106636236335728E-3</v>
      </c>
      <c r="V1170" s="100">
        <f t="shared" si="251"/>
        <v>-1.9505750477637696E-2</v>
      </c>
      <c r="Y1170" s="81"/>
      <c r="Z1170" s="81"/>
    </row>
    <row r="1171" spans="1:26" ht="13">
      <c r="A1171" s="74">
        <v>1967.11</v>
      </c>
      <c r="B1171" s="95">
        <v>92.66</v>
      </c>
      <c r="C1171" s="96">
        <v>2.92</v>
      </c>
      <c r="D1171" s="95">
        <v>5.32</v>
      </c>
      <c r="E1171" s="95">
        <v>33.799999999999997</v>
      </c>
      <c r="F1171" s="96">
        <f t="shared" si="259"/>
        <v>1967.874999999912</v>
      </c>
      <c r="G1171" s="97">
        <v>5.75</v>
      </c>
      <c r="H1171" s="96">
        <f t="shared" si="256"/>
        <v>875.11750088757378</v>
      </c>
      <c r="I1171" s="96">
        <f t="shared" si="252"/>
        <v>27.577628994082833</v>
      </c>
      <c r="J1171" s="98">
        <f t="shared" si="257"/>
        <v>120407.18801709029</v>
      </c>
      <c r="K1171" s="96">
        <f t="shared" si="253"/>
        <v>50.244173372781056</v>
      </c>
      <c r="L1171" s="98">
        <f t="shared" si="254"/>
        <v>6913.0826705257969</v>
      </c>
      <c r="M1171" s="91">
        <f t="shared" si="246"/>
        <v>21.263102968336295</v>
      </c>
      <c r="N1171" s="87"/>
      <c r="O1171" s="99">
        <f t="shared" si="247"/>
        <v>24.462965360562379</v>
      </c>
      <c r="P1171" s="99"/>
      <c r="Q1171" s="107">
        <f t="shared" si="248"/>
        <v>7.0893778261975349E-3</v>
      </c>
      <c r="R1171" s="97">
        <f t="shared" si="255"/>
        <v>1.0085725527060585</v>
      </c>
      <c r="S1171" s="97">
        <f t="shared" si="258"/>
        <v>11.463013483537786</v>
      </c>
      <c r="T1171" s="100">
        <f t="shared" si="249"/>
        <v>-2.279195981652804E-2</v>
      </c>
      <c r="U1171" s="100">
        <f t="shared" si="250"/>
        <v>-5.307967461709362E-3</v>
      </c>
      <c r="V1171" s="100">
        <f t="shared" si="251"/>
        <v>-1.7483992354818678E-2</v>
      </c>
      <c r="Y1171" s="81"/>
      <c r="Z1171" s="81"/>
    </row>
    <row r="1172" spans="1:26" ht="13">
      <c r="A1172" s="74">
        <v>1967.12</v>
      </c>
      <c r="B1172" s="95">
        <v>95.3</v>
      </c>
      <c r="C1172" s="96">
        <v>2.92</v>
      </c>
      <c r="D1172" s="95">
        <v>5.33</v>
      </c>
      <c r="E1172" s="95">
        <v>33.9</v>
      </c>
      <c r="F1172" s="96">
        <f t="shared" si="259"/>
        <v>1967.9583333332453</v>
      </c>
      <c r="G1172" s="97">
        <v>5.7</v>
      </c>
      <c r="H1172" s="96">
        <f t="shared" si="256"/>
        <v>897.39568289085526</v>
      </c>
      <c r="I1172" s="96">
        <f t="shared" si="252"/>
        <v>27.496279056047189</v>
      </c>
      <c r="J1172" s="98">
        <f t="shared" si="257"/>
        <v>123787.70440449382</v>
      </c>
      <c r="K1172" s="96">
        <f t="shared" si="253"/>
        <v>50.190125811209427</v>
      </c>
      <c r="L1172" s="98">
        <f t="shared" si="254"/>
        <v>6923.2787458127186</v>
      </c>
      <c r="M1172" s="91">
        <f t="shared" si="246"/>
        <v>21.751597808723645</v>
      </c>
      <c r="N1172" s="87"/>
      <c r="O1172" s="99">
        <f t="shared" si="247"/>
        <v>25.018284016206437</v>
      </c>
      <c r="P1172" s="99"/>
      <c r="Q1172" s="107">
        <f t="shared" si="248"/>
        <v>6.8338405886378892E-3</v>
      </c>
      <c r="R1172" s="97">
        <f t="shared" si="255"/>
        <v>1.0177042180566567</v>
      </c>
      <c r="S1172" s="97">
        <f t="shared" si="258"/>
        <v>11.527176697725478</v>
      </c>
      <c r="T1172" s="100">
        <f t="shared" si="249"/>
        <v>-2.5881512493090342E-2</v>
      </c>
      <c r="U1172" s="100">
        <f t="shared" si="250"/>
        <v>-6.3128452528026235E-3</v>
      </c>
      <c r="V1172" s="100">
        <f t="shared" si="251"/>
        <v>-1.9568667240287718E-2</v>
      </c>
      <c r="Y1172" s="81"/>
      <c r="Z1172" s="81"/>
    </row>
    <row r="1173" spans="1:26" ht="13">
      <c r="A1173" s="74">
        <v>1968.01</v>
      </c>
      <c r="B1173" s="95">
        <v>95.04</v>
      </c>
      <c r="C1173" s="96">
        <v>2.93</v>
      </c>
      <c r="D1173" s="95">
        <v>5.3666700000000001</v>
      </c>
      <c r="E1173" s="95">
        <v>34.1</v>
      </c>
      <c r="F1173" s="96">
        <f t="shared" si="259"/>
        <v>1968.0416666665785</v>
      </c>
      <c r="G1173" s="97">
        <v>5.53</v>
      </c>
      <c r="H1173" s="96">
        <f t="shared" si="256"/>
        <v>889.69842580645138</v>
      </c>
      <c r="I1173" s="96">
        <f t="shared" si="252"/>
        <v>27.428623607038116</v>
      </c>
      <c r="J1173" s="98">
        <f t="shared" si="257"/>
        <v>123041.23109862264</v>
      </c>
      <c r="K1173" s="96">
        <f t="shared" si="253"/>
        <v>50.239034625659812</v>
      </c>
      <c r="L1173" s="98">
        <f t="shared" si="254"/>
        <v>6947.8291635105761</v>
      </c>
      <c r="M1173" s="91">
        <f t="shared" si="246"/>
        <v>21.511535896332191</v>
      </c>
      <c r="N1173" s="87"/>
      <c r="O1173" s="99">
        <f t="shared" si="247"/>
        <v>24.736682989926905</v>
      </c>
      <c r="P1173" s="99"/>
      <c r="Q1173" s="107">
        <f t="shared" si="248"/>
        <v>8.9313505399880727E-3</v>
      </c>
      <c r="R1173" s="97">
        <f t="shared" si="255"/>
        <v>1.0023253980989233</v>
      </c>
      <c r="S1173" s="97">
        <f t="shared" si="258"/>
        <v>11.662451324993288</v>
      </c>
      <c r="T1173" s="100">
        <f t="shared" si="249"/>
        <v>-2.9267866978391788E-2</v>
      </c>
      <c r="U1173" s="100">
        <f t="shared" si="250"/>
        <v>-9.3120270743408673E-3</v>
      </c>
      <c r="V1173" s="100">
        <f t="shared" si="251"/>
        <v>-1.995583990405092E-2</v>
      </c>
      <c r="Y1173" s="81"/>
      <c r="Z1173" s="81"/>
    </row>
    <row r="1174" spans="1:26" ht="13">
      <c r="A1174" s="74">
        <v>1968.02</v>
      </c>
      <c r="B1174" s="95">
        <v>90.75</v>
      </c>
      <c r="C1174" s="96">
        <v>2.94</v>
      </c>
      <c r="D1174" s="95">
        <v>5.4033300000000004</v>
      </c>
      <c r="E1174" s="95">
        <v>34.200000000000003</v>
      </c>
      <c r="F1174" s="96">
        <f t="shared" si="259"/>
        <v>1968.1249999999118</v>
      </c>
      <c r="G1174" s="97">
        <v>5.56</v>
      </c>
      <c r="H1174" s="96">
        <f t="shared" si="256"/>
        <v>847.05439692982418</v>
      </c>
      <c r="I1174" s="96">
        <f t="shared" si="252"/>
        <v>27.441762280701742</v>
      </c>
      <c r="J1174" s="98">
        <f t="shared" si="257"/>
        <v>117460.01243312558</v>
      </c>
      <c r="K1174" s="96">
        <f t="shared" si="253"/>
        <v>50.434318838157878</v>
      </c>
      <c r="L1174" s="98">
        <f t="shared" si="254"/>
        <v>6993.6662146587378</v>
      </c>
      <c r="M1174" s="91">
        <f t="shared" si="246"/>
        <v>20.424992376214227</v>
      </c>
      <c r="N1174" s="87"/>
      <c r="O1174" s="99">
        <f t="shared" si="247"/>
        <v>23.486290074730878</v>
      </c>
      <c r="P1174" s="99"/>
      <c r="Q1174" s="107">
        <f t="shared" si="248"/>
        <v>1.140235753135415E-2</v>
      </c>
      <c r="R1174" s="97">
        <f t="shared" si="255"/>
        <v>0.99104669427467706</v>
      </c>
      <c r="S1174" s="97">
        <f t="shared" si="258"/>
        <v>11.655391134480777</v>
      </c>
      <c r="T1174" s="100">
        <f t="shared" si="249"/>
        <v>-2.6320637692261561E-2</v>
      </c>
      <c r="U1174" s="100">
        <f t="shared" si="250"/>
        <v>-9.7000904770658813E-3</v>
      </c>
      <c r="V1174" s="100">
        <f t="shared" si="251"/>
        <v>-1.662054721519568E-2</v>
      </c>
      <c r="Y1174" s="81"/>
      <c r="Z1174" s="81"/>
    </row>
    <row r="1175" spans="1:26" ht="13">
      <c r="A1175" s="74">
        <v>1968.03</v>
      </c>
      <c r="B1175" s="95">
        <v>89.09</v>
      </c>
      <c r="C1175" s="96">
        <v>2.95</v>
      </c>
      <c r="D1175" s="95">
        <v>5.44</v>
      </c>
      <c r="E1175" s="95">
        <v>34.299999999999997</v>
      </c>
      <c r="F1175" s="96">
        <f t="shared" si="259"/>
        <v>1968.208333333245</v>
      </c>
      <c r="G1175" s="97">
        <v>5.74</v>
      </c>
      <c r="H1175" s="96">
        <f t="shared" si="256"/>
        <v>829.13569518950419</v>
      </c>
      <c r="I1175" s="96">
        <f t="shared" si="252"/>
        <v>27.454824344023319</v>
      </c>
      <c r="J1175" s="98">
        <f t="shared" si="257"/>
        <v>115292.50827385919</v>
      </c>
      <c r="K1175" s="96">
        <f t="shared" si="253"/>
        <v>50.628557434402325</v>
      </c>
      <c r="L1175" s="98">
        <f t="shared" si="254"/>
        <v>7039.9735661667301</v>
      </c>
      <c r="M1175" s="91">
        <f t="shared" si="246"/>
        <v>19.934711308295704</v>
      </c>
      <c r="N1175" s="87"/>
      <c r="O1175" s="99">
        <f t="shared" si="247"/>
        <v>22.923790260635617</v>
      </c>
      <c r="P1175" s="99"/>
      <c r="Q1175" s="107">
        <f t="shared" si="248"/>
        <v>1.0394369323284212E-2</v>
      </c>
      <c r="R1175" s="97">
        <f t="shared" si="255"/>
        <v>1.0123656295663206</v>
      </c>
      <c r="S1175" s="97">
        <f t="shared" si="258"/>
        <v>11.517360362018948</v>
      </c>
      <c r="T1175" s="100">
        <f t="shared" si="249"/>
        <v>-2.5014894991435943E-2</v>
      </c>
      <c r="U1175" s="100">
        <f t="shared" si="250"/>
        <v>-8.7105434123138092E-3</v>
      </c>
      <c r="V1175" s="100">
        <f t="shared" si="251"/>
        <v>-1.6304351579122134E-2</v>
      </c>
      <c r="Y1175" s="81"/>
      <c r="Z1175" s="81"/>
    </row>
    <row r="1176" spans="1:26" ht="13">
      <c r="A1176" s="74">
        <v>1968.04</v>
      </c>
      <c r="B1176" s="95">
        <v>95.67</v>
      </c>
      <c r="C1176" s="96">
        <v>2.96333</v>
      </c>
      <c r="D1176" s="95">
        <v>5.4833299999999996</v>
      </c>
      <c r="E1176" s="95">
        <v>34.4</v>
      </c>
      <c r="F1176" s="96">
        <f t="shared" si="259"/>
        <v>1968.2916666665783</v>
      </c>
      <c r="G1176" s="97">
        <v>5.64</v>
      </c>
      <c r="H1176" s="96">
        <f t="shared" si="256"/>
        <v>887.7856172965113</v>
      </c>
      <c r="I1176" s="96">
        <f t="shared" si="252"/>
        <v>27.498711751889527</v>
      </c>
      <c r="J1176" s="98">
        <f t="shared" si="257"/>
        <v>123766.50871982003</v>
      </c>
      <c r="K1176" s="96">
        <f t="shared" si="253"/>
        <v>50.883469310029056</v>
      </c>
      <c r="L1176" s="98">
        <f t="shared" si="254"/>
        <v>7093.6825573183951</v>
      </c>
      <c r="M1176" s="91">
        <f t="shared" si="246"/>
        <v>21.277356015671749</v>
      </c>
      <c r="N1176" s="87"/>
      <c r="O1176" s="99">
        <f t="shared" si="247"/>
        <v>24.465807304987639</v>
      </c>
      <c r="P1176" s="99"/>
      <c r="Q1176" s="107">
        <f t="shared" si="248"/>
        <v>8.1724569389255847E-3</v>
      </c>
      <c r="R1176" s="97">
        <f t="shared" si="255"/>
        <v>0.98744069838917836</v>
      </c>
      <c r="S1176" s="97">
        <f t="shared" si="258"/>
        <v>11.625885065192623</v>
      </c>
      <c r="T1176" s="100">
        <f t="shared" si="249"/>
        <v>-2.808877773538998E-2</v>
      </c>
      <c r="U1176" s="100">
        <f t="shared" si="250"/>
        <v>-1.0493246848304993E-2</v>
      </c>
      <c r="V1176" s="100">
        <f t="shared" si="251"/>
        <v>-1.7595530887084987E-2</v>
      </c>
      <c r="Y1176" s="81"/>
      <c r="Z1176" s="81"/>
    </row>
    <row r="1177" spans="1:26" ht="13">
      <c r="A1177" s="74">
        <v>1968.05</v>
      </c>
      <c r="B1177" s="95">
        <v>97.87</v>
      </c>
      <c r="C1177" s="96">
        <v>2.9766699999999999</v>
      </c>
      <c r="D1177" s="95">
        <v>5.5266700000000002</v>
      </c>
      <c r="E1177" s="95">
        <v>34.5</v>
      </c>
      <c r="F1177" s="96">
        <f t="shared" si="259"/>
        <v>1968.3749999999116</v>
      </c>
      <c r="G1177" s="97">
        <v>5.87</v>
      </c>
      <c r="H1177" s="96">
        <f t="shared" si="256"/>
        <v>905.56841550724607</v>
      </c>
      <c r="I1177" s="96">
        <f t="shared" si="252"/>
        <v>27.542437267681152</v>
      </c>
      <c r="J1177" s="98">
        <f t="shared" si="257"/>
        <v>126565.59002569538</v>
      </c>
      <c r="K1177" s="96">
        <f t="shared" si="253"/>
        <v>51.13699596333332</v>
      </c>
      <c r="L1177" s="98">
        <f t="shared" si="254"/>
        <v>7147.0956312180433</v>
      </c>
      <c r="M1177" s="91">
        <f t="shared" si="246"/>
        <v>21.630227142779887</v>
      </c>
      <c r="N1177" s="87"/>
      <c r="O1177" s="99">
        <f t="shared" si="247"/>
        <v>24.869313748785775</v>
      </c>
      <c r="P1177" s="99"/>
      <c r="Q1177" s="107">
        <f t="shared" si="248"/>
        <v>5.4011560832052732E-3</v>
      </c>
      <c r="R1177" s="97">
        <f t="shared" si="255"/>
        <v>1.0162240888211822</v>
      </c>
      <c r="S1177" s="97">
        <f t="shared" si="258"/>
        <v>11.44659707666419</v>
      </c>
      <c r="T1177" s="100">
        <f t="shared" si="249"/>
        <v>-2.5957646492055675E-2</v>
      </c>
      <c r="U1177" s="100">
        <f t="shared" si="250"/>
        <v>-1.0541948226916231E-2</v>
      </c>
      <c r="V1177" s="100">
        <f t="shared" si="251"/>
        <v>-1.5415698265139444E-2</v>
      </c>
      <c r="Y1177" s="81"/>
      <c r="Z1177" s="81"/>
    </row>
    <row r="1178" spans="1:26" ht="13">
      <c r="A1178" s="74">
        <v>1968.06</v>
      </c>
      <c r="B1178" s="95">
        <v>100.5</v>
      </c>
      <c r="C1178" s="96">
        <v>2.99</v>
      </c>
      <c r="D1178" s="95">
        <v>5.57</v>
      </c>
      <c r="E1178" s="95">
        <v>34.700000000000003</v>
      </c>
      <c r="F1178" s="96">
        <f t="shared" si="259"/>
        <v>1968.4583333332448</v>
      </c>
      <c r="G1178" s="97">
        <v>5.72</v>
      </c>
      <c r="H1178" s="96">
        <f t="shared" si="256"/>
        <v>924.5435230547547</v>
      </c>
      <c r="I1178" s="96">
        <f t="shared" si="252"/>
        <v>27.506319740633998</v>
      </c>
      <c r="J1178" s="98">
        <f t="shared" si="257"/>
        <v>129537.98662810388</v>
      </c>
      <c r="K1178" s="96">
        <f t="shared" si="253"/>
        <v>51.240869884726209</v>
      </c>
      <c r="L1178" s="98">
        <f t="shared" si="254"/>
        <v>7179.3690101347138</v>
      </c>
      <c r="M1178" s="91">
        <f t="shared" si="246"/>
        <v>22.004623431346538</v>
      </c>
      <c r="N1178" s="87"/>
      <c r="O1178" s="99">
        <f t="shared" si="247"/>
        <v>25.296903018034897</v>
      </c>
      <c r="P1178" s="99"/>
      <c r="Q1178" s="107">
        <f t="shared" si="248"/>
        <v>6.7030870496969583E-3</v>
      </c>
      <c r="R1178" s="97">
        <f t="shared" si="255"/>
        <v>1.0215537495838729</v>
      </c>
      <c r="S1178" s="97">
        <f t="shared" si="258"/>
        <v>11.565262683273817</v>
      </c>
      <c r="T1178" s="100">
        <f t="shared" si="249"/>
        <v>-2.8609620524990942E-2</v>
      </c>
      <c r="U1178" s="100">
        <f t="shared" si="250"/>
        <v>-1.2668593559625685E-2</v>
      </c>
      <c r="V1178" s="100">
        <f t="shared" si="251"/>
        <v>-1.5941026965365257E-2</v>
      </c>
      <c r="Y1178" s="81"/>
      <c r="Z1178" s="81"/>
    </row>
    <row r="1179" spans="1:26" ht="13">
      <c r="A1179" s="74">
        <v>1968.07</v>
      </c>
      <c r="B1179" s="95">
        <v>100.3</v>
      </c>
      <c r="C1179" s="96">
        <v>3.0033300000000001</v>
      </c>
      <c r="D1179" s="95">
        <v>5.6</v>
      </c>
      <c r="E1179" s="95">
        <v>34.9</v>
      </c>
      <c r="F1179" s="96">
        <f t="shared" si="259"/>
        <v>1968.5416666665781</v>
      </c>
      <c r="G1179" s="97">
        <v>5.5</v>
      </c>
      <c r="H1179" s="96">
        <f t="shared" si="256"/>
        <v>917.41593553008568</v>
      </c>
      <c r="I1179" s="96">
        <f t="shared" si="252"/>
        <v>27.470616168051571</v>
      </c>
      <c r="J1179" s="98">
        <f t="shared" si="257"/>
        <v>128860.08166273948</v>
      </c>
      <c r="K1179" s="96">
        <f t="shared" si="253"/>
        <v>51.221627507163305</v>
      </c>
      <c r="L1179" s="98">
        <f t="shared" si="254"/>
        <v>7194.5808306215467</v>
      </c>
      <c r="M1179" s="91">
        <f t="shared" si="246"/>
        <v>21.753537415670952</v>
      </c>
      <c r="N1179" s="87"/>
      <c r="O1179" s="99">
        <f t="shared" si="247"/>
        <v>25.006714675274797</v>
      </c>
      <c r="P1179" s="99"/>
      <c r="Q1179" s="107">
        <f t="shared" si="248"/>
        <v>9.6611769330873024E-3</v>
      </c>
      <c r="R1179" s="97">
        <f t="shared" si="255"/>
        <v>1.0107099146729044</v>
      </c>
      <c r="S1179" s="97">
        <f t="shared" si="258"/>
        <v>11.746832373295765</v>
      </c>
      <c r="T1179" s="100">
        <f t="shared" si="249"/>
        <v>-2.889946510850061E-2</v>
      </c>
      <c r="U1179" s="100">
        <f t="shared" si="250"/>
        <v>-1.5443154806242365E-2</v>
      </c>
      <c r="V1179" s="100">
        <f t="shared" si="251"/>
        <v>-1.3456310302258245E-2</v>
      </c>
      <c r="Y1179" s="81"/>
      <c r="Z1179" s="81"/>
    </row>
    <row r="1180" spans="1:26" ht="13">
      <c r="A1180" s="74">
        <v>1968.08</v>
      </c>
      <c r="B1180" s="95">
        <v>98.11</v>
      </c>
      <c r="C1180" s="96">
        <v>3.01667</v>
      </c>
      <c r="D1180" s="95">
        <v>5.63</v>
      </c>
      <c r="E1180" s="95">
        <v>35</v>
      </c>
      <c r="F1180" s="96">
        <f t="shared" si="259"/>
        <v>1968.6249999999113</v>
      </c>
      <c r="G1180" s="97">
        <v>5.42</v>
      </c>
      <c r="H1180" s="96">
        <f t="shared" si="256"/>
        <v>894.82066442857115</v>
      </c>
      <c r="I1180" s="96">
        <f t="shared" si="252"/>
        <v>27.513797306714277</v>
      </c>
      <c r="J1180" s="98">
        <f t="shared" si="257"/>
        <v>126008.40243630625</v>
      </c>
      <c r="K1180" s="96">
        <f t="shared" si="253"/>
        <v>51.348897571428552</v>
      </c>
      <c r="L1180" s="98">
        <f t="shared" si="254"/>
        <v>7230.9377812292751</v>
      </c>
      <c r="M1180" s="91">
        <f t="shared" si="246"/>
        <v>21.13776679361786</v>
      </c>
      <c r="N1180" s="87"/>
      <c r="O1180" s="99">
        <f t="shared" si="247"/>
        <v>24.299558060393462</v>
      </c>
      <c r="P1180" s="99"/>
      <c r="Q1180" s="107">
        <f t="shared" si="248"/>
        <v>1.2443883796378653E-2</v>
      </c>
      <c r="R1180" s="97">
        <f t="shared" si="255"/>
        <v>1.0014589299656875</v>
      </c>
      <c r="S1180" s="97">
        <f t="shared" si="258"/>
        <v>11.838718117274414</v>
      </c>
      <c r="T1180" s="100">
        <f t="shared" si="249"/>
        <v>-2.0259953645671014E-2</v>
      </c>
      <c r="U1180" s="100">
        <f t="shared" si="250"/>
        <v>-1.4454547241377402E-2</v>
      </c>
      <c r="V1180" s="100">
        <f t="shared" si="251"/>
        <v>-5.8054064042936115E-3</v>
      </c>
      <c r="Y1180" s="81"/>
      <c r="Z1180" s="81"/>
    </row>
    <row r="1181" spans="1:26" ht="13">
      <c r="A1181" s="74">
        <v>1968.09</v>
      </c>
      <c r="B1181" s="95">
        <v>101.3</v>
      </c>
      <c r="C1181" s="96">
        <v>3.03</v>
      </c>
      <c r="D1181" s="95">
        <v>5.66</v>
      </c>
      <c r="E1181" s="95">
        <v>35.1</v>
      </c>
      <c r="F1181" s="96">
        <f t="shared" si="259"/>
        <v>1968.7083333332446</v>
      </c>
      <c r="G1181" s="97">
        <v>5.46</v>
      </c>
      <c r="H1181" s="96">
        <f t="shared" si="256"/>
        <v>921.28309544159515</v>
      </c>
      <c r="I1181" s="96">
        <f t="shared" si="252"/>
        <v>27.556641452991443</v>
      </c>
      <c r="J1181" s="98">
        <f t="shared" si="257"/>
        <v>130058.21133219985</v>
      </c>
      <c r="K1181" s="96">
        <f t="shared" si="253"/>
        <v>51.475442450142431</v>
      </c>
      <c r="L1181" s="98">
        <f t="shared" si="254"/>
        <v>7266.8260231021823</v>
      </c>
      <c r="M1181" s="91">
        <f t="shared" si="246"/>
        <v>21.680275633292936</v>
      </c>
      <c r="N1181" s="87"/>
      <c r="O1181" s="99">
        <f t="shared" si="247"/>
        <v>24.922460342186493</v>
      </c>
      <c r="P1181" s="99"/>
      <c r="Q1181" s="107">
        <f t="shared" si="248"/>
        <v>1.1150936161089017E-2</v>
      </c>
      <c r="R1181" s="97">
        <f t="shared" si="255"/>
        <v>0.99542652120307873</v>
      </c>
      <c r="S1181" s="97">
        <f t="shared" si="258"/>
        <v>11.822212228666272</v>
      </c>
      <c r="T1181" s="100">
        <f t="shared" si="249"/>
        <v>-2.3698916981740537E-2</v>
      </c>
      <c r="U1181" s="100">
        <f t="shared" si="250"/>
        <v>-1.4438237545495558E-2</v>
      </c>
      <c r="V1181" s="100">
        <f t="shared" si="251"/>
        <v>-9.2606794362449785E-3</v>
      </c>
      <c r="Y1181" s="81"/>
      <c r="Z1181" s="81"/>
    </row>
    <row r="1182" spans="1:26" ht="13">
      <c r="A1182" s="74">
        <v>1968.1</v>
      </c>
      <c r="B1182" s="95">
        <v>103.8</v>
      </c>
      <c r="C1182" s="96">
        <v>3.0433300000000001</v>
      </c>
      <c r="D1182" s="95">
        <v>5.6933299999999996</v>
      </c>
      <c r="E1182" s="95">
        <v>35.299999999999997</v>
      </c>
      <c r="F1182" s="96">
        <f t="shared" si="259"/>
        <v>1968.7916666665778</v>
      </c>
      <c r="G1182" s="97">
        <v>5.58</v>
      </c>
      <c r="H1182" s="96">
        <f t="shared" si="256"/>
        <v>938.67104532577889</v>
      </c>
      <c r="I1182" s="96">
        <f t="shared" si="252"/>
        <v>27.521057344617557</v>
      </c>
      <c r="J1182" s="98">
        <f t="shared" si="257"/>
        <v>132836.64498017813</v>
      </c>
      <c r="K1182" s="96">
        <f t="shared" si="253"/>
        <v>51.485202528753526</v>
      </c>
      <c r="L1182" s="98">
        <f t="shared" si="254"/>
        <v>7285.9620035163525</v>
      </c>
      <c r="M1182" s="91">
        <f t="shared" si="246"/>
        <v>22.004606927956889</v>
      </c>
      <c r="N1182" s="87"/>
      <c r="O1182" s="99">
        <f t="shared" si="247"/>
        <v>25.29364511811923</v>
      </c>
      <c r="P1182" s="99"/>
      <c r="Q1182" s="107">
        <f t="shared" si="248"/>
        <v>9.8505894892879364E-3</v>
      </c>
      <c r="R1182" s="97">
        <f t="shared" si="255"/>
        <v>0.99557587350545962</v>
      </c>
      <c r="S1182" s="97">
        <f t="shared" si="258"/>
        <v>11.70146855719185</v>
      </c>
      <c r="T1182" s="100">
        <f t="shared" si="249"/>
        <v>-2.9367712362797338E-2</v>
      </c>
      <c r="U1182" s="100">
        <f t="shared" si="250"/>
        <v>-1.5063763787013462E-2</v>
      </c>
      <c r="V1182" s="100">
        <f t="shared" si="251"/>
        <v>-1.4303948575783876E-2</v>
      </c>
      <c r="Y1182" s="81"/>
      <c r="Z1182" s="81"/>
    </row>
    <row r="1183" spans="1:26" ht="13">
      <c r="A1183" s="74">
        <v>1968.11</v>
      </c>
      <c r="B1183" s="95">
        <v>105.4</v>
      </c>
      <c r="C1183" s="96">
        <v>3.05667</v>
      </c>
      <c r="D1183" s="95">
        <v>5.7266700000000004</v>
      </c>
      <c r="E1183" s="95">
        <v>35.4</v>
      </c>
      <c r="F1183" s="96">
        <f t="shared" si="259"/>
        <v>1968.8749999999111</v>
      </c>
      <c r="G1183" s="97">
        <v>5.7</v>
      </c>
      <c r="H1183" s="96">
        <f t="shared" si="256"/>
        <v>950.44747740112985</v>
      </c>
      <c r="I1183" s="96">
        <f t="shared" si="252"/>
        <v>27.563608071610162</v>
      </c>
      <c r="J1183" s="98">
        <f t="shared" si="257"/>
        <v>134828.25127400976</v>
      </c>
      <c r="K1183" s="96">
        <f t="shared" si="253"/>
        <v>51.640408495338974</v>
      </c>
      <c r="L1183" s="98">
        <f t="shared" si="254"/>
        <v>7325.587302877926</v>
      </c>
      <c r="M1183" s="91">
        <f t="shared" si="246"/>
        <v>22.195529227158161</v>
      </c>
      <c r="N1183" s="87"/>
      <c r="O1183" s="99">
        <f t="shared" si="247"/>
        <v>25.511036361496657</v>
      </c>
      <c r="P1183" s="99"/>
      <c r="Q1183" s="107">
        <f t="shared" si="248"/>
        <v>8.195879324794049E-3</v>
      </c>
      <c r="R1183" s="97">
        <f t="shared" si="255"/>
        <v>0.98016407937857886</v>
      </c>
      <c r="S1183" s="97">
        <f t="shared" si="258"/>
        <v>11.61679102368192</v>
      </c>
      <c r="T1183" s="100">
        <f t="shared" si="249"/>
        <v>-3.6643228172882791E-2</v>
      </c>
      <c r="U1183" s="100">
        <f t="shared" si="250"/>
        <v>-1.5184124813503619E-2</v>
      </c>
      <c r="V1183" s="100">
        <f t="shared" si="251"/>
        <v>-2.1459103359379172E-2</v>
      </c>
      <c r="Y1183" s="81"/>
      <c r="Z1183" s="81"/>
    </row>
    <row r="1184" spans="1:26" ht="13">
      <c r="A1184" s="74">
        <v>1968.12</v>
      </c>
      <c r="B1184" s="95">
        <v>106.5</v>
      </c>
      <c r="C1184" s="96">
        <v>3.07</v>
      </c>
      <c r="D1184" s="95">
        <v>5.76</v>
      </c>
      <c r="E1184" s="95">
        <v>35.5</v>
      </c>
      <c r="F1184" s="96">
        <f t="shared" si="259"/>
        <v>1968.9583333332444</v>
      </c>
      <c r="G1184" s="97">
        <v>6.03</v>
      </c>
      <c r="H1184" s="96">
        <f t="shared" si="256"/>
        <v>957.66149999999971</v>
      </c>
      <c r="I1184" s="96">
        <f t="shared" si="252"/>
        <v>27.60582915492957</v>
      </c>
      <c r="J1184" s="98">
        <f t="shared" si="257"/>
        <v>136177.95712799189</v>
      </c>
      <c r="K1184" s="96">
        <f t="shared" si="253"/>
        <v>51.79465014084505</v>
      </c>
      <c r="L1184" s="98">
        <f t="shared" si="254"/>
        <v>7365.1176812885742</v>
      </c>
      <c r="M1184" s="91">
        <f t="shared" si="246"/>
        <v>22.27787299543488</v>
      </c>
      <c r="N1184" s="87"/>
      <c r="O1184" s="99">
        <f t="shared" si="247"/>
        <v>25.603481925014673</v>
      </c>
      <c r="P1184" s="99"/>
      <c r="Q1184" s="107">
        <f t="shared" si="248"/>
        <v>5.3697008905874213E-3</v>
      </c>
      <c r="R1184" s="97">
        <f t="shared" si="255"/>
        <v>1.0042803063246961</v>
      </c>
      <c r="S1184" s="97">
        <f t="shared" si="258"/>
        <v>11.354287021936413</v>
      </c>
      <c r="T1184" s="100">
        <f t="shared" si="249"/>
        <v>-3.6194372497889593E-2</v>
      </c>
      <c r="U1184" s="100">
        <f t="shared" si="250"/>
        <v>-1.3936881814938795E-2</v>
      </c>
      <c r="V1184" s="100">
        <f t="shared" si="251"/>
        <v>-2.2257490682950798E-2</v>
      </c>
      <c r="Y1184" s="81"/>
      <c r="Z1184" s="81"/>
    </row>
    <row r="1185" spans="1:26" ht="13">
      <c r="A1185" s="74">
        <v>1969.01</v>
      </c>
      <c r="B1185" s="95">
        <v>102</v>
      </c>
      <c r="C1185" s="96">
        <v>3.08</v>
      </c>
      <c r="D1185" s="95">
        <v>5.78</v>
      </c>
      <c r="E1185" s="95">
        <v>35.6</v>
      </c>
      <c r="F1185" s="96">
        <f t="shared" si="259"/>
        <v>1969.0416666665776</v>
      </c>
      <c r="G1185" s="97">
        <v>6.04</v>
      </c>
      <c r="H1185" s="96">
        <f t="shared" si="256"/>
        <v>914.62053370786487</v>
      </c>
      <c r="I1185" s="96">
        <f t="shared" si="252"/>
        <v>27.617953370786509</v>
      </c>
      <c r="J1185" s="98">
        <f t="shared" si="257"/>
        <v>130384.86862719747</v>
      </c>
      <c r="K1185" s="96">
        <f t="shared" si="253"/>
        <v>51.828496910112342</v>
      </c>
      <c r="L1185" s="98">
        <f t="shared" si="254"/>
        <v>7388.4758888745237</v>
      </c>
      <c r="M1185" s="91">
        <f t="shared" si="246"/>
        <v>21.194968072847157</v>
      </c>
      <c r="N1185" s="87"/>
      <c r="O1185" s="99">
        <f t="shared" si="247"/>
        <v>24.359671474340765</v>
      </c>
      <c r="P1185" s="99"/>
      <c r="Q1185" s="107">
        <f t="shared" si="248"/>
        <v>7.4976621748610167E-3</v>
      </c>
      <c r="R1185" s="97">
        <f t="shared" si="255"/>
        <v>0.99393774788232392</v>
      </c>
      <c r="S1185" s="97">
        <f t="shared" si="258"/>
        <v>11.370856267453741</v>
      </c>
      <c r="T1185" s="100">
        <f t="shared" si="249"/>
        <v>-2.8872101644775272E-2</v>
      </c>
      <c r="U1185" s="100">
        <f t="shared" si="250"/>
        <v>-1.4788467462165222E-2</v>
      </c>
      <c r="V1185" s="100">
        <f t="shared" si="251"/>
        <v>-1.408363418261005E-2</v>
      </c>
      <c r="Y1185" s="81"/>
      <c r="Z1185" s="81"/>
    </row>
    <row r="1186" spans="1:26" ht="13">
      <c r="A1186" s="74">
        <v>1969.02</v>
      </c>
      <c r="B1186" s="95">
        <v>101.5</v>
      </c>
      <c r="C1186" s="96">
        <v>3.09</v>
      </c>
      <c r="D1186" s="95">
        <v>5.8</v>
      </c>
      <c r="E1186" s="95">
        <v>35.799999999999997</v>
      </c>
      <c r="F1186" s="96">
        <f t="shared" si="259"/>
        <v>1969.1249999999109</v>
      </c>
      <c r="G1186" s="97">
        <v>6.19</v>
      </c>
      <c r="H1186" s="96">
        <f t="shared" si="256"/>
        <v>905.0525349162009</v>
      </c>
      <c r="I1186" s="96">
        <f t="shared" si="252"/>
        <v>27.552830865921781</v>
      </c>
      <c r="J1186" s="98">
        <f t="shared" si="257"/>
        <v>129348.20965829252</v>
      </c>
      <c r="K1186" s="96">
        <f t="shared" si="253"/>
        <v>51.717287709497192</v>
      </c>
      <c r="L1186" s="98">
        <f t="shared" si="254"/>
        <v>7391.3262661881436</v>
      </c>
      <c r="M1186" s="91">
        <f t="shared" si="246"/>
        <v>20.895729901987231</v>
      </c>
      <c r="N1186" s="87"/>
      <c r="O1186" s="99">
        <f t="shared" si="247"/>
        <v>24.016674426994662</v>
      </c>
      <c r="P1186" s="99"/>
      <c r="Q1186" s="107">
        <f t="shared" si="248"/>
        <v>7.5981495746427208E-3</v>
      </c>
      <c r="R1186" s="97">
        <f t="shared" si="255"/>
        <v>0.99706147684174262</v>
      </c>
      <c r="S1186" s="97">
        <f t="shared" si="258"/>
        <v>11.238784033821517</v>
      </c>
      <c r="T1186" s="100">
        <f t="shared" si="249"/>
        <v>-3.0255130155565579E-2</v>
      </c>
      <c r="U1186" s="100">
        <f t="shared" si="250"/>
        <v>-1.4040140079615737E-2</v>
      </c>
      <c r="V1186" s="100">
        <f t="shared" si="251"/>
        <v>-1.6214990075949842E-2</v>
      </c>
      <c r="Y1186" s="81"/>
      <c r="Z1186" s="81"/>
    </row>
    <row r="1187" spans="1:26" ht="13">
      <c r="A1187" s="74">
        <v>1969.03</v>
      </c>
      <c r="B1187" s="95">
        <v>99.3</v>
      </c>
      <c r="C1187" s="96">
        <v>3.1</v>
      </c>
      <c r="D1187" s="95">
        <v>5.82</v>
      </c>
      <c r="E1187" s="95">
        <v>36.1</v>
      </c>
      <c r="F1187" s="96">
        <f t="shared" si="259"/>
        <v>1969.2083333332441</v>
      </c>
      <c r="G1187" s="97">
        <v>6.3</v>
      </c>
      <c r="H1187" s="96">
        <f t="shared" si="256"/>
        <v>878.07744182825445</v>
      </c>
      <c r="I1187" s="96">
        <f t="shared" si="252"/>
        <v>27.412286703601101</v>
      </c>
      <c r="J1187" s="98">
        <f t="shared" si="257"/>
        <v>125819.4614853759</v>
      </c>
      <c r="K1187" s="96">
        <f t="shared" si="253"/>
        <v>51.464357617728517</v>
      </c>
      <c r="L1187" s="98">
        <f t="shared" si="254"/>
        <v>7374.3128483875917</v>
      </c>
      <c r="M1187" s="91">
        <f t="shared" si="246"/>
        <v>20.202287616481655</v>
      </c>
      <c r="N1187" s="87"/>
      <c r="O1187" s="99">
        <f t="shared" si="247"/>
        <v>23.221677104407629</v>
      </c>
      <c r="P1187" s="99"/>
      <c r="Q1187" s="107">
        <f t="shared" si="248"/>
        <v>8.9937395359405356E-3</v>
      </c>
      <c r="R1187" s="97">
        <f t="shared" si="255"/>
        <v>1.0148747842994055</v>
      </c>
      <c r="S1187" s="97">
        <f t="shared" si="258"/>
        <v>11.11263595896664</v>
      </c>
      <c r="T1187" s="100">
        <f t="shared" si="249"/>
        <v>-2.6294536014482617E-2</v>
      </c>
      <c r="U1187" s="100">
        <f t="shared" si="250"/>
        <v>-1.3303355333953992E-2</v>
      </c>
      <c r="V1187" s="100">
        <f t="shared" si="251"/>
        <v>-1.2991180680528625E-2</v>
      </c>
      <c r="Y1187" s="81"/>
      <c r="Z1187" s="81"/>
    </row>
    <row r="1188" spans="1:26" ht="13">
      <c r="A1188" s="74">
        <v>1969.04</v>
      </c>
      <c r="B1188" s="95">
        <v>101.3</v>
      </c>
      <c r="C1188" s="96">
        <v>3.11</v>
      </c>
      <c r="D1188" s="95">
        <v>5.82667</v>
      </c>
      <c r="E1188" s="95">
        <v>36.299999999999997</v>
      </c>
      <c r="F1188" s="96">
        <f t="shared" si="259"/>
        <v>1969.2916666665774</v>
      </c>
      <c r="G1188" s="97">
        <v>6.17</v>
      </c>
      <c r="H1188" s="96">
        <f t="shared" si="256"/>
        <v>890.82745592286483</v>
      </c>
      <c r="I1188" s="96">
        <f t="shared" si="252"/>
        <v>27.349194352617072</v>
      </c>
      <c r="J1188" s="98">
        <f t="shared" si="257"/>
        <v>127972.97880935635</v>
      </c>
      <c r="K1188" s="96">
        <f t="shared" si="253"/>
        <v>51.239463105647374</v>
      </c>
      <c r="L1188" s="98">
        <f t="shared" si="254"/>
        <v>7360.8718305934099</v>
      </c>
      <c r="M1188" s="91">
        <f t="shared" si="246"/>
        <v>20.428608081932154</v>
      </c>
      <c r="N1188" s="87"/>
      <c r="O1188" s="99">
        <f t="shared" si="247"/>
        <v>23.482621868082415</v>
      </c>
      <c r="P1188" s="99"/>
      <c r="Q1188" s="107">
        <f t="shared" si="248"/>
        <v>9.957099691437217E-3</v>
      </c>
      <c r="R1188" s="97">
        <f t="shared" si="255"/>
        <v>0.994110352163324</v>
      </c>
      <c r="S1188" s="97">
        <f t="shared" si="258"/>
        <v>11.215796644323211</v>
      </c>
      <c r="T1188" s="100">
        <f t="shared" si="249"/>
        <v>-2.671421450278133E-2</v>
      </c>
      <c r="U1188" s="100">
        <f t="shared" si="250"/>
        <v>-1.497342443227645E-2</v>
      </c>
      <c r="V1188" s="100">
        <f t="shared" si="251"/>
        <v>-1.1740790070504881E-2</v>
      </c>
      <c r="Y1188" s="81"/>
      <c r="Z1188" s="81"/>
    </row>
    <row r="1189" spans="1:26" ht="13">
      <c r="A1189" s="74">
        <v>1969.05</v>
      </c>
      <c r="B1189" s="95">
        <v>104.6</v>
      </c>
      <c r="C1189" s="96">
        <v>3.12</v>
      </c>
      <c r="D1189" s="95">
        <v>5.8333300000000001</v>
      </c>
      <c r="E1189" s="95">
        <v>36.4</v>
      </c>
      <c r="F1189" s="96">
        <f t="shared" si="259"/>
        <v>1969.3749999999106</v>
      </c>
      <c r="G1189" s="97">
        <v>6.32</v>
      </c>
      <c r="H1189" s="96">
        <f t="shared" si="256"/>
        <v>917.32044780219746</v>
      </c>
      <c r="I1189" s="96">
        <f t="shared" si="252"/>
        <v>27.361757142857137</v>
      </c>
      <c r="J1189" s="98">
        <f t="shared" si="257"/>
        <v>132106.42148052042</v>
      </c>
      <c r="K1189" s="96">
        <f t="shared" si="253"/>
        <v>51.157102177609879</v>
      </c>
      <c r="L1189" s="98">
        <f t="shared" si="254"/>
        <v>7367.3073768161021</v>
      </c>
      <c r="M1189" s="91">
        <f t="shared" si="246"/>
        <v>20.972258271972091</v>
      </c>
      <c r="N1189" s="87"/>
      <c r="O1189" s="99">
        <f t="shared" si="247"/>
        <v>24.106259591810343</v>
      </c>
      <c r="P1189" s="99"/>
      <c r="Q1189" s="107">
        <f t="shared" si="248"/>
        <v>7.4695643878682841E-3</v>
      </c>
      <c r="R1189" s="97">
        <f t="shared" si="255"/>
        <v>0.98708467973815017</v>
      </c>
      <c r="S1189" s="97">
        <f t="shared" si="258"/>
        <v>11.119108399265317</v>
      </c>
      <c r="T1189" s="100">
        <f t="shared" si="249"/>
        <v>-3.2877791186195271E-2</v>
      </c>
      <c r="U1189" s="100">
        <f t="shared" si="250"/>
        <v>-1.5061774733856059E-2</v>
      </c>
      <c r="V1189" s="100">
        <f t="shared" si="251"/>
        <v>-1.7816016452339212E-2</v>
      </c>
      <c r="Y1189" s="81"/>
      <c r="Z1189" s="81"/>
    </row>
    <row r="1190" spans="1:26" ht="13">
      <c r="A1190" s="74">
        <v>1969.06</v>
      </c>
      <c r="B1190" s="95">
        <v>99.14</v>
      </c>
      <c r="C1190" s="96">
        <v>3.13</v>
      </c>
      <c r="D1190" s="95">
        <v>5.84</v>
      </c>
      <c r="E1190" s="95">
        <v>36.6</v>
      </c>
      <c r="F1190" s="96">
        <f t="shared" si="259"/>
        <v>1969.4583333332439</v>
      </c>
      <c r="G1190" s="97">
        <v>6.57</v>
      </c>
      <c r="H1190" s="96">
        <f t="shared" si="256"/>
        <v>864.68634890710359</v>
      </c>
      <c r="I1190" s="96">
        <f t="shared" si="252"/>
        <v>27.299458060109281</v>
      </c>
      <c r="J1190" s="98">
        <f t="shared" si="257"/>
        <v>124854.03075261418</v>
      </c>
      <c r="K1190" s="96">
        <f t="shared" si="253"/>
        <v>50.935730054644793</v>
      </c>
      <c r="L1190" s="98">
        <f t="shared" si="254"/>
        <v>7354.7260398957715</v>
      </c>
      <c r="M1190" s="91">
        <f t="shared" si="246"/>
        <v>19.713341583757632</v>
      </c>
      <c r="N1190" s="87"/>
      <c r="O1190" s="99">
        <f t="shared" si="247"/>
        <v>22.660788139262035</v>
      </c>
      <c r="P1190" s="99"/>
      <c r="Q1190" s="107">
        <f t="shared" si="248"/>
        <v>8.2230104032739518E-3</v>
      </c>
      <c r="R1190" s="97">
        <f t="shared" si="255"/>
        <v>0.99463816126572757</v>
      </c>
      <c r="S1190" s="97">
        <f t="shared" si="258"/>
        <v>10.915526134938741</v>
      </c>
      <c r="T1190" s="100">
        <f t="shared" si="249"/>
        <v>-2.6155992087098068E-2</v>
      </c>
      <c r="U1190" s="100">
        <f t="shared" si="250"/>
        <v>-1.1415251035158724E-2</v>
      </c>
      <c r="V1190" s="100">
        <f t="shared" si="251"/>
        <v>-1.4740741051939343E-2</v>
      </c>
      <c r="Y1190" s="81"/>
      <c r="Z1190" s="81"/>
    </row>
    <row r="1191" spans="1:26" ht="13">
      <c r="A1191" s="74">
        <v>1969.07</v>
      </c>
      <c r="B1191" s="95">
        <v>94.71</v>
      </c>
      <c r="C1191" s="96">
        <v>3.1366700000000001</v>
      </c>
      <c r="D1191" s="95">
        <v>5.8566700000000003</v>
      </c>
      <c r="E1191" s="95">
        <v>36.799999999999997</v>
      </c>
      <c r="F1191" s="96">
        <f t="shared" si="259"/>
        <v>1969.5416666665772</v>
      </c>
      <c r="G1191" s="97">
        <v>6.72</v>
      </c>
      <c r="H1191" s="96">
        <f t="shared" si="256"/>
        <v>821.55906399456489</v>
      </c>
      <c r="I1191" s="96">
        <f t="shared" si="252"/>
        <v>27.208950155842384</v>
      </c>
      <c r="J1191" s="98">
        <f t="shared" si="257"/>
        <v>118954.18074160215</v>
      </c>
      <c r="K1191" s="96">
        <f t="shared" si="253"/>
        <v>50.803508851494556</v>
      </c>
      <c r="L1191" s="98">
        <f t="shared" si="254"/>
        <v>7355.8798619355839</v>
      </c>
      <c r="M1191" s="91">
        <f t="shared" si="246"/>
        <v>18.681708207192759</v>
      </c>
      <c r="N1191" s="87"/>
      <c r="O1191" s="99">
        <f t="shared" si="247"/>
        <v>21.478815780067091</v>
      </c>
      <c r="P1191" s="99"/>
      <c r="Q1191" s="107">
        <f t="shared" si="248"/>
        <v>9.7308502568546201E-3</v>
      </c>
      <c r="R1191" s="97">
        <f t="shared" si="255"/>
        <v>1.007770250943413</v>
      </c>
      <c r="S1191" s="97">
        <f t="shared" si="258"/>
        <v>10.797993415602901</v>
      </c>
      <c r="T1191" s="100">
        <f t="shared" si="249"/>
        <v>-2.1122186476369875E-2</v>
      </c>
      <c r="U1191" s="100">
        <f t="shared" si="250"/>
        <v>-1.0959231654178225E-2</v>
      </c>
      <c r="V1191" s="100">
        <f t="shared" si="251"/>
        <v>-1.016295482219165E-2</v>
      </c>
      <c r="Y1191" s="81"/>
      <c r="Z1191" s="81"/>
    </row>
    <row r="1192" spans="1:26" ht="13">
      <c r="A1192" s="74">
        <v>1969.08</v>
      </c>
      <c r="B1192" s="95">
        <v>94.18</v>
      </c>
      <c r="C1192" s="96">
        <v>3.1433300000000002</v>
      </c>
      <c r="D1192" s="95">
        <v>5.8733300000000002</v>
      </c>
      <c r="E1192" s="95">
        <v>37</v>
      </c>
      <c r="F1192" s="96">
        <f t="shared" si="259"/>
        <v>1969.6249999999104</v>
      </c>
      <c r="G1192" s="97">
        <v>6.69</v>
      </c>
      <c r="H1192" s="96">
        <f t="shared" si="256"/>
        <v>812.54558621621595</v>
      </c>
      <c r="I1192" s="96">
        <f t="shared" si="252"/>
        <v>27.119334439594589</v>
      </c>
      <c r="J1192" s="98">
        <f t="shared" si="257"/>
        <v>117976.33137070795</v>
      </c>
      <c r="K1192" s="96">
        <f t="shared" si="253"/>
        <v>50.672630790945938</v>
      </c>
      <c r="L1192" s="98">
        <f t="shared" si="254"/>
        <v>7357.336231997454</v>
      </c>
      <c r="M1192" s="91">
        <f t="shared" si="246"/>
        <v>18.429515590207743</v>
      </c>
      <c r="N1192" s="87"/>
      <c r="O1192" s="99">
        <f t="shared" si="247"/>
        <v>21.193349289269669</v>
      </c>
      <c r="P1192" s="99"/>
      <c r="Q1192" s="107">
        <f t="shared" si="248"/>
        <v>1.1318181972567835E-2</v>
      </c>
      <c r="R1192" s="97">
        <f t="shared" si="255"/>
        <v>0.97227236092193536</v>
      </c>
      <c r="S1192" s="97">
        <f t="shared" si="258"/>
        <v>10.823075471780822</v>
      </c>
      <c r="T1192" s="100">
        <f t="shared" si="249"/>
        <v>-1.6442330554510942E-2</v>
      </c>
      <c r="U1192" s="100">
        <f t="shared" si="250"/>
        <v>-1.1910586002217616E-2</v>
      </c>
      <c r="V1192" s="100">
        <f t="shared" si="251"/>
        <v>-4.5317445522933264E-3</v>
      </c>
      <c r="Y1192" s="81"/>
      <c r="Z1192" s="81"/>
    </row>
    <row r="1193" spans="1:26" ht="13">
      <c r="A1193" s="74">
        <v>1969.09</v>
      </c>
      <c r="B1193" s="95">
        <v>94.51</v>
      </c>
      <c r="C1193" s="96">
        <v>3.15</v>
      </c>
      <c r="D1193" s="95">
        <v>5.89</v>
      </c>
      <c r="E1193" s="95">
        <v>37.1</v>
      </c>
      <c r="F1193" s="96">
        <f t="shared" si="259"/>
        <v>1969.7083333332437</v>
      </c>
      <c r="G1193" s="97">
        <v>7.16</v>
      </c>
      <c r="H1193" s="96">
        <f t="shared" si="256"/>
        <v>813.19486401617223</v>
      </c>
      <c r="I1193" s="96">
        <f t="shared" si="252"/>
        <v>27.103627358490556</v>
      </c>
      <c r="J1193" s="98">
        <f t="shared" si="257"/>
        <v>118398.54147466812</v>
      </c>
      <c r="K1193" s="96">
        <f t="shared" si="253"/>
        <v>50.679480997304559</v>
      </c>
      <c r="L1193" s="98">
        <f t="shared" si="254"/>
        <v>7378.7684825499427</v>
      </c>
      <c r="M1193" s="91">
        <f t="shared" si="246"/>
        <v>18.39804634467697</v>
      </c>
      <c r="N1193" s="87"/>
      <c r="O1193" s="99">
        <f t="shared" si="247"/>
        <v>21.161648629370411</v>
      </c>
      <c r="P1193" s="99"/>
      <c r="Q1193" s="107">
        <f t="shared" si="248"/>
        <v>6.6372965809133461E-3</v>
      </c>
      <c r="R1193" s="97">
        <f t="shared" si="255"/>
        <v>1.0102292959873826</v>
      </c>
      <c r="S1193" s="97">
        <f t="shared" si="258"/>
        <v>10.49461332159653</v>
      </c>
      <c r="T1193" s="100">
        <f t="shared" si="249"/>
        <v>-1.6346310010965537E-2</v>
      </c>
      <c r="U1193" s="100">
        <f t="shared" si="250"/>
        <v>-1.1106974916049062E-2</v>
      </c>
      <c r="V1193" s="100">
        <f t="shared" si="251"/>
        <v>-5.2393350949164752E-3</v>
      </c>
      <c r="Y1193" s="81"/>
      <c r="Z1193" s="81"/>
    </row>
    <row r="1194" spans="1:26" ht="13">
      <c r="A1194" s="74">
        <v>1969.1</v>
      </c>
      <c r="B1194" s="95">
        <v>95.52</v>
      </c>
      <c r="C1194" s="96">
        <v>3.15333</v>
      </c>
      <c r="D1194" s="95">
        <v>5.8533299999999997</v>
      </c>
      <c r="E1194" s="95">
        <v>37.299999999999997</v>
      </c>
      <c r="F1194" s="96">
        <f t="shared" si="259"/>
        <v>1969.7916666665769</v>
      </c>
      <c r="G1194" s="97">
        <v>7.1</v>
      </c>
      <c r="H1194" s="96">
        <f t="shared" si="256"/>
        <v>817.47834209115251</v>
      </c>
      <c r="I1194" s="96">
        <f t="shared" si="252"/>
        <v>26.98679837171581</v>
      </c>
      <c r="J1194" s="98">
        <f t="shared" si="257"/>
        <v>119349.63457005915</v>
      </c>
      <c r="K1194" s="96">
        <f t="shared" si="253"/>
        <v>50.093912312734567</v>
      </c>
      <c r="L1194" s="98">
        <f t="shared" si="254"/>
        <v>7313.5761779518871</v>
      </c>
      <c r="M1194" s="91">
        <f t="shared" si="246"/>
        <v>18.448662031815353</v>
      </c>
      <c r="N1194" s="87"/>
      <c r="O1194" s="99">
        <f t="shared" si="247"/>
        <v>21.223912918013689</v>
      </c>
      <c r="P1194" s="99"/>
      <c r="Q1194" s="107">
        <f t="shared" si="248"/>
        <v>7.2898151339660378E-3</v>
      </c>
      <c r="R1194" s="97">
        <f t="shared" si="255"/>
        <v>1.0030799074007841</v>
      </c>
      <c r="S1194" s="97">
        <f t="shared" si="258"/>
        <v>10.545118825780046</v>
      </c>
      <c r="T1194" s="100">
        <f t="shared" si="249"/>
        <v>-2.1259602671944711E-2</v>
      </c>
      <c r="U1194" s="100">
        <f t="shared" si="250"/>
        <v>-1.7668368369158527E-2</v>
      </c>
      <c r="V1194" s="100">
        <f t="shared" si="251"/>
        <v>-3.5912343027861837E-3</v>
      </c>
      <c r="Y1194" s="81"/>
      <c r="Z1194" s="81"/>
    </row>
    <row r="1195" spans="1:26" ht="13">
      <c r="A1195" s="74">
        <v>1969.11</v>
      </c>
      <c r="B1195" s="95">
        <v>96.21</v>
      </c>
      <c r="C1195" s="96">
        <v>3.1566700000000001</v>
      </c>
      <c r="D1195" s="95">
        <v>5.8166700000000002</v>
      </c>
      <c r="E1195" s="95">
        <v>37.5</v>
      </c>
      <c r="F1195" s="96">
        <f t="shared" si="259"/>
        <v>1969.8749999999102</v>
      </c>
      <c r="G1195" s="97">
        <v>7.14</v>
      </c>
      <c r="H1195" s="96">
        <f t="shared" si="256"/>
        <v>818.99211479999974</v>
      </c>
      <c r="I1195" s="96">
        <f t="shared" si="252"/>
        <v>26.871300686266657</v>
      </c>
      <c r="J1195" s="98">
        <f t="shared" si="257"/>
        <v>119897.569428192</v>
      </c>
      <c r="K1195" s="96">
        <f t="shared" si="253"/>
        <v>49.514674819599989</v>
      </c>
      <c r="L1195" s="98">
        <f t="shared" si="254"/>
        <v>7248.7745054140069</v>
      </c>
      <c r="M1195" s="91">
        <f t="shared" si="246"/>
        <v>18.437760084691043</v>
      </c>
      <c r="N1195" s="87"/>
      <c r="O1195" s="99">
        <f t="shared" si="247"/>
        <v>21.215681439338891</v>
      </c>
      <c r="P1195" s="99"/>
      <c r="Q1195" s="107">
        <f t="shared" si="248"/>
        <v>7.4696523355253369E-3</v>
      </c>
      <c r="R1195" s="97">
        <f t="shared" si="255"/>
        <v>0.97057926051089938</v>
      </c>
      <c r="S1195" s="97">
        <f t="shared" si="258"/>
        <v>10.521182965612146</v>
      </c>
      <c r="T1195" s="100">
        <f t="shared" si="249"/>
        <v>-2.2925778303101496E-2</v>
      </c>
      <c r="U1195" s="100">
        <f t="shared" si="250"/>
        <v>-1.9618585245797182E-2</v>
      </c>
      <c r="V1195" s="100">
        <f t="shared" si="251"/>
        <v>-3.307193057304314E-3</v>
      </c>
      <c r="Y1195" s="81"/>
      <c r="Z1195" s="81"/>
    </row>
    <row r="1196" spans="1:26" ht="13">
      <c r="A1196" s="74">
        <v>1969.12</v>
      </c>
      <c r="B1196" s="95">
        <v>91.11</v>
      </c>
      <c r="C1196" s="96">
        <v>3.16</v>
      </c>
      <c r="D1196" s="95">
        <v>5.78</v>
      </c>
      <c r="E1196" s="95">
        <v>37.700000000000003</v>
      </c>
      <c r="F1196" s="96">
        <f t="shared" si="259"/>
        <v>1969.9583333332434</v>
      </c>
      <c r="G1196" s="97">
        <v>7.65</v>
      </c>
      <c r="H1196" s="96">
        <f t="shared" si="256"/>
        <v>771.46365397877958</v>
      </c>
      <c r="I1196" s="96">
        <f t="shared" si="252"/>
        <v>26.756943766578239</v>
      </c>
      <c r="J1196" s="98">
        <f t="shared" si="257"/>
        <v>113265.99656027084</v>
      </c>
      <c r="K1196" s="96">
        <f t="shared" si="253"/>
        <v>48.941498408488044</v>
      </c>
      <c r="L1196" s="98">
        <f t="shared" si="254"/>
        <v>7185.5719472984902</v>
      </c>
      <c r="M1196" s="91">
        <f t="shared" si="246"/>
        <v>17.326929913742681</v>
      </c>
      <c r="N1196" s="87"/>
      <c r="O1196" s="99">
        <f t="shared" si="247"/>
        <v>19.945144752472107</v>
      </c>
      <c r="P1196" s="99"/>
      <c r="Q1196" s="107">
        <f t="shared" si="248"/>
        <v>6.3919218866562294E-3</v>
      </c>
      <c r="R1196" s="97">
        <f t="shared" si="255"/>
        <v>0.99672430310805182</v>
      </c>
      <c r="S1196" s="97">
        <f t="shared" si="258"/>
        <v>10.157468815447984</v>
      </c>
      <c r="T1196" s="100">
        <f t="shared" si="249"/>
        <v>-1.4137035989234992E-2</v>
      </c>
      <c r="U1196" s="100">
        <f t="shared" si="250"/>
        <v>-1.4771464629442566E-2</v>
      </c>
      <c r="V1196" s="100">
        <f t="shared" si="251"/>
        <v>6.3442864020757384E-4</v>
      </c>
      <c r="Y1196" s="81"/>
      <c r="Z1196" s="81"/>
    </row>
    <row r="1197" spans="1:26" ht="13">
      <c r="A1197" s="74">
        <v>1970.01</v>
      </c>
      <c r="B1197" s="95">
        <v>90.31</v>
      </c>
      <c r="C1197" s="96">
        <v>3.1633300000000002</v>
      </c>
      <c r="D1197" s="95">
        <v>5.73</v>
      </c>
      <c r="E1197" s="95">
        <v>37.799999999999997</v>
      </c>
      <c r="F1197" s="96">
        <f t="shared" si="259"/>
        <v>1970.0416666665767</v>
      </c>
      <c r="G1197" s="97">
        <v>7.79</v>
      </c>
      <c r="H1197" s="96">
        <f t="shared" si="256"/>
        <v>762.66675542328028</v>
      </c>
      <c r="I1197" s="96">
        <f t="shared" si="252"/>
        <v>26.714280007010576</v>
      </c>
      <c r="J1197" s="98">
        <f t="shared" si="257"/>
        <v>112301.28766084157</v>
      </c>
      <c r="K1197" s="96">
        <f t="shared" si="253"/>
        <v>48.389774206349202</v>
      </c>
      <c r="L1197" s="98">
        <f t="shared" si="254"/>
        <v>7125.3059273239096</v>
      </c>
      <c r="M1197" s="91">
        <f t="shared" si="246"/>
        <v>17.09054139514021</v>
      </c>
      <c r="N1197" s="87"/>
      <c r="O1197" s="99">
        <f t="shared" si="247"/>
        <v>19.681596538879795</v>
      </c>
      <c r="P1197" s="99"/>
      <c r="Q1197" s="107">
        <f t="shared" si="248"/>
        <v>6.4112433742651992E-3</v>
      </c>
      <c r="R1197" s="97">
        <f t="shared" si="255"/>
        <v>1.0453262030836263</v>
      </c>
      <c r="S1197" s="97">
        <f t="shared" si="258"/>
        <v>10.097412439047684</v>
      </c>
      <c r="T1197" s="100">
        <f t="shared" si="249"/>
        <v>-1.1477621398428783E-2</v>
      </c>
      <c r="U1197" s="100">
        <f t="shared" si="250"/>
        <v>-1.7199657072738628E-2</v>
      </c>
      <c r="V1197" s="100">
        <f t="shared" si="251"/>
        <v>5.7220356743098444E-3</v>
      </c>
      <c r="Y1197" s="81"/>
      <c r="Z1197" s="81"/>
    </row>
    <row r="1198" spans="1:26" ht="13">
      <c r="A1198" s="74">
        <v>1970.02</v>
      </c>
      <c r="B1198" s="95">
        <v>87.16</v>
      </c>
      <c r="C1198" s="96">
        <v>3.1666699999999999</v>
      </c>
      <c r="D1198" s="95">
        <v>5.68</v>
      </c>
      <c r="E1198" s="95">
        <v>38</v>
      </c>
      <c r="F1198" s="96">
        <f t="shared" si="259"/>
        <v>1970.12499999991</v>
      </c>
      <c r="G1198" s="97">
        <v>7.24</v>
      </c>
      <c r="H1198" s="96">
        <f t="shared" si="256"/>
        <v>732.19102052631547</v>
      </c>
      <c r="I1198" s="96">
        <f t="shared" si="252"/>
        <v>26.601736335131569</v>
      </c>
      <c r="J1198" s="98">
        <f t="shared" si="257"/>
        <v>108140.21275046672</v>
      </c>
      <c r="K1198" s="96">
        <f t="shared" si="253"/>
        <v>47.7150642105263</v>
      </c>
      <c r="L1198" s="98">
        <f t="shared" si="254"/>
        <v>7047.2281829124713</v>
      </c>
      <c r="M1198" s="91">
        <f t="shared" si="246"/>
        <v>16.37258678715985</v>
      </c>
      <c r="N1198" s="87"/>
      <c r="O1198" s="99">
        <f t="shared" si="247"/>
        <v>18.86530086722815</v>
      </c>
      <c r="P1198" s="99"/>
      <c r="Q1198" s="107">
        <f t="shared" si="248"/>
        <v>1.4668881693785982E-2</v>
      </c>
      <c r="R1198" s="97">
        <f t="shared" si="255"/>
        <v>1.0181267352323757</v>
      </c>
      <c r="S1198" s="97">
        <f t="shared" si="258"/>
        <v>10.499536701637624</v>
      </c>
      <c r="T1198" s="100">
        <f t="shared" si="249"/>
        <v>-4.8549116449233543E-3</v>
      </c>
      <c r="U1198" s="100">
        <f t="shared" si="250"/>
        <v>-3.079532454964351E-2</v>
      </c>
      <c r="V1198" s="100">
        <f t="shared" si="251"/>
        <v>2.5940412904720156E-2</v>
      </c>
      <c r="Y1198" s="81"/>
      <c r="Z1198" s="81"/>
    </row>
    <row r="1199" spans="1:26" ht="13">
      <c r="A1199" s="74">
        <v>1970.03</v>
      </c>
      <c r="B1199" s="95">
        <v>88.65</v>
      </c>
      <c r="C1199" s="96">
        <v>3.17</v>
      </c>
      <c r="D1199" s="95">
        <v>5.63</v>
      </c>
      <c r="E1199" s="95">
        <v>38.200000000000003</v>
      </c>
      <c r="F1199" s="96">
        <f t="shared" si="259"/>
        <v>1970.2083333332432</v>
      </c>
      <c r="G1199" s="97">
        <v>7.07</v>
      </c>
      <c r="H1199" s="96">
        <f t="shared" si="256"/>
        <v>740.80883049738202</v>
      </c>
      <c r="I1199" s="96">
        <f t="shared" si="252"/>
        <v>26.490287565445016</v>
      </c>
      <c r="J1199" s="98">
        <f t="shared" si="257"/>
        <v>109739.04950479952</v>
      </c>
      <c r="K1199" s="96">
        <f t="shared" si="253"/>
        <v>47.047419240837677</v>
      </c>
      <c r="L1199" s="98">
        <f t="shared" si="254"/>
        <v>6969.327114630808</v>
      </c>
      <c r="M1199" s="91">
        <f t="shared" si="246"/>
        <v>16.531690813943623</v>
      </c>
      <c r="N1199" s="87"/>
      <c r="O1199" s="99">
        <f t="shared" si="247"/>
        <v>19.058795732982521</v>
      </c>
      <c r="P1199" s="99"/>
      <c r="Q1199" s="107">
        <f t="shared" si="248"/>
        <v>1.631977933280257E-2</v>
      </c>
      <c r="R1199" s="97">
        <f t="shared" si="255"/>
        <v>0.9834450156947917</v>
      </c>
      <c r="S1199" s="97">
        <f t="shared" si="258"/>
        <v>10.633891175200292</v>
      </c>
      <c r="T1199" s="100">
        <f t="shared" si="249"/>
        <v>-1.6882974241758886E-2</v>
      </c>
      <c r="U1199" s="100">
        <f t="shared" si="250"/>
        <v>-3.4335322596736328E-2</v>
      </c>
      <c r="V1199" s="100">
        <f t="shared" si="251"/>
        <v>1.7452348354977443E-2</v>
      </c>
      <c r="Y1199" s="81"/>
      <c r="Z1199" s="81"/>
    </row>
    <row r="1200" spans="1:26" ht="13">
      <c r="A1200" s="74">
        <v>1970.04</v>
      </c>
      <c r="B1200" s="95">
        <v>85.95</v>
      </c>
      <c r="C1200" s="96">
        <v>3.17333</v>
      </c>
      <c r="D1200" s="95">
        <v>5.5933299999999999</v>
      </c>
      <c r="E1200" s="95">
        <v>38.5</v>
      </c>
      <c r="F1200" s="96">
        <f t="shared" si="259"/>
        <v>1970.2916666665765</v>
      </c>
      <c r="G1200" s="97">
        <v>7.39</v>
      </c>
      <c r="H1200" s="96">
        <f t="shared" si="256"/>
        <v>712.64940194805172</v>
      </c>
      <c r="I1200" s="96">
        <f t="shared" si="252"/>
        <v>26.311480240649342</v>
      </c>
      <c r="J1200" s="98">
        <f t="shared" si="257"/>
        <v>105892.480182771</v>
      </c>
      <c r="K1200" s="96">
        <f t="shared" si="253"/>
        <v>46.376768812077906</v>
      </c>
      <c r="L1200" s="98">
        <f t="shared" si="254"/>
        <v>6891.1179311308724</v>
      </c>
      <c r="M1200" s="91">
        <f t="shared" si="246"/>
        <v>15.873067819354066</v>
      </c>
      <c r="N1200" s="87"/>
      <c r="O1200" s="99">
        <f t="shared" si="247"/>
        <v>18.311411111344036</v>
      </c>
      <c r="P1200" s="99"/>
      <c r="Q1200" s="107">
        <f t="shared" si="248"/>
        <v>1.6084252196537155E-2</v>
      </c>
      <c r="R1200" s="97">
        <f t="shared" si="255"/>
        <v>0.97049894880882093</v>
      </c>
      <c r="S1200" s="97">
        <f t="shared" si="258"/>
        <v>10.37635755467578</v>
      </c>
      <c r="T1200" s="100">
        <f t="shared" si="249"/>
        <v>-1.5618191268961801E-2</v>
      </c>
      <c r="U1200" s="100">
        <f t="shared" si="250"/>
        <v>-2.5013508994320088E-2</v>
      </c>
      <c r="V1200" s="100">
        <f t="shared" si="251"/>
        <v>9.3953177253582876E-3</v>
      </c>
      <c r="Y1200" s="81"/>
      <c r="Z1200" s="81"/>
    </row>
    <row r="1201" spans="1:26" ht="13">
      <c r="A1201" s="74">
        <v>1970.05</v>
      </c>
      <c r="B1201" s="95">
        <v>76.06</v>
      </c>
      <c r="C1201" s="96">
        <v>3.1766700000000001</v>
      </c>
      <c r="D1201" s="95">
        <v>5.5566700000000004</v>
      </c>
      <c r="E1201" s="95">
        <v>38.6</v>
      </c>
      <c r="F1201" s="96">
        <f t="shared" si="259"/>
        <v>1970.3749999999097</v>
      </c>
      <c r="G1201" s="97">
        <v>7.91</v>
      </c>
      <c r="H1201" s="96">
        <f t="shared" si="256"/>
        <v>629.01324430051795</v>
      </c>
      <c r="I1201" s="96">
        <f t="shared" si="252"/>
        <v>26.270937454274602</v>
      </c>
      <c r="J1201" s="98">
        <f t="shared" si="257"/>
        <v>93790.294195712573</v>
      </c>
      <c r="K1201" s="96">
        <f t="shared" si="253"/>
        <v>45.953444967227966</v>
      </c>
      <c r="L1201" s="98">
        <f t="shared" si="254"/>
        <v>6851.9815152312667</v>
      </c>
      <c r="M1201" s="91">
        <f t="shared" si="246"/>
        <v>13.983836060789196</v>
      </c>
      <c r="N1201" s="87"/>
      <c r="O1201" s="99">
        <f t="shared" si="247"/>
        <v>16.149570146153565</v>
      </c>
      <c r="P1201" s="99"/>
      <c r="Q1201" s="107">
        <f t="shared" si="248"/>
        <v>1.9662032140303598E-2</v>
      </c>
      <c r="R1201" s="97">
        <f t="shared" si="255"/>
        <v>1.0114065562340058</v>
      </c>
      <c r="S1201" s="97">
        <f t="shared" si="258"/>
        <v>10.044155383994211</v>
      </c>
      <c r="T1201" s="100">
        <f t="shared" si="249"/>
        <v>3.2911346716102408E-4</v>
      </c>
      <c r="U1201" s="100">
        <f t="shared" si="250"/>
        <v>-1.4347637263584123E-2</v>
      </c>
      <c r="V1201" s="100">
        <f t="shared" si="251"/>
        <v>1.4676750730745147E-2</v>
      </c>
      <c r="Y1201" s="81"/>
      <c r="Z1201" s="81"/>
    </row>
    <row r="1202" spans="1:26" ht="13">
      <c r="A1202" s="74">
        <v>1970.06</v>
      </c>
      <c r="B1202" s="95">
        <v>75.59</v>
      </c>
      <c r="C1202" s="96">
        <v>3.18</v>
      </c>
      <c r="D1202" s="95">
        <v>5.52</v>
      </c>
      <c r="E1202" s="95">
        <v>38.799999999999997</v>
      </c>
      <c r="F1202" s="96">
        <f t="shared" si="259"/>
        <v>1970.458333333243</v>
      </c>
      <c r="G1202" s="97">
        <v>7.84</v>
      </c>
      <c r="H1202" s="96">
        <f t="shared" si="256"/>
        <v>621.904061726804</v>
      </c>
      <c r="I1202" s="96">
        <f t="shared" si="252"/>
        <v>26.16291726804123</v>
      </c>
      <c r="J1202" s="98">
        <f t="shared" si="257"/>
        <v>93055.354690114778</v>
      </c>
      <c r="K1202" s="96">
        <f t="shared" si="253"/>
        <v>45.414875257731943</v>
      </c>
      <c r="L1202" s="98">
        <f t="shared" si="254"/>
        <v>6795.416826159988</v>
      </c>
      <c r="M1202" s="91">
        <f t="shared" si="246"/>
        <v>13.799691797725187</v>
      </c>
      <c r="N1202" s="87"/>
      <c r="O1202" s="99">
        <f t="shared" si="247"/>
        <v>15.955062559858016</v>
      </c>
      <c r="P1202" s="99"/>
      <c r="Q1202" s="107">
        <f t="shared" si="248"/>
        <v>2.1499547604048042E-2</v>
      </c>
      <c r="R1202" s="97">
        <f t="shared" si="255"/>
        <v>1.0331072842441178</v>
      </c>
      <c r="S1202" s="97">
        <f t="shared" si="258"/>
        <v>10.106360047373879</v>
      </c>
      <c r="T1202" s="100">
        <f t="shared" si="249"/>
        <v>6.6845801773449676E-3</v>
      </c>
      <c r="U1202" s="100">
        <f t="shared" si="250"/>
        <v>-1.2755533215716874E-2</v>
      </c>
      <c r="V1202" s="100">
        <f t="shared" si="251"/>
        <v>1.9440113393061842E-2</v>
      </c>
      <c r="Y1202" s="81"/>
      <c r="Z1202" s="81"/>
    </row>
    <row r="1203" spans="1:26" ht="13">
      <c r="A1203" s="74">
        <v>1970.07</v>
      </c>
      <c r="B1203" s="95">
        <v>75.72</v>
      </c>
      <c r="C1203" s="96">
        <v>3.1833300000000002</v>
      </c>
      <c r="D1203" s="95">
        <v>5.4666699999999997</v>
      </c>
      <c r="E1203" s="95">
        <v>39</v>
      </c>
      <c r="F1203" s="96">
        <f t="shared" si="259"/>
        <v>1970.5416666665762</v>
      </c>
      <c r="G1203" s="97">
        <v>7.46</v>
      </c>
      <c r="H1203" s="96">
        <f t="shared" si="256"/>
        <v>619.77887846153828</v>
      </c>
      <c r="I1203" s="96">
        <f t="shared" si="252"/>
        <v>26.056004981153841</v>
      </c>
      <c r="J1203" s="98">
        <f t="shared" si="257"/>
        <v>93062.260175774398</v>
      </c>
      <c r="K1203" s="96">
        <f t="shared" si="253"/>
        <v>44.74546489064101</v>
      </c>
      <c r="L1203" s="98">
        <f t="shared" si="254"/>
        <v>6718.7092688206631</v>
      </c>
      <c r="M1203" s="91">
        <f t="shared" si="246"/>
        <v>13.726499744359769</v>
      </c>
      <c r="N1203" s="87"/>
      <c r="O1203" s="99">
        <f t="shared" si="247"/>
        <v>15.888935332500383</v>
      </c>
      <c r="P1203" s="99"/>
      <c r="Q1203" s="107">
        <f t="shared" si="248"/>
        <v>2.6214326254140594E-2</v>
      </c>
      <c r="R1203" s="97">
        <f t="shared" si="255"/>
        <v>1.0013364030516227</v>
      </c>
      <c r="S1203" s="97">
        <f t="shared" si="258"/>
        <v>10.387410827355499</v>
      </c>
      <c r="T1203" s="100">
        <f t="shared" si="249"/>
        <v>1.1574313955990734E-2</v>
      </c>
      <c r="U1203" s="100">
        <f t="shared" si="250"/>
        <v>-1.7551010788146693E-2</v>
      </c>
      <c r="V1203" s="100">
        <f t="shared" si="251"/>
        <v>2.9125324744137426E-2</v>
      </c>
      <c r="Y1203" s="81"/>
      <c r="Z1203" s="81"/>
    </row>
    <row r="1204" spans="1:26" ht="13">
      <c r="A1204" s="74">
        <v>1970.08</v>
      </c>
      <c r="B1204" s="95">
        <v>77.92</v>
      </c>
      <c r="C1204" s="96">
        <v>3.1866699999999999</v>
      </c>
      <c r="D1204" s="95">
        <v>5.4133300000000002</v>
      </c>
      <c r="E1204" s="95">
        <v>39</v>
      </c>
      <c r="F1204" s="96">
        <f t="shared" si="259"/>
        <v>1970.6249999999095</v>
      </c>
      <c r="G1204" s="97">
        <v>7.53</v>
      </c>
      <c r="H1204" s="96">
        <f t="shared" si="256"/>
        <v>637.78618871794856</v>
      </c>
      <c r="I1204" s="96">
        <f t="shared" si="252"/>
        <v>26.08334335217948</v>
      </c>
      <c r="J1204" s="98">
        <f t="shared" si="257"/>
        <v>96092.505797004778</v>
      </c>
      <c r="K1204" s="96">
        <f t="shared" si="253"/>
        <v>44.308869468333327</v>
      </c>
      <c r="L1204" s="98">
        <f t="shared" si="254"/>
        <v>6675.8270585998453</v>
      </c>
      <c r="M1204" s="91">
        <f t="shared" si="246"/>
        <v>14.100456516815449</v>
      </c>
      <c r="N1204" s="87"/>
      <c r="O1204" s="99">
        <f t="shared" si="247"/>
        <v>16.339508329168638</v>
      </c>
      <c r="P1204" s="99"/>
      <c r="Q1204" s="107">
        <f t="shared" si="248"/>
        <v>2.358223149317086E-2</v>
      </c>
      <c r="R1204" s="97">
        <f t="shared" si="255"/>
        <v>1.0160954098001953</v>
      </c>
      <c r="S1204" s="97">
        <f t="shared" si="258"/>
        <v>10.401292594883635</v>
      </c>
      <c r="T1204" s="100">
        <f t="shared" si="249"/>
        <v>1.1089305510932457E-2</v>
      </c>
      <c r="U1204" s="100">
        <f t="shared" si="250"/>
        <v>-2.2639234506384609E-2</v>
      </c>
      <c r="V1204" s="100">
        <f t="shared" si="251"/>
        <v>3.3728540017317066E-2</v>
      </c>
      <c r="Y1204" s="81"/>
      <c r="Z1204" s="81"/>
    </row>
    <row r="1205" spans="1:26" ht="13">
      <c r="A1205" s="74">
        <v>1970.09</v>
      </c>
      <c r="B1205" s="95">
        <v>82.58</v>
      </c>
      <c r="C1205" s="96">
        <v>3.19</v>
      </c>
      <c r="D1205" s="95">
        <v>5.36</v>
      </c>
      <c r="E1205" s="95">
        <v>39.200000000000003</v>
      </c>
      <c r="F1205" s="96">
        <f t="shared" si="259"/>
        <v>1970.7083333332428</v>
      </c>
      <c r="G1205" s="97">
        <v>7.39</v>
      </c>
      <c r="H1205" s="96">
        <f t="shared" si="256"/>
        <v>672.48032882653035</v>
      </c>
      <c r="I1205" s="96">
        <f t="shared" si="252"/>
        <v>25.977382525510194</v>
      </c>
      <c r="J1205" s="98">
        <f t="shared" si="257"/>
        <v>101645.88126551826</v>
      </c>
      <c r="K1205" s="96">
        <f t="shared" si="253"/>
        <v>43.64851734693876</v>
      </c>
      <c r="L1205" s="98">
        <f t="shared" si="254"/>
        <v>6597.5045238941366</v>
      </c>
      <c r="M1205" s="91">
        <f t="shared" si="246"/>
        <v>14.842661145242227</v>
      </c>
      <c r="N1205" s="87"/>
      <c r="O1205" s="99">
        <f t="shared" si="247"/>
        <v>17.215125541252281</v>
      </c>
      <c r="P1205" s="99"/>
      <c r="Q1205" s="107">
        <f t="shared" si="248"/>
        <v>2.1961852727596293E-2</v>
      </c>
      <c r="R1205" s="97">
        <f t="shared" si="255"/>
        <v>1.0103781482444136</v>
      </c>
      <c r="S1205" s="97">
        <f t="shared" si="258"/>
        <v>10.514783693988544</v>
      </c>
      <c r="T1205" s="100">
        <f t="shared" si="249"/>
        <v>7.3995040543766155E-3</v>
      </c>
      <c r="U1205" s="100">
        <f t="shared" si="250"/>
        <v>-2.5982514542431612E-2</v>
      </c>
      <c r="V1205" s="100">
        <f t="shared" si="251"/>
        <v>3.3382018596808227E-2</v>
      </c>
      <c r="Y1205" s="81"/>
      <c r="Z1205" s="81"/>
    </row>
    <row r="1206" spans="1:26" ht="13">
      <c r="A1206" s="74">
        <v>1970.1</v>
      </c>
      <c r="B1206" s="95">
        <v>84.37</v>
      </c>
      <c r="C1206" s="96">
        <v>3.17333</v>
      </c>
      <c r="D1206" s="95">
        <v>5.2833300000000003</v>
      </c>
      <c r="E1206" s="95">
        <v>39.4</v>
      </c>
      <c r="F1206" s="96">
        <f t="shared" si="259"/>
        <v>1970.791666666576</v>
      </c>
      <c r="G1206" s="97">
        <v>7.33</v>
      </c>
      <c r="H1206" s="96">
        <f t="shared" si="256"/>
        <v>683.56938032994901</v>
      </c>
      <c r="I1206" s="96">
        <f t="shared" si="252"/>
        <v>25.710456580329943</v>
      </c>
      <c r="J1206" s="98">
        <f t="shared" si="257"/>
        <v>103645.84546206382</v>
      </c>
      <c r="K1206" s="96">
        <f t="shared" si="253"/>
        <v>42.805767620939079</v>
      </c>
      <c r="L1206" s="98">
        <f t="shared" si="254"/>
        <v>6490.4018573555268</v>
      </c>
      <c r="M1206" s="91">
        <f t="shared" si="246"/>
        <v>15.064185404089631</v>
      </c>
      <c r="N1206" s="87"/>
      <c r="O1206" s="99">
        <f t="shared" si="247"/>
        <v>17.486678518763021</v>
      </c>
      <c r="P1206" s="99"/>
      <c r="Q1206" s="107">
        <f t="shared" si="248"/>
        <v>2.1401934611650089E-2</v>
      </c>
      <c r="R1206" s="97">
        <f t="shared" si="255"/>
        <v>1.0413211919527887</v>
      </c>
      <c r="S1206" s="97">
        <f t="shared" si="258"/>
        <v>10.569979212552536</v>
      </c>
      <c r="T1206" s="100">
        <f t="shared" si="249"/>
        <v>7.7786185512356276E-3</v>
      </c>
      <c r="U1206" s="100">
        <f t="shared" si="250"/>
        <v>-2.7846164942143425E-2</v>
      </c>
      <c r="V1206" s="100">
        <f t="shared" si="251"/>
        <v>3.5624783493379053E-2</v>
      </c>
      <c r="Y1206" s="81"/>
      <c r="Z1206" s="81"/>
    </row>
    <row r="1207" spans="1:26" ht="13">
      <c r="A1207" s="74">
        <v>1970.11</v>
      </c>
      <c r="B1207" s="95">
        <v>84.28</v>
      </c>
      <c r="C1207" s="96">
        <v>3.1566700000000001</v>
      </c>
      <c r="D1207" s="95">
        <v>5.2066699999999999</v>
      </c>
      <c r="E1207" s="95">
        <v>39.6</v>
      </c>
      <c r="F1207" s="96">
        <f t="shared" si="259"/>
        <v>1970.8749999999093</v>
      </c>
      <c r="G1207" s="97">
        <v>6.84</v>
      </c>
      <c r="H1207" s="96">
        <f t="shared" si="256"/>
        <v>679.39150858585833</v>
      </c>
      <c r="I1207" s="96">
        <f t="shared" si="252"/>
        <v>25.446307468055547</v>
      </c>
      <c r="J1207" s="98">
        <f t="shared" si="257"/>
        <v>103333.9014453581</v>
      </c>
      <c r="K1207" s="96">
        <f t="shared" si="253"/>
        <v>41.9716111296717</v>
      </c>
      <c r="L1207" s="98">
        <f t="shared" si="254"/>
        <v>6383.7864812352</v>
      </c>
      <c r="M1207" s="91">
        <f t="shared" si="246"/>
        <v>14.95076190879173</v>
      </c>
      <c r="N1207" s="87"/>
      <c r="O1207" s="99">
        <f t="shared" si="247"/>
        <v>17.369848985307822</v>
      </c>
      <c r="P1207" s="99"/>
      <c r="Q1207" s="107">
        <f t="shared" si="248"/>
        <v>2.7326345228659829E-2</v>
      </c>
      <c r="R1207" s="97">
        <f t="shared" si="255"/>
        <v>1.0386907764634588</v>
      </c>
      <c r="S1207" s="97">
        <f t="shared" si="258"/>
        <v>10.951153739639832</v>
      </c>
      <c r="T1207" s="100">
        <f t="shared" si="249"/>
        <v>1.1810279795561707E-2</v>
      </c>
      <c r="U1207" s="100">
        <f t="shared" si="250"/>
        <v>-3.6280350482559065E-2</v>
      </c>
      <c r="V1207" s="100">
        <f t="shared" si="251"/>
        <v>4.8090630278120772E-2</v>
      </c>
      <c r="Y1207" s="81"/>
      <c r="Z1207" s="81"/>
    </row>
    <row r="1208" spans="1:26" ht="13">
      <c r="A1208" s="74">
        <v>1970.12</v>
      </c>
      <c r="B1208" s="95">
        <v>90.05</v>
      </c>
      <c r="C1208" s="96">
        <v>3.14</v>
      </c>
      <c r="D1208" s="95">
        <v>5.13</v>
      </c>
      <c r="E1208" s="95">
        <v>39.799999999999997</v>
      </c>
      <c r="F1208" s="96">
        <f t="shared" si="259"/>
        <v>1970.9583333332425</v>
      </c>
      <c r="G1208" s="97">
        <v>6.39</v>
      </c>
      <c r="H1208" s="96">
        <f t="shared" si="256"/>
        <v>722.25643278894449</v>
      </c>
      <c r="I1208" s="96">
        <f t="shared" si="252"/>
        <v>25.184732914572859</v>
      </c>
      <c r="J1208" s="98">
        <f t="shared" si="257"/>
        <v>110172.770521716</v>
      </c>
      <c r="K1208" s="96">
        <f t="shared" si="253"/>
        <v>41.145757914572854</v>
      </c>
      <c r="L1208" s="98">
        <f t="shared" si="254"/>
        <v>6276.3610524864307</v>
      </c>
      <c r="M1208" s="91">
        <f t="shared" si="246"/>
        <v>15.873840687205744</v>
      </c>
      <c r="N1208" s="87"/>
      <c r="O1208" s="99">
        <f t="shared" si="247"/>
        <v>18.454515548006185</v>
      </c>
      <c r="P1208" s="99"/>
      <c r="Q1208" s="107">
        <f t="shared" si="248"/>
        <v>2.8455287421124534E-2</v>
      </c>
      <c r="R1208" s="97">
        <f t="shared" si="255"/>
        <v>1.0163958032214011</v>
      </c>
      <c r="S1208" s="97">
        <f t="shared" si="258"/>
        <v>11.317702268529887</v>
      </c>
      <c r="T1208" s="100">
        <f t="shared" si="249"/>
        <v>3.1555751529841469E-3</v>
      </c>
      <c r="U1208" s="100">
        <f t="shared" si="250"/>
        <v>-4.0187095108721205E-2</v>
      </c>
      <c r="V1208" s="100">
        <f t="shared" si="251"/>
        <v>4.3342670261705352E-2</v>
      </c>
      <c r="Y1208" s="81"/>
      <c r="Z1208" s="81"/>
    </row>
    <row r="1209" spans="1:26" ht="13">
      <c r="A1209" s="74">
        <v>1971.01</v>
      </c>
      <c r="B1209" s="95">
        <v>93.49</v>
      </c>
      <c r="C1209" s="96">
        <v>3.13</v>
      </c>
      <c r="D1209" s="95">
        <v>5.16</v>
      </c>
      <c r="E1209" s="95">
        <v>39.799999999999997</v>
      </c>
      <c r="F1209" s="96">
        <f t="shared" si="259"/>
        <v>1971.0416666665758</v>
      </c>
      <c r="G1209" s="97">
        <v>6.24</v>
      </c>
      <c r="H1209" s="96">
        <f t="shared" si="256"/>
        <v>749.84735037688426</v>
      </c>
      <c r="I1209" s="96">
        <f t="shared" si="252"/>
        <v>25.104526758793963</v>
      </c>
      <c r="J1209" s="98">
        <f t="shared" si="257"/>
        <v>114700.60018937232</v>
      </c>
      <c r="K1209" s="96">
        <f t="shared" si="253"/>
        <v>41.386376381909535</v>
      </c>
      <c r="L1209" s="98">
        <f t="shared" si="254"/>
        <v>6330.6781150621573</v>
      </c>
      <c r="M1209" s="91">
        <f t="shared" si="246"/>
        <v>16.461793943491944</v>
      </c>
      <c r="N1209" s="87"/>
      <c r="O1209" s="99">
        <f t="shared" si="247"/>
        <v>19.149002748259779</v>
      </c>
      <c r="P1209" s="99"/>
      <c r="Q1209" s="107">
        <f t="shared" si="248"/>
        <v>2.7705281704982702E-2</v>
      </c>
      <c r="R1209" s="97">
        <f t="shared" si="255"/>
        <v>1.0148506806126156</v>
      </c>
      <c r="S1209" s="97">
        <f t="shared" si="258"/>
        <v>11.503265087843108</v>
      </c>
      <c r="T1209" s="100">
        <f t="shared" si="249"/>
        <v>-1.6709123430017625E-3</v>
      </c>
      <c r="U1209" s="100">
        <f t="shared" si="250"/>
        <v>-4.0063139342521037E-2</v>
      </c>
      <c r="V1209" s="100">
        <f t="shared" si="251"/>
        <v>3.8392226999519274E-2</v>
      </c>
      <c r="Y1209" s="81"/>
      <c r="Z1209" s="81"/>
    </row>
    <row r="1210" spans="1:26" ht="13">
      <c r="A1210" s="74">
        <v>1971.02</v>
      </c>
      <c r="B1210" s="95">
        <v>97.11</v>
      </c>
      <c r="C1210" s="96">
        <v>3.12</v>
      </c>
      <c r="D1210" s="95">
        <v>5.19</v>
      </c>
      <c r="E1210" s="95">
        <v>39.9</v>
      </c>
      <c r="F1210" s="96">
        <f t="shared" si="259"/>
        <v>1971.1249999999091</v>
      </c>
      <c r="G1210" s="97">
        <v>6.11</v>
      </c>
      <c r="H1210" s="96">
        <f t="shared" si="256"/>
        <v>776.92989360902232</v>
      </c>
      <c r="I1210" s="96">
        <f t="shared" si="252"/>
        <v>24.961603007518789</v>
      </c>
      <c r="J1210" s="98">
        <f t="shared" si="257"/>
        <v>119161.47683613768</v>
      </c>
      <c r="K1210" s="96">
        <f t="shared" si="253"/>
        <v>41.522666541353381</v>
      </c>
      <c r="L1210" s="98">
        <f t="shared" si="254"/>
        <v>6368.5311994599397</v>
      </c>
      <c r="M1210" s="91">
        <f t="shared" si="246"/>
        <v>17.034534781502131</v>
      </c>
      <c r="N1210" s="87"/>
      <c r="O1210" s="99">
        <f t="shared" si="247"/>
        <v>19.824574232687638</v>
      </c>
      <c r="P1210" s="99"/>
      <c r="Q1210" s="107">
        <f t="shared" si="248"/>
        <v>2.7221175943178057E-2</v>
      </c>
      <c r="R1210" s="97">
        <f t="shared" si="255"/>
        <v>1.0360949321896797</v>
      </c>
      <c r="S1210" s="97">
        <f t="shared" si="258"/>
        <v>11.644838016688313</v>
      </c>
      <c r="T1210" s="100">
        <f t="shared" si="249"/>
        <v>-9.5863670714833038E-3</v>
      </c>
      <c r="U1210" s="100">
        <f t="shared" si="250"/>
        <v>-4.452039276429598E-2</v>
      </c>
      <c r="V1210" s="100">
        <f t="shared" si="251"/>
        <v>3.4934025692812676E-2</v>
      </c>
      <c r="Y1210" s="81"/>
      <c r="Z1210" s="81"/>
    </row>
    <row r="1211" spans="1:26" ht="13">
      <c r="A1211" s="74">
        <v>1971.03</v>
      </c>
      <c r="B1211" s="95">
        <v>99.6</v>
      </c>
      <c r="C1211" s="96">
        <v>3.11</v>
      </c>
      <c r="D1211" s="95">
        <v>5.22</v>
      </c>
      <c r="E1211" s="95">
        <v>40</v>
      </c>
      <c r="F1211" s="96">
        <f t="shared" si="259"/>
        <v>1971.2083333332423</v>
      </c>
      <c r="G1211" s="97">
        <v>5.7</v>
      </c>
      <c r="H1211" s="96">
        <f t="shared" si="256"/>
        <v>794.8590449999997</v>
      </c>
      <c r="I1211" s="96">
        <f t="shared" si="252"/>
        <v>24.819393874999992</v>
      </c>
      <c r="J1211" s="98">
        <f t="shared" si="257"/>
        <v>122228.57956118778</v>
      </c>
      <c r="K1211" s="96">
        <f t="shared" si="253"/>
        <v>41.658275249999988</v>
      </c>
      <c r="L1211" s="98">
        <f t="shared" si="254"/>
        <v>6405.9556757971923</v>
      </c>
      <c r="M1211" s="91">
        <f t="shared" si="246"/>
        <v>17.402902607188874</v>
      </c>
      <c r="N1211" s="87"/>
      <c r="O1211" s="99">
        <f t="shared" si="247"/>
        <v>20.261603158151757</v>
      </c>
      <c r="P1211" s="99"/>
      <c r="Q1211" s="107">
        <f t="shared" si="248"/>
        <v>3.0336339371474175E-2</v>
      </c>
      <c r="R1211" s="97">
        <f t="shared" si="255"/>
        <v>0.99497715756358207</v>
      </c>
      <c r="S1211" s="97">
        <f t="shared" si="258"/>
        <v>12.034994761122331</v>
      </c>
      <c r="T1211" s="100">
        <f t="shared" si="249"/>
        <v>-8.7534280564597333E-3</v>
      </c>
      <c r="U1211" s="100">
        <f t="shared" si="250"/>
        <v>-4.6906446445454719E-2</v>
      </c>
      <c r="V1211" s="100">
        <f t="shared" si="251"/>
        <v>3.8153018388994986E-2</v>
      </c>
      <c r="Y1211" s="81"/>
      <c r="Z1211" s="81"/>
    </row>
    <row r="1212" spans="1:26" ht="13">
      <c r="A1212" s="74">
        <v>1971.04</v>
      </c>
      <c r="B1212" s="95">
        <v>103</v>
      </c>
      <c r="C1212" s="96">
        <v>3.1066699999999998</v>
      </c>
      <c r="D1212" s="95">
        <v>5.2533300000000001</v>
      </c>
      <c r="E1212" s="95">
        <v>40.1</v>
      </c>
      <c r="F1212" s="96">
        <f t="shared" si="259"/>
        <v>1971.2916666665756</v>
      </c>
      <c r="G1212" s="97">
        <v>5.83</v>
      </c>
      <c r="H1212" s="96">
        <f t="shared" si="256"/>
        <v>819.94293017456334</v>
      </c>
      <c r="I1212" s="96">
        <f t="shared" si="252"/>
        <v>24.730991290149618</v>
      </c>
      <c r="J1212" s="98">
        <f t="shared" si="257"/>
        <v>126402.74163895272</v>
      </c>
      <c r="K1212" s="96">
        <f t="shared" si="253"/>
        <v>41.819716440523671</v>
      </c>
      <c r="L1212" s="98">
        <f t="shared" si="254"/>
        <v>6446.944803244266</v>
      </c>
      <c r="M1212" s="91">
        <f t="shared" si="246"/>
        <v>17.92411044795961</v>
      </c>
      <c r="N1212" s="87"/>
      <c r="O1212" s="99">
        <f t="shared" si="247"/>
        <v>20.875485334712337</v>
      </c>
      <c r="P1212" s="99"/>
      <c r="Q1212" s="107">
        <f t="shared" si="248"/>
        <v>2.7622614301182624E-2</v>
      </c>
      <c r="R1212" s="97">
        <f t="shared" si="255"/>
        <v>0.9638031448454738</v>
      </c>
      <c r="S1212" s="97">
        <f t="shared" si="258"/>
        <v>11.94468317078713</v>
      </c>
      <c r="T1212" s="100">
        <f t="shared" si="249"/>
        <v>-1.1471603257818597E-2</v>
      </c>
      <c r="U1212" s="100">
        <f t="shared" si="250"/>
        <v>-4.8695950276563149E-2</v>
      </c>
      <c r="V1212" s="100">
        <f t="shared" si="251"/>
        <v>3.7224347018744552E-2</v>
      </c>
      <c r="Y1212" s="81"/>
      <c r="Z1212" s="81"/>
    </row>
    <row r="1213" spans="1:26" ht="13">
      <c r="A1213" s="74">
        <v>1971.05</v>
      </c>
      <c r="B1213" s="95">
        <v>101.6</v>
      </c>
      <c r="C1213" s="96">
        <v>3.1033300000000001</v>
      </c>
      <c r="D1213" s="95">
        <v>5.28667</v>
      </c>
      <c r="E1213" s="95">
        <v>40.299999999999997</v>
      </c>
      <c r="F1213" s="96">
        <f t="shared" si="259"/>
        <v>1971.3749999999088</v>
      </c>
      <c r="G1213" s="97">
        <v>6.39</v>
      </c>
      <c r="H1213" s="96">
        <f t="shared" si="256"/>
        <v>804.78418858560769</v>
      </c>
      <c r="I1213" s="96">
        <f t="shared" si="252"/>
        <v>24.58180035397022</v>
      </c>
      <c r="J1213" s="98">
        <f t="shared" si="257"/>
        <v>124381.65880209724</v>
      </c>
      <c r="K1213" s="96">
        <f t="shared" si="253"/>
        <v>41.876264038089325</v>
      </c>
      <c r="L1213" s="98">
        <f t="shared" si="254"/>
        <v>6472.0943320795623</v>
      </c>
      <c r="M1213" s="91">
        <f t="shared" si="246"/>
        <v>17.564153279699383</v>
      </c>
      <c r="N1213" s="87"/>
      <c r="O1213" s="99">
        <f t="shared" si="247"/>
        <v>20.463891147264611</v>
      </c>
      <c r="P1213" s="99"/>
      <c r="Q1213" s="107">
        <f t="shared" si="248"/>
        <v>2.3678614175411603E-2</v>
      </c>
      <c r="R1213" s="97">
        <f t="shared" si="255"/>
        <v>0.99584933245988749</v>
      </c>
      <c r="S1213" s="97">
        <f t="shared" si="258"/>
        <v>11.455190086548795</v>
      </c>
      <c r="T1213" s="100">
        <f t="shared" si="249"/>
        <v>-1.226102345412039E-2</v>
      </c>
      <c r="U1213" s="100">
        <f t="shared" si="250"/>
        <v>-4.6506538769724881E-2</v>
      </c>
      <c r="V1213" s="100">
        <f t="shared" si="251"/>
        <v>3.4245515315604491E-2</v>
      </c>
      <c r="Y1213" s="81"/>
      <c r="Z1213" s="81"/>
    </row>
    <row r="1214" spans="1:26" ht="13">
      <c r="A1214" s="74">
        <v>1971.06</v>
      </c>
      <c r="B1214" s="95">
        <v>99.72</v>
      </c>
      <c r="C1214" s="96">
        <v>3.1</v>
      </c>
      <c r="D1214" s="95">
        <v>5.32</v>
      </c>
      <c r="E1214" s="95">
        <v>40.6</v>
      </c>
      <c r="F1214" s="96">
        <f t="shared" si="259"/>
        <v>1971.4583333332421</v>
      </c>
      <c r="G1214" s="97">
        <v>6.52</v>
      </c>
      <c r="H1214" s="96">
        <f t="shared" si="256"/>
        <v>784.05586847290613</v>
      </c>
      <c r="I1214" s="96">
        <f t="shared" si="252"/>
        <v>24.3739790640394</v>
      </c>
      <c r="J1214" s="98">
        <f t="shared" si="257"/>
        <v>121491.960904843</v>
      </c>
      <c r="K1214" s="96">
        <f t="shared" si="253"/>
        <v>41.828893103448266</v>
      </c>
      <c r="L1214" s="98">
        <f t="shared" si="254"/>
        <v>6481.5205777553638</v>
      </c>
      <c r="M1214" s="91">
        <f t="shared" si="246"/>
        <v>17.083166880070706</v>
      </c>
      <c r="N1214" s="87"/>
      <c r="O1214" s="99">
        <f t="shared" si="247"/>
        <v>19.91193906311366</v>
      </c>
      <c r="P1214" s="99"/>
      <c r="Q1214" s="107">
        <f t="shared" si="248"/>
        <v>2.4746298795041699E-2</v>
      </c>
      <c r="R1214" s="97">
        <f t="shared" si="255"/>
        <v>0.99026847808800322</v>
      </c>
      <c r="S1214" s="97">
        <f t="shared" si="258"/>
        <v>11.323350469357061</v>
      </c>
      <c r="T1214" s="100">
        <f t="shared" si="249"/>
        <v>-9.9668358478817165E-3</v>
      </c>
      <c r="U1214" s="100">
        <f t="shared" si="250"/>
        <v>-4.1937497891791575E-2</v>
      </c>
      <c r="V1214" s="100">
        <f t="shared" si="251"/>
        <v>3.1970662043909859E-2</v>
      </c>
      <c r="Y1214" s="81"/>
      <c r="Z1214" s="81"/>
    </row>
    <row r="1215" spans="1:26" ht="13">
      <c r="A1215" s="74">
        <v>1971.07</v>
      </c>
      <c r="B1215" s="95">
        <v>99</v>
      </c>
      <c r="C1215" s="96">
        <v>3.09667</v>
      </c>
      <c r="D1215" s="95">
        <v>5.3566700000000003</v>
      </c>
      <c r="E1215" s="95">
        <v>40.700000000000003</v>
      </c>
      <c r="F1215" s="96">
        <f t="shared" si="259"/>
        <v>1971.5416666665753</v>
      </c>
      <c r="G1215" s="97">
        <v>6.73</v>
      </c>
      <c r="H1215" s="96">
        <f t="shared" si="256"/>
        <v>776.48229729729701</v>
      </c>
      <c r="I1215" s="96">
        <f t="shared" si="252"/>
        <v>24.287974096683037</v>
      </c>
      <c r="J1215" s="98">
        <f t="shared" si="257"/>
        <v>120632.03679270968</v>
      </c>
      <c r="K1215" s="96">
        <f t="shared" si="253"/>
        <v>42.013731590540523</v>
      </c>
      <c r="L1215" s="98">
        <f t="shared" si="254"/>
        <v>6527.1314396606476</v>
      </c>
      <c r="M1215" s="91">
        <f t="shared" si="246"/>
        <v>16.889414708693359</v>
      </c>
      <c r="N1215" s="87"/>
      <c r="O1215" s="99">
        <f t="shared" si="247"/>
        <v>19.694941690150507</v>
      </c>
      <c r="P1215" s="99"/>
      <c r="Q1215" s="107">
        <f t="shared" si="248"/>
        <v>2.2881739151916665E-2</v>
      </c>
      <c r="R1215" s="97">
        <f t="shared" si="255"/>
        <v>1.0165126805988081</v>
      </c>
      <c r="S1215" s="97">
        <f t="shared" si="258"/>
        <v>11.185606281758727</v>
      </c>
      <c r="T1215" s="100">
        <f t="shared" si="249"/>
        <v>-1.2361256495427519E-2</v>
      </c>
      <c r="U1215" s="100">
        <f t="shared" si="250"/>
        <v>-4.4890131515096465E-2</v>
      </c>
      <c r="V1215" s="100">
        <f t="shared" si="251"/>
        <v>3.2528875019668946E-2</v>
      </c>
      <c r="Y1215" s="81"/>
      <c r="Z1215" s="81"/>
    </row>
    <row r="1216" spans="1:26" ht="13">
      <c r="A1216" s="74">
        <v>1971.08</v>
      </c>
      <c r="B1216" s="95">
        <v>97.24</v>
      </c>
      <c r="C1216" s="96">
        <v>3.0933299999999999</v>
      </c>
      <c r="D1216" s="95">
        <v>5.3933299999999997</v>
      </c>
      <c r="E1216" s="95">
        <v>40.799999999999997</v>
      </c>
      <c r="F1216" s="96">
        <f t="shared" si="259"/>
        <v>1971.6249999999086</v>
      </c>
      <c r="G1216" s="97">
        <v>6.58</v>
      </c>
      <c r="H1216" s="96">
        <f t="shared" si="256"/>
        <v>760.80885833333309</v>
      </c>
      <c r="I1216" s="96">
        <f t="shared" si="252"/>
        <v>24.202312481985288</v>
      </c>
      <c r="J1216" s="98">
        <f t="shared" si="257"/>
        <v>118510.3902112567</v>
      </c>
      <c r="K1216" s="96">
        <f t="shared" si="253"/>
        <v>42.197585766299007</v>
      </c>
      <c r="L1216" s="98">
        <f t="shared" si="254"/>
        <v>6573.0732500830636</v>
      </c>
      <c r="M1216" s="91">
        <f t="shared" si="246"/>
        <v>16.51944944305156</v>
      </c>
      <c r="N1216" s="87"/>
      <c r="O1216" s="99">
        <f t="shared" si="247"/>
        <v>19.273018870882744</v>
      </c>
      <c r="P1216" s="99"/>
      <c r="Q1216" s="107">
        <f t="shared" si="248"/>
        <v>2.6305165708427156E-2</v>
      </c>
      <c r="R1216" s="97">
        <f t="shared" si="255"/>
        <v>1.0381033092028704</v>
      </c>
      <c r="S1216" s="97">
        <f t="shared" si="258"/>
        <v>11.34244221719737</v>
      </c>
      <c r="T1216" s="100">
        <f t="shared" si="249"/>
        <v>-1.056679231660862E-2</v>
      </c>
      <c r="U1216" s="100">
        <f t="shared" si="250"/>
        <v>-4.9076659971994618E-2</v>
      </c>
      <c r="V1216" s="100">
        <f t="shared" si="251"/>
        <v>3.8509867655385999E-2</v>
      </c>
      <c r="Y1216" s="81"/>
      <c r="Z1216" s="81"/>
    </row>
    <row r="1217" spans="1:26" ht="13">
      <c r="A1217" s="74">
        <v>1971.09</v>
      </c>
      <c r="B1217" s="95">
        <v>99.4</v>
      </c>
      <c r="C1217" s="96">
        <v>3.09</v>
      </c>
      <c r="D1217" s="95">
        <v>5.43</v>
      </c>
      <c r="E1217" s="95">
        <v>40.799999999999997</v>
      </c>
      <c r="F1217" s="96">
        <f t="shared" si="259"/>
        <v>1971.7083333332419</v>
      </c>
      <c r="G1217" s="97">
        <v>6.14</v>
      </c>
      <c r="H1217" s="96">
        <f t="shared" si="256"/>
        <v>777.70876715686268</v>
      </c>
      <c r="I1217" s="96">
        <f t="shared" si="252"/>
        <v>24.176258455882348</v>
      </c>
      <c r="J1217" s="98">
        <f t="shared" si="257"/>
        <v>121456.69696090413</v>
      </c>
      <c r="K1217" s="96">
        <f t="shared" si="253"/>
        <v>42.484493014705869</v>
      </c>
      <c r="L1217" s="98">
        <f t="shared" si="254"/>
        <v>6634.9080935383226</v>
      </c>
      <c r="M1217" s="91">
        <f t="shared" ref="M1217:M1280" si="260">H1217/AVERAGE(K1097:K1216)</f>
        <v>16.856792547836001</v>
      </c>
      <c r="N1217" s="87"/>
      <c r="O1217" s="99">
        <f t="shared" ref="O1217:O1280" si="261">J1217/AVERAGE(L1097:L1216)</f>
        <v>19.674910494388261</v>
      </c>
      <c r="P1217" s="99"/>
      <c r="Q1217" s="107">
        <f t="shared" ref="Q1217:Q1280" si="262">1/M1217-(G1217/100-(((E1217/E1097)^(1/10))-1))</f>
        <v>2.9149353637379943E-2</v>
      </c>
      <c r="R1217" s="97">
        <f t="shared" si="255"/>
        <v>1.0208326848149401</v>
      </c>
      <c r="S1217" s="97">
        <f t="shared" si="258"/>
        <v>11.774626800114932</v>
      </c>
      <c r="T1217" s="100">
        <f t="shared" si="249"/>
        <v>-2.2457744157994841E-2</v>
      </c>
      <c r="U1217" s="100">
        <f t="shared" si="250"/>
        <v>-5.4197352679455246E-2</v>
      </c>
      <c r="V1217" s="100">
        <f t="shared" si="251"/>
        <v>3.1739608521460405E-2</v>
      </c>
      <c r="Y1217" s="81"/>
      <c r="Z1217" s="81"/>
    </row>
    <row r="1218" spans="1:26" ht="13">
      <c r="A1218" s="74">
        <v>1971.1</v>
      </c>
      <c r="B1218" s="95">
        <v>97.29</v>
      </c>
      <c r="C1218" s="96">
        <v>3.0833300000000001</v>
      </c>
      <c r="D1218" s="95">
        <v>5.52</v>
      </c>
      <c r="E1218" s="95">
        <v>40.9</v>
      </c>
      <c r="F1218" s="96">
        <f t="shared" si="259"/>
        <v>1971.7916666665751</v>
      </c>
      <c r="G1218" s="97">
        <v>5.93</v>
      </c>
      <c r="H1218" s="96">
        <f t="shared" si="256"/>
        <v>759.33893508557446</v>
      </c>
      <c r="I1218" s="96">
        <f t="shared" si="252"/>
        <v>24.065089101833735</v>
      </c>
      <c r="J1218" s="98">
        <f t="shared" si="257"/>
        <v>118901.02699183195</v>
      </c>
      <c r="K1218" s="96">
        <f t="shared" si="253"/>
        <v>43.083060146699253</v>
      </c>
      <c r="L1218" s="98">
        <f t="shared" si="254"/>
        <v>6746.1575598202517</v>
      </c>
      <c r="M1218" s="91">
        <f t="shared" si="260"/>
        <v>16.428862709159475</v>
      </c>
      <c r="N1218" s="87"/>
      <c r="O1218" s="99">
        <f t="shared" si="261"/>
        <v>19.184397344751748</v>
      </c>
      <c r="P1218" s="99"/>
      <c r="Q1218" s="107">
        <f t="shared" si="262"/>
        <v>3.3047046104171383E-2</v>
      </c>
      <c r="R1218" s="97">
        <f t="shared" si="255"/>
        <v>1.0139708836443282</v>
      </c>
      <c r="S1218" s="97">
        <f t="shared" si="258"/>
        <v>11.990535322089366</v>
      </c>
      <c r="T1218" s="100">
        <f t="shared" ref="T1218:T1281" si="263">(($J1338/$J1218)^(1/10)-1)</f>
        <v>-1.890545456653292E-2</v>
      </c>
      <c r="U1218" s="100">
        <f t="shared" ref="U1218:U1281" si="264">(($S1338/$S1218)^(1/10)-1)</f>
        <v>-5.4109870934527682E-2</v>
      </c>
      <c r="V1218" s="100">
        <f t="shared" ref="V1218:V1281" si="265">T1218-U1218</f>
        <v>3.5204416367994762E-2</v>
      </c>
      <c r="Y1218" s="81"/>
      <c r="Z1218" s="81"/>
    </row>
    <row r="1219" spans="1:26" ht="13">
      <c r="A1219" s="74">
        <v>1971.11</v>
      </c>
      <c r="B1219" s="95">
        <v>92.78</v>
      </c>
      <c r="C1219" s="96">
        <v>3.07667</v>
      </c>
      <c r="D1219" s="95">
        <v>5.61</v>
      </c>
      <c r="E1219" s="95">
        <v>40.9</v>
      </c>
      <c r="F1219" s="96">
        <f t="shared" si="259"/>
        <v>1971.8749999999084</v>
      </c>
      <c r="G1219" s="97">
        <v>5.81</v>
      </c>
      <c r="H1219" s="96">
        <f t="shared" si="256"/>
        <v>724.13882616136902</v>
      </c>
      <c r="I1219" s="96">
        <f t="shared" si="252"/>
        <v>24.013108453178479</v>
      </c>
      <c r="J1219" s="98">
        <f t="shared" si="257"/>
        <v>113702.56161505207</v>
      </c>
      <c r="K1219" s="96">
        <f t="shared" si="253"/>
        <v>43.785501344743267</v>
      </c>
      <c r="L1219" s="98">
        <f t="shared" si="254"/>
        <v>6875.0956096189066</v>
      </c>
      <c r="M1219" s="91">
        <f t="shared" si="260"/>
        <v>15.638712654326646</v>
      </c>
      <c r="N1219" s="87"/>
      <c r="O1219" s="99">
        <f t="shared" si="261"/>
        <v>18.271922182649185</v>
      </c>
      <c r="P1219" s="99"/>
      <c r="Q1219" s="107">
        <f t="shared" si="262"/>
        <v>3.7322442309907056E-2</v>
      </c>
      <c r="R1219" s="97">
        <f t="shared" si="255"/>
        <v>0.99586108486765323</v>
      </c>
      <c r="S1219" s="97">
        <f t="shared" si="258"/>
        <v>12.158053695907483</v>
      </c>
      <c r="T1219" s="100">
        <f t="shared" si="263"/>
        <v>-1.186482917123266E-2</v>
      </c>
      <c r="U1219" s="100">
        <f t="shared" si="264"/>
        <v>-4.5906608894522138E-2</v>
      </c>
      <c r="V1219" s="100">
        <f t="shared" si="265"/>
        <v>3.4041779723289478E-2</v>
      </c>
      <c r="Y1219" s="81"/>
      <c r="Z1219" s="81"/>
    </row>
    <row r="1220" spans="1:26" ht="13">
      <c r="A1220" s="74">
        <v>1971.12</v>
      </c>
      <c r="B1220" s="95">
        <v>99.17</v>
      </c>
      <c r="C1220" s="96">
        <v>3.07</v>
      </c>
      <c r="D1220" s="95">
        <v>5.7</v>
      </c>
      <c r="E1220" s="95">
        <v>41.1</v>
      </c>
      <c r="F1220" s="96">
        <f t="shared" si="259"/>
        <v>1971.9583333332416</v>
      </c>
      <c r="G1220" s="97">
        <v>5.93</v>
      </c>
      <c r="H1220" s="96">
        <f t="shared" si="256"/>
        <v>770.24566873479284</v>
      </c>
      <c r="I1220" s="96">
        <f t="shared" si="252"/>
        <v>23.844450973236</v>
      </c>
      <c r="J1220" s="98">
        <f t="shared" si="257"/>
        <v>121254.14865059988</v>
      </c>
      <c r="K1220" s="96">
        <f t="shared" si="253"/>
        <v>44.271456204379547</v>
      </c>
      <c r="L1220" s="98">
        <f t="shared" si="254"/>
        <v>6969.3319280873184</v>
      </c>
      <c r="M1220" s="91">
        <f t="shared" si="260"/>
        <v>16.603557212925331</v>
      </c>
      <c r="N1220" s="87"/>
      <c r="O1220" s="99">
        <f t="shared" si="261"/>
        <v>19.405829401067077</v>
      </c>
      <c r="P1220" s="99"/>
      <c r="Q1220" s="107">
        <f t="shared" si="262"/>
        <v>3.2909901694790161E-2</v>
      </c>
      <c r="R1220" s="97">
        <f t="shared" si="255"/>
        <v>1.003446248011016</v>
      </c>
      <c r="S1220" s="97">
        <f t="shared" si="258"/>
        <v>12.048814136947962</v>
      </c>
      <c r="T1220" s="100">
        <f t="shared" si="263"/>
        <v>-1.7358370037446336E-2</v>
      </c>
      <c r="U1220" s="100">
        <f t="shared" si="264"/>
        <v>-4.5989603996534179E-2</v>
      </c>
      <c r="V1220" s="100">
        <f t="shared" si="265"/>
        <v>2.8631233959087843E-2</v>
      </c>
      <c r="Y1220" s="81"/>
      <c r="Z1220" s="81"/>
    </row>
    <row r="1221" spans="1:26" ht="13">
      <c r="A1221" s="74">
        <v>1972.01</v>
      </c>
      <c r="B1221" s="95">
        <v>103.3</v>
      </c>
      <c r="C1221" s="96">
        <v>3.07</v>
      </c>
      <c r="D1221" s="95">
        <v>5.7366700000000002</v>
      </c>
      <c r="E1221" s="95">
        <v>41.1</v>
      </c>
      <c r="F1221" s="96">
        <f t="shared" si="259"/>
        <v>1972.0416666665749</v>
      </c>
      <c r="G1221" s="97">
        <v>5.95</v>
      </c>
      <c r="H1221" s="96">
        <f t="shared" si="256"/>
        <v>802.32305717761517</v>
      </c>
      <c r="I1221" s="96">
        <f t="shared" si="252"/>
        <v>23.844450973236</v>
      </c>
      <c r="J1221" s="98">
        <f t="shared" si="257"/>
        <v>126616.66238415595</v>
      </c>
      <c r="K1221" s="96">
        <f t="shared" si="253"/>
        <v>44.556269239294387</v>
      </c>
      <c r="L1221" s="98">
        <f t="shared" si="254"/>
        <v>7031.5392894415882</v>
      </c>
      <c r="M1221" s="91">
        <f t="shared" si="260"/>
        <v>17.262996797035171</v>
      </c>
      <c r="N1221" s="87"/>
      <c r="O1221" s="99">
        <f t="shared" si="261"/>
        <v>20.180821727051914</v>
      </c>
      <c r="P1221" s="99"/>
      <c r="Q1221" s="107">
        <f t="shared" si="262"/>
        <v>3.0409213945432376E-2</v>
      </c>
      <c r="R1221" s="97">
        <f t="shared" si="255"/>
        <v>0.99529466757156304</v>
      </c>
      <c r="S1221" s="97">
        <f t="shared" si="258"/>
        <v>12.09033733870252</v>
      </c>
      <c r="T1221" s="100">
        <f t="shared" si="263"/>
        <v>-2.671487359601088E-2</v>
      </c>
      <c r="U1221" s="100">
        <f t="shared" si="264"/>
        <v>-4.9917893224626586E-2</v>
      </c>
      <c r="V1221" s="100">
        <f t="shared" si="265"/>
        <v>2.3203019628615706E-2</v>
      </c>
      <c r="Y1221" s="81"/>
      <c r="Z1221" s="81"/>
    </row>
    <row r="1222" spans="1:26" ht="13">
      <c r="A1222" s="74">
        <v>1972.02</v>
      </c>
      <c r="B1222" s="95">
        <v>105.2</v>
      </c>
      <c r="C1222" s="96">
        <v>3.07</v>
      </c>
      <c r="D1222" s="95">
        <v>5.7733299999999996</v>
      </c>
      <c r="E1222" s="95">
        <v>41.3</v>
      </c>
      <c r="F1222" s="96">
        <f t="shared" si="259"/>
        <v>1972.1249999999081</v>
      </c>
      <c r="G1222" s="97">
        <v>6.08</v>
      </c>
      <c r="H1222" s="96">
        <f t="shared" si="256"/>
        <v>813.12340435835335</v>
      </c>
      <c r="I1222" s="96">
        <f t="shared" si="252"/>
        <v>23.728981476997571</v>
      </c>
      <c r="J1222" s="98">
        <f t="shared" si="257"/>
        <v>128633.15387243405</v>
      </c>
      <c r="K1222" s="96">
        <f t="shared" si="253"/>
        <v>44.623856882929765</v>
      </c>
      <c r="L1222" s="98">
        <f t="shared" si="254"/>
        <v>7059.3312380830757</v>
      </c>
      <c r="M1222" s="91">
        <f t="shared" si="260"/>
        <v>17.464147605486172</v>
      </c>
      <c r="N1222" s="87"/>
      <c r="O1222" s="99">
        <f t="shared" si="261"/>
        <v>20.418898605460925</v>
      </c>
      <c r="P1222" s="99"/>
      <c r="Q1222" s="107">
        <f t="shared" si="262"/>
        <v>2.8599563798766714E-2</v>
      </c>
      <c r="R1222" s="97">
        <f t="shared" si="255"/>
        <v>1.0058103589465617</v>
      </c>
      <c r="S1222" s="97">
        <f t="shared" si="258"/>
        <v>11.975174925052459</v>
      </c>
      <c r="T1222" s="100">
        <f t="shared" si="263"/>
        <v>-3.0433439385573413E-2</v>
      </c>
      <c r="U1222" s="100">
        <f t="shared" si="264"/>
        <v>-4.7372210081731425E-2</v>
      </c>
      <c r="V1222" s="100">
        <f t="shared" si="265"/>
        <v>1.6938770696158012E-2</v>
      </c>
      <c r="Y1222" s="81"/>
      <c r="Z1222" s="81"/>
    </row>
    <row r="1223" spans="1:26" ht="13">
      <c r="A1223" s="74">
        <v>1972.03</v>
      </c>
      <c r="B1223" s="95">
        <v>107.7</v>
      </c>
      <c r="C1223" s="96">
        <v>3.07</v>
      </c>
      <c r="D1223" s="95">
        <v>5.81</v>
      </c>
      <c r="E1223" s="95">
        <v>41.4</v>
      </c>
      <c r="F1223" s="96">
        <f t="shared" si="259"/>
        <v>1972.2083333332414</v>
      </c>
      <c r="G1223" s="97">
        <v>6.07</v>
      </c>
      <c r="H1223" s="96">
        <f t="shared" si="256"/>
        <v>830.43593840579683</v>
      </c>
      <c r="I1223" s="96">
        <f t="shared" si="252"/>
        <v>23.671665096618351</v>
      </c>
      <c r="J1223" s="98">
        <f t="shared" si="257"/>
        <v>131683.99780048858</v>
      </c>
      <c r="K1223" s="96">
        <f t="shared" si="253"/>
        <v>44.798818961352637</v>
      </c>
      <c r="L1223" s="98">
        <f t="shared" si="254"/>
        <v>7103.8442638889373</v>
      </c>
      <c r="M1223" s="91">
        <f t="shared" si="260"/>
        <v>17.805643849614942</v>
      </c>
      <c r="N1223" s="87"/>
      <c r="O1223" s="99">
        <f t="shared" si="261"/>
        <v>20.819715240429733</v>
      </c>
      <c r="P1223" s="99"/>
      <c r="Q1223" s="107">
        <f t="shared" si="262"/>
        <v>2.7851006076088453E-2</v>
      </c>
      <c r="R1223" s="97">
        <f t="shared" si="255"/>
        <v>0.99618186497252592</v>
      </c>
      <c r="S1223" s="97">
        <f t="shared" si="258"/>
        <v>12.015661378728367</v>
      </c>
      <c r="T1223" s="100">
        <f t="shared" si="263"/>
        <v>-3.5287453923462442E-2</v>
      </c>
      <c r="U1223" s="100">
        <f t="shared" si="264"/>
        <v>-4.3605540234173401E-2</v>
      </c>
      <c r="V1223" s="100">
        <f t="shared" si="265"/>
        <v>8.3180863107109593E-3</v>
      </c>
      <c r="Y1223" s="81"/>
      <c r="Z1223" s="81"/>
    </row>
    <row r="1224" spans="1:26" ht="13">
      <c r="A1224" s="74">
        <v>1972.04</v>
      </c>
      <c r="B1224" s="95">
        <v>108.8</v>
      </c>
      <c r="C1224" s="96">
        <v>3.07</v>
      </c>
      <c r="D1224" s="95">
        <v>5.8633300000000004</v>
      </c>
      <c r="E1224" s="95">
        <v>41.5</v>
      </c>
      <c r="F1224" s="96">
        <f t="shared" si="259"/>
        <v>1972.2916666665747</v>
      </c>
      <c r="G1224" s="97">
        <v>6.19</v>
      </c>
      <c r="H1224" s="96">
        <f t="shared" si="256"/>
        <v>836.8961542168671</v>
      </c>
      <c r="I1224" s="96">
        <f t="shared" si="252"/>
        <v>23.614624939759029</v>
      </c>
      <c r="J1224" s="98">
        <f t="shared" si="257"/>
        <v>133020.45978575034</v>
      </c>
      <c r="K1224" s="96">
        <f t="shared" si="253"/>
        <v>45.101087572650592</v>
      </c>
      <c r="L1224" s="98">
        <f t="shared" si="254"/>
        <v>7168.5923940770554</v>
      </c>
      <c r="M1224" s="91">
        <f t="shared" si="260"/>
        <v>17.915161678498293</v>
      </c>
      <c r="N1224" s="87"/>
      <c r="O1224" s="99">
        <f t="shared" si="261"/>
        <v>20.94842827621213</v>
      </c>
      <c r="P1224" s="99"/>
      <c r="Q1224" s="107">
        <f t="shared" si="262"/>
        <v>2.6214335260434152E-2</v>
      </c>
      <c r="R1224" s="97">
        <f t="shared" si="255"/>
        <v>1.0096085045152758</v>
      </c>
      <c r="S1224" s="97">
        <f t="shared" si="258"/>
        <v>11.940941108221567</v>
      </c>
      <c r="T1224" s="100">
        <f t="shared" si="263"/>
        <v>-3.1522616565126449E-2</v>
      </c>
      <c r="U1224" s="100">
        <f t="shared" si="264"/>
        <v>-4.2364617970634733E-2</v>
      </c>
      <c r="V1224" s="100">
        <f t="shared" si="265"/>
        <v>1.0842001405508284E-2</v>
      </c>
      <c r="Y1224" s="81"/>
      <c r="Z1224" s="81"/>
    </row>
    <row r="1225" spans="1:26" ht="13">
      <c r="A1225" s="74">
        <v>1972.05</v>
      </c>
      <c r="B1225" s="95">
        <v>107.7</v>
      </c>
      <c r="C1225" s="96">
        <v>3.07</v>
      </c>
      <c r="D1225" s="95">
        <v>5.9166699999999999</v>
      </c>
      <c r="E1225" s="95">
        <v>41.6</v>
      </c>
      <c r="F1225" s="96">
        <f t="shared" si="259"/>
        <v>1972.3749999999079</v>
      </c>
      <c r="G1225" s="97">
        <v>6.13</v>
      </c>
      <c r="H1225" s="96">
        <f t="shared" si="256"/>
        <v>826.44345793269201</v>
      </c>
      <c r="I1225" s="96">
        <f t="shared" ref="I1225:I1288" si="266">C1225*$E$1859/E1225</f>
        <v>23.55785901442307</v>
      </c>
      <c r="J1225" s="98">
        <f t="shared" si="257"/>
        <v>131671.08962766547</v>
      </c>
      <c r="K1225" s="96">
        <f t="shared" ref="K1225:K1288" si="267">D1225*$E$1859/E1225</f>
        <v>45.401979705168252</v>
      </c>
      <c r="L1225" s="98">
        <f t="shared" ref="L1225:L1288" si="268">K1225*(J1225/H1225)</f>
        <v>7233.5597573567265</v>
      </c>
      <c r="M1225" s="91">
        <f t="shared" si="260"/>
        <v>17.662646200372556</v>
      </c>
      <c r="N1225" s="87"/>
      <c r="O1225" s="99">
        <f t="shared" si="261"/>
        <v>20.654075196229311</v>
      </c>
      <c r="P1225" s="99"/>
      <c r="Q1225" s="107">
        <f t="shared" si="262"/>
        <v>2.786082771904063E-2</v>
      </c>
      <c r="R1225" s="97">
        <f t="shared" ref="R1225:R1288" si="269">((G1225/G1226+G1225/1200+((1+G1226/1200)^(-119))*(1-G1225/G1226)))</f>
        <v>1.0065930534275818</v>
      </c>
      <c r="S1225" s="97">
        <f t="shared" si="258"/>
        <v>12.02669570512565</v>
      </c>
      <c r="T1225" s="100">
        <f t="shared" si="263"/>
        <v>-3.0896914942138198E-2</v>
      </c>
      <c r="U1225" s="100">
        <f t="shared" si="264"/>
        <v>-4.15774270225443E-2</v>
      </c>
      <c r="V1225" s="100">
        <f t="shared" si="265"/>
        <v>1.0680512080406102E-2</v>
      </c>
      <c r="Y1225" s="81"/>
      <c r="Z1225" s="81"/>
    </row>
    <row r="1226" spans="1:26" ht="13">
      <c r="A1226" s="74">
        <v>1972.06</v>
      </c>
      <c r="B1226" s="95">
        <v>108</v>
      </c>
      <c r="C1226" s="96">
        <v>3.07</v>
      </c>
      <c r="D1226" s="95">
        <v>5.97</v>
      </c>
      <c r="E1226" s="95">
        <v>41.7</v>
      </c>
      <c r="F1226" s="96">
        <f t="shared" si="259"/>
        <v>1972.4583333332412</v>
      </c>
      <c r="G1226" s="97">
        <v>6.11</v>
      </c>
      <c r="H1226" s="96">
        <f t="shared" ref="H1226:H1289" si="270">B1226*$E$1859/E1226</f>
        <v>826.7581294964026</v>
      </c>
      <c r="I1226" s="96">
        <f t="shared" si="266"/>
        <v>23.501365347721812</v>
      </c>
      <c r="J1226" s="98">
        <f t="shared" ref="J1226:J1289" si="271">J1225*((H1226+(I1226/12))/H1225)</f>
        <v>132033.24872040408</v>
      </c>
      <c r="K1226" s="96">
        <f t="shared" si="267"/>
        <v>45.701352158273359</v>
      </c>
      <c r="L1226" s="98">
        <f t="shared" si="268"/>
        <v>7298.5045820445575</v>
      </c>
      <c r="M1226" s="91">
        <f t="shared" si="260"/>
        <v>17.640857315740256</v>
      </c>
      <c r="N1226" s="87"/>
      <c r="O1226" s="99">
        <f t="shared" si="261"/>
        <v>20.629105958815575</v>
      </c>
      <c r="P1226" s="99"/>
      <c r="Q1226" s="107">
        <f t="shared" si="262"/>
        <v>2.8378696724454158E-2</v>
      </c>
      <c r="R1226" s="97">
        <f t="shared" si="269"/>
        <v>1.0050916666666667</v>
      </c>
      <c r="S1226" s="97">
        <f t="shared" ref="S1226:S1289" si="272">S1225*R1225*E1225/E1226</f>
        <v>12.076957205338593</v>
      </c>
      <c r="T1226" s="100">
        <f t="shared" si="263"/>
        <v>-3.759134406467568E-2</v>
      </c>
      <c r="U1226" s="100">
        <f t="shared" si="264"/>
        <v>-4.5548115657706001E-2</v>
      </c>
      <c r="V1226" s="100">
        <f t="shared" si="265"/>
        <v>7.9567715930303207E-3</v>
      </c>
      <c r="Y1226" s="81"/>
      <c r="Z1226" s="81"/>
    </row>
    <row r="1227" spans="1:26" ht="13">
      <c r="A1227" s="74">
        <v>1972.07</v>
      </c>
      <c r="B1227" s="95">
        <v>107.2</v>
      </c>
      <c r="C1227" s="96">
        <v>3.0733299999999999</v>
      </c>
      <c r="D1227" s="95">
        <v>6.0266700000000002</v>
      </c>
      <c r="E1227" s="95">
        <v>41.9</v>
      </c>
      <c r="F1227" s="96">
        <f t="shared" ref="F1227:F1290" si="273">F1226+1/12</f>
        <v>1972.5416666665744</v>
      </c>
      <c r="G1227" s="97">
        <v>6.11</v>
      </c>
      <c r="H1227" s="96">
        <f t="shared" si="270"/>
        <v>816.71688782816204</v>
      </c>
      <c r="I1227" s="96">
        <f t="shared" si="266"/>
        <v>23.414557023031019</v>
      </c>
      <c r="J1227" s="98">
        <f t="shared" si="271"/>
        <v>130741.27139602813</v>
      </c>
      <c r="K1227" s="96">
        <f t="shared" si="267"/>
        <v>45.914954910143187</v>
      </c>
      <c r="L1227" s="98">
        <f t="shared" si="268"/>
        <v>7350.1352433237025</v>
      </c>
      <c r="M1227" s="91">
        <f t="shared" si="260"/>
        <v>17.39869003113817</v>
      </c>
      <c r="N1227" s="87"/>
      <c r="O1227" s="99">
        <f t="shared" si="261"/>
        <v>20.34661116729318</v>
      </c>
      <c r="P1227" s="99"/>
      <c r="Q1227" s="107">
        <f t="shared" si="262"/>
        <v>2.9320452728723523E-2</v>
      </c>
      <c r="R1227" s="97">
        <f t="shared" si="269"/>
        <v>0.99770122457419719</v>
      </c>
      <c r="S1227" s="97">
        <f t="shared" si="272"/>
        <v>12.080508954865152</v>
      </c>
      <c r="T1227" s="100">
        <f t="shared" si="263"/>
        <v>-3.6904166721433374E-2</v>
      </c>
      <c r="U1227" s="100">
        <f t="shared" si="264"/>
        <v>-4.3181112257929199E-2</v>
      </c>
      <c r="V1227" s="100">
        <f t="shared" si="265"/>
        <v>6.276945536495826E-3</v>
      </c>
      <c r="Y1227" s="81"/>
      <c r="Z1227" s="81"/>
    </row>
    <row r="1228" spans="1:26" ht="13">
      <c r="A1228" s="74">
        <v>1972.08</v>
      </c>
      <c r="B1228" s="95">
        <v>111</v>
      </c>
      <c r="C1228" s="96">
        <v>3.07667</v>
      </c>
      <c r="D1228" s="95">
        <v>6.0833300000000001</v>
      </c>
      <c r="E1228" s="95">
        <v>42</v>
      </c>
      <c r="F1228" s="96">
        <f t="shared" si="273"/>
        <v>1972.6249999999077</v>
      </c>
      <c r="G1228" s="97">
        <v>6.21</v>
      </c>
      <c r="H1228" s="96">
        <f t="shared" si="270"/>
        <v>843.65417857142825</v>
      </c>
      <c r="I1228" s="96">
        <f t="shared" si="266"/>
        <v>23.384193707976184</v>
      </c>
      <c r="J1228" s="98">
        <f t="shared" si="271"/>
        <v>135365.38161588399</v>
      </c>
      <c r="K1228" s="96">
        <f t="shared" si="267"/>
        <v>46.236277244404747</v>
      </c>
      <c r="L1228" s="98">
        <f t="shared" si="268"/>
        <v>7418.6692517599604</v>
      </c>
      <c r="M1228" s="91">
        <f t="shared" si="260"/>
        <v>17.943404688029805</v>
      </c>
      <c r="N1228" s="87"/>
      <c r="O1228" s="99">
        <f t="shared" si="261"/>
        <v>20.982640900740652</v>
      </c>
      <c r="P1228" s="99"/>
      <c r="Q1228" s="107">
        <f t="shared" si="262"/>
        <v>2.6821906525101379E-2</v>
      </c>
      <c r="R1228" s="97">
        <f t="shared" si="269"/>
        <v>0.98042551346167606</v>
      </c>
      <c r="S1228" s="97">
        <f t="shared" si="272"/>
        <v>12.02404158113483</v>
      </c>
      <c r="T1228" s="100">
        <f t="shared" si="263"/>
        <v>-3.9682342651760183E-2</v>
      </c>
      <c r="U1228" s="100">
        <f t="shared" si="264"/>
        <v>-3.7247063348183396E-2</v>
      </c>
      <c r="V1228" s="100">
        <f t="shared" si="265"/>
        <v>-2.4352793035767872E-3</v>
      </c>
      <c r="Y1228" s="81"/>
      <c r="Z1228" s="81"/>
    </row>
    <row r="1229" spans="1:26" ht="13">
      <c r="A1229" s="74">
        <v>1972.09</v>
      </c>
      <c r="B1229" s="95">
        <v>109.4</v>
      </c>
      <c r="C1229" s="96">
        <v>3.08</v>
      </c>
      <c r="D1229" s="95">
        <v>6.14</v>
      </c>
      <c r="E1229" s="95">
        <v>42.1</v>
      </c>
      <c r="F1229" s="96">
        <f t="shared" si="273"/>
        <v>1972.7083333332409</v>
      </c>
      <c r="G1229" s="97">
        <v>6.55</v>
      </c>
      <c r="H1229" s="96">
        <f t="shared" si="270"/>
        <v>829.51835391923964</v>
      </c>
      <c r="I1229" s="96">
        <f t="shared" si="266"/>
        <v>23.353898812351538</v>
      </c>
      <c r="J1229" s="98">
        <f t="shared" si="271"/>
        <v>133409.53419838718</v>
      </c>
      <c r="K1229" s="96">
        <f t="shared" si="267"/>
        <v>46.556148931116368</v>
      </c>
      <c r="L1229" s="98">
        <f t="shared" si="268"/>
        <v>7487.518646966153</v>
      </c>
      <c r="M1229" s="91">
        <f t="shared" si="260"/>
        <v>17.61385455291212</v>
      </c>
      <c r="N1229" s="87"/>
      <c r="O1229" s="99">
        <f t="shared" si="261"/>
        <v>20.596901878448612</v>
      </c>
      <c r="P1229" s="99"/>
      <c r="Q1229" s="107">
        <f t="shared" si="262"/>
        <v>2.4369897516160734E-2</v>
      </c>
      <c r="R1229" s="97">
        <f t="shared" si="269"/>
        <v>1.010569702584494</v>
      </c>
      <c r="S1229" s="97">
        <f t="shared" si="272"/>
        <v>11.760675532657569</v>
      </c>
      <c r="T1229" s="100">
        <f t="shared" si="263"/>
        <v>-2.7437041582257682E-2</v>
      </c>
      <c r="U1229" s="100">
        <f t="shared" si="264"/>
        <v>-3.0410703049408183E-2</v>
      </c>
      <c r="V1229" s="100">
        <f t="shared" si="265"/>
        <v>2.9736614671505013E-3</v>
      </c>
      <c r="Y1229" s="81"/>
      <c r="Z1229" s="81"/>
    </row>
    <row r="1230" spans="1:26" ht="13">
      <c r="A1230" s="74">
        <v>1972.1</v>
      </c>
      <c r="B1230" s="95">
        <v>109.6</v>
      </c>
      <c r="C1230" s="96">
        <v>3.1033300000000001</v>
      </c>
      <c r="D1230" s="95">
        <v>6.2333299999999996</v>
      </c>
      <c r="E1230" s="95">
        <v>42.3</v>
      </c>
      <c r="F1230" s="96">
        <f t="shared" si="273"/>
        <v>1972.7916666665742</v>
      </c>
      <c r="G1230" s="97">
        <v>6.48</v>
      </c>
      <c r="H1230" s="96">
        <f t="shared" si="270"/>
        <v>827.10559810874679</v>
      </c>
      <c r="I1230" s="96">
        <f t="shared" si="266"/>
        <v>23.419540289952714</v>
      </c>
      <c r="J1230" s="98">
        <f t="shared" si="271"/>
        <v>133335.37212780761</v>
      </c>
      <c r="K1230" s="96">
        <f t="shared" si="267"/>
        <v>47.040347973167833</v>
      </c>
      <c r="L1230" s="98">
        <f t="shared" si="268"/>
        <v>7583.2424739546268</v>
      </c>
      <c r="M1230" s="91">
        <f t="shared" si="260"/>
        <v>17.533183854158558</v>
      </c>
      <c r="N1230" s="87"/>
      <c r="O1230" s="99">
        <f t="shared" si="261"/>
        <v>20.502387938457534</v>
      </c>
      <c r="P1230" s="99"/>
      <c r="Q1230" s="107">
        <f t="shared" si="262"/>
        <v>2.5820850137224759E-2</v>
      </c>
      <c r="R1230" s="97">
        <f t="shared" si="269"/>
        <v>1.0201347118183646</v>
      </c>
      <c r="S1230" s="97">
        <f t="shared" si="272"/>
        <v>11.828788605134843</v>
      </c>
      <c r="T1230" s="100">
        <f t="shared" si="263"/>
        <v>-1.9371423442052338E-2</v>
      </c>
      <c r="U1230" s="100">
        <f t="shared" si="264"/>
        <v>-2.2282554803891186E-2</v>
      </c>
      <c r="V1230" s="100">
        <f t="shared" si="265"/>
        <v>2.9111313618388479E-3</v>
      </c>
      <c r="Y1230" s="81"/>
      <c r="Z1230" s="81"/>
    </row>
    <row r="1231" spans="1:26" ht="13">
      <c r="A1231" s="74">
        <v>1972.11</v>
      </c>
      <c r="B1231" s="95">
        <v>115.1</v>
      </c>
      <c r="C1231" s="96">
        <v>3.1266699999999998</v>
      </c>
      <c r="D1231" s="95">
        <v>6.32667</v>
      </c>
      <c r="E1231" s="95">
        <v>42.4</v>
      </c>
      <c r="F1231" s="96">
        <f t="shared" si="273"/>
        <v>1972.8749999999075</v>
      </c>
      <c r="G1231" s="97">
        <v>6.28</v>
      </c>
      <c r="H1231" s="96">
        <f t="shared" si="270"/>
        <v>866.56319693396199</v>
      </c>
      <c r="I1231" s="96">
        <f t="shared" si="266"/>
        <v>23.540027375825463</v>
      </c>
      <c r="J1231" s="98">
        <f t="shared" si="271"/>
        <v>140012.45603877265</v>
      </c>
      <c r="K1231" s="96">
        <f t="shared" si="267"/>
        <v>47.632140583372632</v>
      </c>
      <c r="L1231" s="98">
        <f t="shared" si="268"/>
        <v>7696.0261098768187</v>
      </c>
      <c r="M1231" s="91">
        <f t="shared" si="260"/>
        <v>18.338894714968063</v>
      </c>
      <c r="N1231" s="87"/>
      <c r="O1231" s="99">
        <f t="shared" si="261"/>
        <v>21.441895093127492</v>
      </c>
      <c r="P1231" s="99"/>
      <c r="Q1231" s="107">
        <f t="shared" si="262"/>
        <v>2.5559143714735603E-2</v>
      </c>
      <c r="R1231" s="97">
        <f t="shared" si="269"/>
        <v>0.99936045600343393</v>
      </c>
      <c r="S1231" s="97">
        <f t="shared" si="272"/>
        <v>12.038498048598125</v>
      </c>
      <c r="T1231" s="100">
        <f t="shared" si="263"/>
        <v>-1.9646452748045995E-2</v>
      </c>
      <c r="U1231" s="100">
        <f t="shared" si="264"/>
        <v>-2.0798928150206786E-2</v>
      </c>
      <c r="V1231" s="100">
        <f t="shared" si="265"/>
        <v>1.1524754021607908E-3</v>
      </c>
      <c r="Y1231" s="81"/>
      <c r="Z1231" s="81"/>
    </row>
    <row r="1232" spans="1:26" ht="13">
      <c r="A1232" s="74">
        <v>1972.12</v>
      </c>
      <c r="B1232" s="95">
        <v>117.5</v>
      </c>
      <c r="C1232" s="96">
        <v>3.15</v>
      </c>
      <c r="D1232" s="95">
        <v>6.42</v>
      </c>
      <c r="E1232" s="95">
        <v>42.5</v>
      </c>
      <c r="F1232" s="96">
        <f t="shared" si="273"/>
        <v>1972.9583333332407</v>
      </c>
      <c r="G1232" s="97">
        <v>6.36</v>
      </c>
      <c r="H1232" s="96">
        <f t="shared" si="270"/>
        <v>882.55079411764677</v>
      </c>
      <c r="I1232" s="96">
        <f t="shared" si="266"/>
        <v>23.659872352941168</v>
      </c>
      <c r="J1232" s="98">
        <f t="shared" si="271"/>
        <v>142914.17072026921</v>
      </c>
      <c r="K1232" s="96">
        <f t="shared" si="267"/>
        <v>48.221073176470568</v>
      </c>
      <c r="L1232" s="98">
        <f t="shared" si="268"/>
        <v>7808.5870299925809</v>
      </c>
      <c r="M1232" s="91">
        <f t="shared" si="260"/>
        <v>18.645719442073688</v>
      </c>
      <c r="N1232" s="87"/>
      <c r="O1232" s="99">
        <f t="shared" si="261"/>
        <v>21.796816349100631</v>
      </c>
      <c r="P1232" s="99"/>
      <c r="Q1232" s="107">
        <f t="shared" si="262"/>
        <v>2.4105412407063501E-2</v>
      </c>
      <c r="R1232" s="97">
        <f t="shared" si="269"/>
        <v>0.99799154109454147</v>
      </c>
      <c r="S1232" s="97">
        <f t="shared" si="272"/>
        <v>12.002491137327134</v>
      </c>
      <c r="T1232" s="100">
        <f t="shared" si="263"/>
        <v>-1.9936100049576577E-2</v>
      </c>
      <c r="U1232" s="100">
        <f t="shared" si="264"/>
        <v>-1.9187130722097656E-2</v>
      </c>
      <c r="V1232" s="100">
        <f t="shared" si="265"/>
        <v>-7.4896932747892109E-4</v>
      </c>
      <c r="Y1232" s="81"/>
      <c r="Z1232" s="81"/>
    </row>
    <row r="1233" spans="1:26" ht="13">
      <c r="A1233" s="74">
        <v>1973.01</v>
      </c>
      <c r="B1233" s="95">
        <v>118.4</v>
      </c>
      <c r="C1233" s="96">
        <v>3.1566700000000001</v>
      </c>
      <c r="D1233" s="95">
        <v>6.5466699999999998</v>
      </c>
      <c r="E1233" s="95">
        <v>42.6</v>
      </c>
      <c r="F1233" s="96">
        <f t="shared" si="273"/>
        <v>1973.041666666574</v>
      </c>
      <c r="G1233" s="97">
        <v>6.46</v>
      </c>
      <c r="H1233" s="96">
        <f t="shared" si="270"/>
        <v>887.22317370891994</v>
      </c>
      <c r="I1233" s="96">
        <f t="shared" si="266"/>
        <v>23.654313984389663</v>
      </c>
      <c r="J1233" s="98">
        <f t="shared" si="271"/>
        <v>143989.98488283649</v>
      </c>
      <c r="K1233" s="96">
        <f t="shared" si="267"/>
        <v>49.0570720829812</v>
      </c>
      <c r="L1233" s="98">
        <f t="shared" si="268"/>
        <v>7961.6124521361407</v>
      </c>
      <c r="M1233" s="91">
        <f t="shared" si="260"/>
        <v>18.71253046730244</v>
      </c>
      <c r="N1233" s="87"/>
      <c r="O1233" s="99">
        <f t="shared" si="261"/>
        <v>21.870338532710896</v>
      </c>
      <c r="P1233" s="99"/>
      <c r="Q1233" s="107">
        <f t="shared" si="262"/>
        <v>2.315698089417307E-2</v>
      </c>
      <c r="R1233" s="97">
        <f t="shared" si="269"/>
        <v>0.99233292289622221</v>
      </c>
      <c r="S1233" s="97">
        <f t="shared" si="272"/>
        <v>11.950266353342112</v>
      </c>
      <c r="T1233" s="100">
        <f t="shared" si="263"/>
        <v>-1.7092971405117896E-2</v>
      </c>
      <c r="U1233" s="100">
        <f t="shared" si="264"/>
        <v>-1.7623536714926669E-2</v>
      </c>
      <c r="V1233" s="100">
        <f t="shared" si="265"/>
        <v>5.3056530980877259E-4</v>
      </c>
      <c r="Y1233" s="81"/>
      <c r="Z1233" s="81"/>
    </row>
    <row r="1234" spans="1:26" ht="13">
      <c r="A1234" s="74">
        <v>1973.02</v>
      </c>
      <c r="B1234" s="95">
        <v>114.2</v>
      </c>
      <c r="C1234" s="96">
        <v>3.1633300000000002</v>
      </c>
      <c r="D1234" s="95">
        <v>6.67333</v>
      </c>
      <c r="E1234" s="95">
        <v>42.9</v>
      </c>
      <c r="F1234" s="96">
        <f t="shared" si="273"/>
        <v>1973.1249999999072</v>
      </c>
      <c r="G1234" s="97">
        <v>6.64</v>
      </c>
      <c r="H1234" s="96">
        <f t="shared" si="270"/>
        <v>849.76645920745898</v>
      </c>
      <c r="I1234" s="96">
        <f t="shared" si="266"/>
        <v>23.538456509673654</v>
      </c>
      <c r="J1234" s="98">
        <f t="shared" si="271"/>
        <v>138229.3712365792</v>
      </c>
      <c r="K1234" s="96">
        <f t="shared" si="267"/>
        <v>49.656497418764559</v>
      </c>
      <c r="L1234" s="98">
        <f t="shared" si="268"/>
        <v>8077.4974601944059</v>
      </c>
      <c r="M1234" s="91">
        <f t="shared" si="260"/>
        <v>17.889889599193758</v>
      </c>
      <c r="N1234" s="87"/>
      <c r="O1234" s="99">
        <f t="shared" si="261"/>
        <v>20.905882678986931</v>
      </c>
      <c r="P1234" s="99"/>
      <c r="Q1234" s="107">
        <f t="shared" si="262"/>
        <v>2.4540442446005291E-2</v>
      </c>
      <c r="R1234" s="97">
        <f t="shared" si="269"/>
        <v>1.0004739008511474</v>
      </c>
      <c r="S1234" s="97">
        <f t="shared" si="272"/>
        <v>11.775715168193363</v>
      </c>
      <c r="T1234" s="100">
        <f t="shared" si="263"/>
        <v>-1.1089656938961023E-2</v>
      </c>
      <c r="U1234" s="100">
        <f t="shared" si="264"/>
        <v>-1.6980219507644834E-2</v>
      </c>
      <c r="V1234" s="100">
        <f t="shared" si="265"/>
        <v>5.8905625686838103E-3</v>
      </c>
      <c r="Y1234" s="81"/>
      <c r="Z1234" s="81"/>
    </row>
    <row r="1235" spans="1:26" ht="13">
      <c r="A1235" s="74">
        <v>1973.03</v>
      </c>
      <c r="B1235" s="95">
        <v>112.4</v>
      </c>
      <c r="C1235" s="96">
        <v>3.17</v>
      </c>
      <c r="D1235" s="95">
        <v>6.8</v>
      </c>
      <c r="E1235" s="95">
        <v>43.3</v>
      </c>
      <c r="F1235" s="96">
        <f t="shared" si="273"/>
        <v>1973.2083333332405</v>
      </c>
      <c r="G1235" s="97">
        <v>6.71</v>
      </c>
      <c r="H1235" s="96">
        <f t="shared" si="270"/>
        <v>828.64628637413387</v>
      </c>
      <c r="I1235" s="96">
        <f t="shared" si="266"/>
        <v>23.370184411085443</v>
      </c>
      <c r="J1235" s="98">
        <f t="shared" si="271"/>
        <v>135110.60330015753</v>
      </c>
      <c r="K1235" s="96">
        <f t="shared" si="267"/>
        <v>50.13162586605079</v>
      </c>
      <c r="L1235" s="98">
        <f t="shared" si="268"/>
        <v>8173.9510893333709</v>
      </c>
      <c r="M1235" s="91">
        <f t="shared" si="260"/>
        <v>17.412142058290343</v>
      </c>
      <c r="N1235" s="87"/>
      <c r="O1235" s="99">
        <f t="shared" si="261"/>
        <v>20.345254441323718</v>
      </c>
      <c r="P1235" s="99"/>
      <c r="Q1235" s="107">
        <f t="shared" si="262"/>
        <v>2.599500987351188E-2</v>
      </c>
      <c r="R1235" s="97">
        <f t="shared" si="269"/>
        <v>1.0084879014746988</v>
      </c>
      <c r="S1235" s="97">
        <f t="shared" si="272"/>
        <v>11.672461549314491</v>
      </c>
      <c r="T1235" s="100">
        <f t="shared" si="263"/>
        <v>-5.0631756542044437E-3</v>
      </c>
      <c r="U1235" s="100">
        <f t="shared" si="264"/>
        <v>-1.3986529408438031E-2</v>
      </c>
      <c r="V1235" s="100">
        <f t="shared" si="265"/>
        <v>8.9233537542335872E-3</v>
      </c>
      <c r="Y1235" s="81"/>
      <c r="Z1235" s="81"/>
    </row>
    <row r="1236" spans="1:26" ht="13">
      <c r="A1236" s="74">
        <v>1973.04</v>
      </c>
      <c r="B1236" s="95">
        <v>110.3</v>
      </c>
      <c r="C1236" s="96">
        <v>3.1866699999999999</v>
      </c>
      <c r="D1236" s="95">
        <v>6.9433299999999996</v>
      </c>
      <c r="E1236" s="95">
        <v>43.6</v>
      </c>
      <c r="F1236" s="96">
        <f t="shared" si="273"/>
        <v>1973.2916666665737</v>
      </c>
      <c r="G1236" s="97">
        <v>6.67</v>
      </c>
      <c r="H1236" s="96">
        <f t="shared" si="270"/>
        <v>807.56929243119237</v>
      </c>
      <c r="I1236" s="96">
        <f t="shared" si="266"/>
        <v>23.33143098016054</v>
      </c>
      <c r="J1236" s="98">
        <f t="shared" si="271"/>
        <v>131991.01926662456</v>
      </c>
      <c r="K1236" s="96">
        <f t="shared" si="267"/>
        <v>50.836084272133</v>
      </c>
      <c r="L1236" s="98">
        <f t="shared" si="268"/>
        <v>8308.7688468225933</v>
      </c>
      <c r="M1236" s="91">
        <f t="shared" si="260"/>
        <v>16.935740066050826</v>
      </c>
      <c r="N1236" s="87"/>
      <c r="O1236" s="99">
        <f t="shared" si="261"/>
        <v>19.787325522958447</v>
      </c>
      <c r="P1236" s="99"/>
      <c r="Q1236" s="107">
        <f t="shared" si="262"/>
        <v>2.872587050572295E-2</v>
      </c>
      <c r="R1236" s="97">
        <f t="shared" si="269"/>
        <v>0.99262871327900482</v>
      </c>
      <c r="S1236" s="97">
        <f t="shared" si="272"/>
        <v>11.690539443832611</v>
      </c>
      <c r="T1236" s="100">
        <f t="shared" si="263"/>
        <v>6.5990840437613052E-4</v>
      </c>
      <c r="U1236" s="100">
        <f t="shared" si="264"/>
        <v>-1.3320197333000272E-2</v>
      </c>
      <c r="V1236" s="100">
        <f t="shared" si="265"/>
        <v>1.3980105737376403E-2</v>
      </c>
      <c r="Y1236" s="81"/>
      <c r="Z1236" s="81"/>
    </row>
    <row r="1237" spans="1:26" ht="13">
      <c r="A1237" s="74">
        <v>1973.05</v>
      </c>
      <c r="B1237" s="95">
        <v>107.2</v>
      </c>
      <c r="C1237" s="96">
        <v>3.2033299999999998</v>
      </c>
      <c r="D1237" s="95">
        <v>7.0866699999999998</v>
      </c>
      <c r="E1237" s="95">
        <v>43.9</v>
      </c>
      <c r="F1237" s="96">
        <f t="shared" si="273"/>
        <v>1973.374999999907</v>
      </c>
      <c r="G1237" s="97">
        <v>6.85</v>
      </c>
      <c r="H1237" s="96">
        <f t="shared" si="270"/>
        <v>779.50882915717523</v>
      </c>
      <c r="I1237" s="96">
        <f t="shared" si="266"/>
        <v>23.293134493507964</v>
      </c>
      <c r="J1237" s="98">
        <f t="shared" si="271"/>
        <v>127722.00837930321</v>
      </c>
      <c r="K1237" s="96">
        <f t="shared" si="267"/>
        <v>51.530987260478341</v>
      </c>
      <c r="L1237" s="98">
        <f t="shared" si="268"/>
        <v>8443.3183313559384</v>
      </c>
      <c r="M1237" s="91">
        <f t="shared" si="260"/>
        <v>16.314338759668573</v>
      </c>
      <c r="N1237" s="87"/>
      <c r="O1237" s="99">
        <f t="shared" si="261"/>
        <v>19.06114572900686</v>
      </c>
      <c r="P1237" s="99"/>
      <c r="Q1237" s="107">
        <f t="shared" si="262"/>
        <v>2.988582385959896E-2</v>
      </c>
      <c r="R1237" s="97">
        <f t="shared" si="269"/>
        <v>1.0021246957992085</v>
      </c>
      <c r="S1237" s="97">
        <f t="shared" si="272"/>
        <v>11.525064225038022</v>
      </c>
      <c r="T1237" s="100">
        <f t="shared" si="263"/>
        <v>7.6997385593500223E-3</v>
      </c>
      <c r="U1237" s="100">
        <f t="shared" si="264"/>
        <v>-1.1538385700090914E-2</v>
      </c>
      <c r="V1237" s="100">
        <f t="shared" si="265"/>
        <v>1.9238124259440936E-2</v>
      </c>
      <c r="Y1237" s="81"/>
      <c r="Z1237" s="81"/>
    </row>
    <row r="1238" spans="1:26" ht="13">
      <c r="A1238" s="74">
        <v>1973.06</v>
      </c>
      <c r="B1238" s="95">
        <v>104.8</v>
      </c>
      <c r="C1238" s="96">
        <v>3.22</v>
      </c>
      <c r="D1238" s="95">
        <v>7.23</v>
      </c>
      <c r="E1238" s="95">
        <v>44.2</v>
      </c>
      <c r="F1238" s="96">
        <f t="shared" si="273"/>
        <v>1973.4583333332403</v>
      </c>
      <c r="G1238" s="97">
        <v>6.9</v>
      </c>
      <c r="H1238" s="96">
        <f t="shared" si="270"/>
        <v>756.88480542986395</v>
      </c>
      <c r="I1238" s="96">
        <f t="shared" si="266"/>
        <v>23.255430090497732</v>
      </c>
      <c r="J1238" s="98">
        <f t="shared" si="271"/>
        <v>124332.60923096645</v>
      </c>
      <c r="K1238" s="96">
        <f t="shared" si="267"/>
        <v>52.216384954751113</v>
      </c>
      <c r="L1238" s="98">
        <f t="shared" si="268"/>
        <v>8577.5263811057957</v>
      </c>
      <c r="M1238" s="91">
        <f t="shared" si="260"/>
        <v>15.808323047681981</v>
      </c>
      <c r="N1238" s="87"/>
      <c r="O1238" s="99">
        <f t="shared" si="261"/>
        <v>18.470601678103712</v>
      </c>
      <c r="P1238" s="99"/>
      <c r="Q1238" s="107">
        <f t="shared" si="262"/>
        <v>3.1714766309810502E-2</v>
      </c>
      <c r="R1238" s="97">
        <f t="shared" si="269"/>
        <v>0.98943146265705451</v>
      </c>
      <c r="S1238" s="97">
        <f t="shared" si="272"/>
        <v>11.471160859673637</v>
      </c>
      <c r="T1238" s="100">
        <f t="shared" si="263"/>
        <v>1.1866524077828178E-2</v>
      </c>
      <c r="U1238" s="100">
        <f t="shared" si="264"/>
        <v>-1.3351240060321401E-2</v>
      </c>
      <c r="V1238" s="100">
        <f t="shared" si="265"/>
        <v>2.5217764138149579E-2</v>
      </c>
      <c r="Y1238" s="81"/>
      <c r="Z1238" s="81"/>
    </row>
    <row r="1239" spans="1:26" ht="13">
      <c r="A1239" s="74">
        <v>1973.07</v>
      </c>
      <c r="B1239" s="95">
        <v>105.8</v>
      </c>
      <c r="C1239" s="96">
        <v>3.2366700000000002</v>
      </c>
      <c r="D1239" s="95">
        <v>7.3833299999999999</v>
      </c>
      <c r="E1239" s="95">
        <v>44.3</v>
      </c>
      <c r="F1239" s="96">
        <f t="shared" si="273"/>
        <v>1973.5416666665735</v>
      </c>
      <c r="G1239" s="97">
        <v>7.13</v>
      </c>
      <c r="H1239" s="96">
        <f t="shared" si="270"/>
        <v>762.38214221218948</v>
      </c>
      <c r="I1239" s="96">
        <f t="shared" si="266"/>
        <v>23.323056788600447</v>
      </c>
      <c r="J1239" s="98">
        <f t="shared" si="271"/>
        <v>125554.92152315626</v>
      </c>
      <c r="K1239" s="96">
        <f t="shared" si="267"/>
        <v>53.203392647065449</v>
      </c>
      <c r="L1239" s="98">
        <f t="shared" si="268"/>
        <v>8761.9415758938103</v>
      </c>
      <c r="M1239" s="91">
        <f t="shared" si="260"/>
        <v>15.889518573988784</v>
      </c>
      <c r="N1239" s="87"/>
      <c r="O1239" s="99">
        <f t="shared" si="261"/>
        <v>18.565516582822443</v>
      </c>
      <c r="P1239" s="99"/>
      <c r="Q1239" s="107">
        <f t="shared" si="262"/>
        <v>2.8987491947744803E-2</v>
      </c>
      <c r="R1239" s="97">
        <f t="shared" si="269"/>
        <v>0.98701058762603067</v>
      </c>
      <c r="S1239" s="97">
        <f t="shared" si="272"/>
        <v>11.324306863996544</v>
      </c>
      <c r="T1239" s="100">
        <f t="shared" si="263"/>
        <v>1.1185898648329529E-2</v>
      </c>
      <c r="U1239" s="100">
        <f t="shared" si="264"/>
        <v>-1.4708496170451557E-2</v>
      </c>
      <c r="V1239" s="100">
        <f t="shared" si="265"/>
        <v>2.5894394818781086E-2</v>
      </c>
      <c r="Y1239" s="81"/>
      <c r="Z1239" s="81"/>
    </row>
    <row r="1240" spans="1:26" ht="13">
      <c r="A1240" s="74">
        <v>1973.08</v>
      </c>
      <c r="B1240" s="95">
        <v>103.8</v>
      </c>
      <c r="C1240" s="96">
        <v>3.2533300000000001</v>
      </c>
      <c r="D1240" s="95">
        <v>7.53667</v>
      </c>
      <c r="E1240" s="95">
        <v>45.1</v>
      </c>
      <c r="F1240" s="96">
        <f t="shared" si="273"/>
        <v>1973.6249999999068</v>
      </c>
      <c r="G1240" s="97">
        <v>7.4</v>
      </c>
      <c r="H1240" s="96">
        <f t="shared" si="270"/>
        <v>734.7026141906872</v>
      </c>
      <c r="I1240" s="96">
        <f t="shared" si="266"/>
        <v>23.027264506984469</v>
      </c>
      <c r="J1240" s="98">
        <f t="shared" si="271"/>
        <v>121312.4706701667</v>
      </c>
      <c r="K1240" s="96">
        <f t="shared" si="267"/>
        <v>53.345001457538785</v>
      </c>
      <c r="L1240" s="98">
        <f t="shared" si="268"/>
        <v>8808.208654390417</v>
      </c>
      <c r="M1240" s="91">
        <f t="shared" si="260"/>
        <v>15.278501094706126</v>
      </c>
      <c r="N1240" s="87"/>
      <c r="O1240" s="99">
        <f t="shared" si="261"/>
        <v>17.852222658614028</v>
      </c>
      <c r="P1240" s="99"/>
      <c r="Q1240" s="107">
        <f t="shared" si="262"/>
        <v>3.066264186836655E-2</v>
      </c>
      <c r="R1240" s="97">
        <f t="shared" si="269"/>
        <v>1.0281999418118777</v>
      </c>
      <c r="S1240" s="97">
        <f t="shared" si="272"/>
        <v>10.978945392737891</v>
      </c>
      <c r="T1240" s="100">
        <f t="shared" si="263"/>
        <v>1.1895906260810163E-2</v>
      </c>
      <c r="U1240" s="100">
        <f t="shared" si="264"/>
        <v>-1.3727563292538103E-2</v>
      </c>
      <c r="V1240" s="100">
        <f t="shared" si="265"/>
        <v>2.5623469553348266E-2</v>
      </c>
      <c r="Y1240" s="81"/>
      <c r="Z1240" s="81"/>
    </row>
    <row r="1241" spans="1:26" ht="13">
      <c r="A1241" s="74">
        <v>1973.09</v>
      </c>
      <c r="B1241" s="95">
        <v>105.6</v>
      </c>
      <c r="C1241" s="96">
        <v>3.27</v>
      </c>
      <c r="D1241" s="95">
        <v>7.69</v>
      </c>
      <c r="E1241" s="95">
        <v>45.2</v>
      </c>
      <c r="F1241" s="96">
        <f t="shared" si="273"/>
        <v>1973.70833333324</v>
      </c>
      <c r="G1241" s="97">
        <v>7.09</v>
      </c>
      <c r="H1241" s="96">
        <f t="shared" si="270"/>
        <v>745.78948672566344</v>
      </c>
      <c r="I1241" s="96">
        <f t="shared" si="266"/>
        <v>23.094049446902645</v>
      </c>
      <c r="J1241" s="98">
        <f t="shared" si="271"/>
        <v>123460.88040550405</v>
      </c>
      <c r="K1241" s="96">
        <f t="shared" si="267"/>
        <v>54.309859402654851</v>
      </c>
      <c r="L1241" s="98">
        <f t="shared" si="268"/>
        <v>8990.6644916508158</v>
      </c>
      <c r="M1241" s="91">
        <f t="shared" si="260"/>
        <v>15.475308601805562</v>
      </c>
      <c r="N1241" s="87"/>
      <c r="O1241" s="99">
        <f t="shared" si="261"/>
        <v>18.082083727935423</v>
      </c>
      <c r="P1241" s="99"/>
      <c r="Q1241" s="107">
        <f t="shared" si="262"/>
        <v>3.3160456131076405E-2</v>
      </c>
      <c r="R1241" s="97">
        <f t="shared" si="269"/>
        <v>1.0275149478054186</v>
      </c>
      <c r="S1241" s="97">
        <f t="shared" si="272"/>
        <v>11.263576343583996</v>
      </c>
      <c r="T1241" s="100">
        <f t="shared" si="263"/>
        <v>1.2916279581847379E-2</v>
      </c>
      <c r="U1241" s="100">
        <f t="shared" si="264"/>
        <v>-1.4634266551174058E-2</v>
      </c>
      <c r="V1241" s="100">
        <f t="shared" si="265"/>
        <v>2.7550546133021436E-2</v>
      </c>
      <c r="Y1241" s="81"/>
      <c r="Z1241" s="81"/>
    </row>
    <row r="1242" spans="1:26" ht="13">
      <c r="A1242" s="74">
        <v>1973.1</v>
      </c>
      <c r="B1242" s="95">
        <v>109.8</v>
      </c>
      <c r="C1242" s="96">
        <v>3.30667</v>
      </c>
      <c r="D1242" s="95">
        <v>7.8466699999999996</v>
      </c>
      <c r="E1242" s="95">
        <v>45.6</v>
      </c>
      <c r="F1242" s="96">
        <f t="shared" si="273"/>
        <v>1973.7916666665733</v>
      </c>
      <c r="G1242" s="97">
        <v>6.79</v>
      </c>
      <c r="H1242" s="96">
        <f t="shared" si="270"/>
        <v>768.64936184210501</v>
      </c>
      <c r="I1242" s="96">
        <f t="shared" si="266"/>
        <v>23.148176551206131</v>
      </c>
      <c r="J1242" s="98">
        <f t="shared" si="271"/>
        <v>127564.52924615119</v>
      </c>
      <c r="K1242" s="96">
        <f t="shared" si="267"/>
        <v>54.930217559978047</v>
      </c>
      <c r="L1242" s="98">
        <f t="shared" si="268"/>
        <v>9116.1818278679148</v>
      </c>
      <c r="M1242" s="91">
        <f t="shared" si="260"/>
        <v>15.913516308933383</v>
      </c>
      <c r="N1242" s="87"/>
      <c r="O1242" s="99">
        <f t="shared" si="261"/>
        <v>18.592078071081101</v>
      </c>
      <c r="P1242" s="99"/>
      <c r="Q1242" s="107">
        <f t="shared" si="262"/>
        <v>3.495899613495182E-2</v>
      </c>
      <c r="R1242" s="97">
        <f t="shared" si="269"/>
        <v>1.0099911491177134</v>
      </c>
      <c r="S1242" s="97">
        <f t="shared" si="272"/>
        <v>11.471971189843391</v>
      </c>
      <c r="T1242" s="100">
        <f t="shared" si="263"/>
        <v>9.9629290667919701E-3</v>
      </c>
      <c r="U1242" s="100">
        <f t="shared" si="264"/>
        <v>-1.5151288843267774E-2</v>
      </c>
      <c r="V1242" s="100">
        <f t="shared" si="265"/>
        <v>2.5114217910059744E-2</v>
      </c>
      <c r="Y1242" s="81"/>
      <c r="Z1242" s="81"/>
    </row>
    <row r="1243" spans="1:26" ht="13">
      <c r="A1243" s="74">
        <v>1973.11</v>
      </c>
      <c r="B1243" s="95">
        <v>102</v>
      </c>
      <c r="C1243" s="96">
        <v>3.3433299999999999</v>
      </c>
      <c r="D1243" s="95">
        <v>8.0033300000000001</v>
      </c>
      <c r="E1243" s="95">
        <v>45.9</v>
      </c>
      <c r="F1243" s="96">
        <f t="shared" si="273"/>
        <v>1973.8749999999065</v>
      </c>
      <c r="G1243" s="97">
        <v>6.73</v>
      </c>
      <c r="H1243" s="96">
        <f t="shared" si="270"/>
        <v>709.3788888888887</v>
      </c>
      <c r="I1243" s="96">
        <f t="shared" si="266"/>
        <v>23.251840397930277</v>
      </c>
      <c r="J1243" s="98">
        <f t="shared" si="271"/>
        <v>118049.61320770258</v>
      </c>
      <c r="K1243" s="96">
        <f t="shared" si="267"/>
        <v>55.660719047167738</v>
      </c>
      <c r="L1243" s="98">
        <f t="shared" si="268"/>
        <v>9262.6471654274719</v>
      </c>
      <c r="M1243" s="91">
        <f t="shared" si="260"/>
        <v>14.651845159710568</v>
      </c>
      <c r="N1243" s="87"/>
      <c r="O1243" s="99">
        <f t="shared" si="261"/>
        <v>17.11974297713947</v>
      </c>
      <c r="P1243" s="99"/>
      <c r="Q1243" s="107">
        <f t="shared" si="262"/>
        <v>4.1652328760251142E-2</v>
      </c>
      <c r="R1243" s="97">
        <f t="shared" si="269"/>
        <v>1.0048865171192618</v>
      </c>
      <c r="S1243" s="97">
        <f t="shared" si="272"/>
        <v>11.510860022422449</v>
      </c>
      <c r="T1243" s="100">
        <f t="shared" si="263"/>
        <v>1.6454975003629579E-2</v>
      </c>
      <c r="U1243" s="100">
        <f t="shared" si="264"/>
        <v>-1.5597269561874794E-2</v>
      </c>
      <c r="V1243" s="100">
        <f t="shared" si="265"/>
        <v>3.2052244565504373E-2</v>
      </c>
      <c r="Y1243" s="81"/>
      <c r="Z1243" s="81"/>
    </row>
    <row r="1244" spans="1:26" ht="13">
      <c r="A1244" s="74">
        <v>1973.12</v>
      </c>
      <c r="B1244" s="95">
        <v>94.78</v>
      </c>
      <c r="C1244" s="96">
        <v>3.38</v>
      </c>
      <c r="D1244" s="95">
        <v>8.16</v>
      </c>
      <c r="E1244" s="95">
        <v>46.2</v>
      </c>
      <c r="F1244" s="96">
        <f t="shared" si="273"/>
        <v>1973.9583333332398</v>
      </c>
      <c r="G1244" s="97">
        <v>6.74</v>
      </c>
      <c r="H1244" s="96">
        <f t="shared" si="270"/>
        <v>654.88569242424217</v>
      </c>
      <c r="I1244" s="96">
        <f t="shared" si="266"/>
        <v>23.354227056277047</v>
      </c>
      <c r="J1244" s="98">
        <f t="shared" si="271"/>
        <v>109305.1264371385</v>
      </c>
      <c r="K1244" s="96">
        <f t="shared" si="267"/>
        <v>56.381802597402576</v>
      </c>
      <c r="L1244" s="98">
        <f t="shared" si="268"/>
        <v>9410.5278721993072</v>
      </c>
      <c r="M1244" s="91">
        <f t="shared" si="260"/>
        <v>13.493329686205888</v>
      </c>
      <c r="N1244" s="87"/>
      <c r="O1244" s="99">
        <f t="shared" si="261"/>
        <v>15.771102210645211</v>
      </c>
      <c r="P1244" s="99"/>
      <c r="Q1244" s="107">
        <f t="shared" si="262"/>
        <v>4.7752928053783478E-2</v>
      </c>
      <c r="R1244" s="97">
        <f t="shared" si="269"/>
        <v>0.98776947809049742</v>
      </c>
      <c r="S1244" s="97">
        <f t="shared" si="272"/>
        <v>11.491996945830225</v>
      </c>
      <c r="T1244" s="100">
        <f t="shared" si="263"/>
        <v>2.4077050220233875E-2</v>
      </c>
      <c r="U1244" s="100">
        <f t="shared" si="264"/>
        <v>-1.5376635272250416E-2</v>
      </c>
      <c r="V1244" s="100">
        <f t="shared" si="265"/>
        <v>3.9453685492484292E-2</v>
      </c>
      <c r="Y1244" s="81"/>
      <c r="Z1244" s="81"/>
    </row>
    <row r="1245" spans="1:26" ht="13">
      <c r="A1245" s="74">
        <v>1974.01</v>
      </c>
      <c r="B1245" s="95">
        <v>96.11</v>
      </c>
      <c r="C1245" s="96">
        <v>3.4</v>
      </c>
      <c r="D1245" s="95">
        <v>8.2266700000000004</v>
      </c>
      <c r="E1245" s="95">
        <v>46.6</v>
      </c>
      <c r="F1245" s="96">
        <f t="shared" si="273"/>
        <v>1974.0416666665731</v>
      </c>
      <c r="G1245" s="97">
        <v>6.99</v>
      </c>
      <c r="H1245" s="96">
        <f t="shared" si="270"/>
        <v>658.37515568669505</v>
      </c>
      <c r="I1245" s="96">
        <f t="shared" si="266"/>
        <v>23.29076609442059</v>
      </c>
      <c r="J1245" s="98">
        <f t="shared" si="271"/>
        <v>110211.49260306731</v>
      </c>
      <c r="K1245" s="96">
        <f t="shared" si="267"/>
        <v>56.354543148819729</v>
      </c>
      <c r="L1245" s="98">
        <f t="shared" si="268"/>
        <v>9433.7070008623014</v>
      </c>
      <c r="M1245" s="91">
        <f t="shared" si="260"/>
        <v>13.530721892513951</v>
      </c>
      <c r="N1245" s="87"/>
      <c r="O1245" s="99">
        <f t="shared" si="261"/>
        <v>15.819141518464635</v>
      </c>
      <c r="P1245" s="99"/>
      <c r="Q1245" s="107">
        <f t="shared" si="262"/>
        <v>4.594596555731903E-2</v>
      </c>
      <c r="R1245" s="97">
        <f t="shared" si="269"/>
        <v>1.0079694972375672</v>
      </c>
      <c r="S1245" s="97">
        <f t="shared" si="272"/>
        <v>11.254006539345372</v>
      </c>
      <c r="T1245" s="100">
        <f t="shared" si="263"/>
        <v>2.4229443866256917E-2</v>
      </c>
      <c r="U1245" s="100">
        <f t="shared" si="264"/>
        <v>-1.2015977017232893E-2</v>
      </c>
      <c r="V1245" s="100">
        <f t="shared" si="265"/>
        <v>3.624542088348981E-2</v>
      </c>
      <c r="Y1245" s="81"/>
      <c r="Z1245" s="81"/>
    </row>
    <row r="1246" spans="1:26" ht="13">
      <c r="A1246" s="74">
        <v>1974.02</v>
      </c>
      <c r="B1246" s="95">
        <v>93.45</v>
      </c>
      <c r="C1246" s="96">
        <v>3.42</v>
      </c>
      <c r="D1246" s="95">
        <v>8.2933299999999992</v>
      </c>
      <c r="E1246" s="95">
        <v>47.2</v>
      </c>
      <c r="F1246" s="96">
        <f t="shared" si="273"/>
        <v>1974.1249999999063</v>
      </c>
      <c r="G1246" s="97">
        <v>6.96</v>
      </c>
      <c r="H1246" s="96">
        <f t="shared" si="270"/>
        <v>632.0160111228812</v>
      </c>
      <c r="I1246" s="96">
        <f t="shared" si="266"/>
        <v>23.129959957627111</v>
      </c>
      <c r="J1246" s="98">
        <f t="shared" si="271"/>
        <v>106121.65361289782</v>
      </c>
      <c r="K1246" s="96">
        <f t="shared" si="267"/>
        <v>56.089003162394043</v>
      </c>
      <c r="L1246" s="98">
        <f t="shared" si="268"/>
        <v>9417.8907817812051</v>
      </c>
      <c r="M1246" s="91">
        <f t="shared" si="260"/>
        <v>12.957321280205388</v>
      </c>
      <c r="N1246" s="87"/>
      <c r="O1246" s="99">
        <f t="shared" si="261"/>
        <v>15.154292146338717</v>
      </c>
      <c r="P1246" s="99"/>
      <c r="Q1246" s="107">
        <f t="shared" si="262"/>
        <v>5.0850367922704143E-2</v>
      </c>
      <c r="R1246" s="97">
        <f t="shared" si="269"/>
        <v>0.98812468410760568</v>
      </c>
      <c r="S1246" s="97">
        <f t="shared" si="272"/>
        <v>11.199495796676839</v>
      </c>
      <c r="T1246" s="100">
        <f t="shared" si="263"/>
        <v>2.2230186502816274E-2</v>
      </c>
      <c r="U1246" s="100">
        <f t="shared" si="264"/>
        <v>-1.2036619668587267E-2</v>
      </c>
      <c r="V1246" s="100">
        <f t="shared" si="265"/>
        <v>3.4266806171403541E-2</v>
      </c>
      <c r="Y1246" s="81"/>
      <c r="Z1246" s="81"/>
    </row>
    <row r="1247" spans="1:26" ht="13">
      <c r="A1247" s="74">
        <v>1974.03</v>
      </c>
      <c r="B1247" s="95">
        <v>97.44</v>
      </c>
      <c r="C1247" s="96">
        <v>3.44</v>
      </c>
      <c r="D1247" s="95">
        <v>8.36</v>
      </c>
      <c r="E1247" s="95">
        <v>47.8</v>
      </c>
      <c r="F1247" s="96">
        <f t="shared" si="273"/>
        <v>1974.2083333332396</v>
      </c>
      <c r="G1247" s="97">
        <v>7.21</v>
      </c>
      <c r="H1247" s="96">
        <f t="shared" si="270"/>
        <v>650.7289857740584</v>
      </c>
      <c r="I1247" s="96">
        <f t="shared" si="266"/>
        <v>22.973190794979072</v>
      </c>
      <c r="J1247" s="98">
        <f t="shared" si="271"/>
        <v>109585.19650601325</v>
      </c>
      <c r="K1247" s="96">
        <f t="shared" si="267"/>
        <v>55.830196234309604</v>
      </c>
      <c r="L1247" s="98">
        <f t="shared" si="268"/>
        <v>9402.0139859428436</v>
      </c>
      <c r="M1247" s="91">
        <f t="shared" si="260"/>
        <v>13.31036423914016</v>
      </c>
      <c r="N1247" s="87"/>
      <c r="O1247" s="99">
        <f t="shared" si="261"/>
        <v>15.57112214226431</v>
      </c>
      <c r="P1247" s="99"/>
      <c r="Q1247" s="107">
        <f t="shared" si="262"/>
        <v>4.7622016397860831E-2</v>
      </c>
      <c r="R1247" s="97">
        <f t="shared" si="269"/>
        <v>0.98507465515458947</v>
      </c>
      <c r="S1247" s="97">
        <f t="shared" si="272"/>
        <v>10.927588226428282</v>
      </c>
      <c r="T1247" s="100">
        <f t="shared" si="263"/>
        <v>1.9205013338245092E-2</v>
      </c>
      <c r="U1247" s="100">
        <f t="shared" si="264"/>
        <v>-1.1549315348687084E-2</v>
      </c>
      <c r="V1247" s="100">
        <f t="shared" si="265"/>
        <v>3.0754328686932175E-2</v>
      </c>
      <c r="Y1247" s="81"/>
      <c r="Z1247" s="81"/>
    </row>
    <row r="1248" spans="1:26" ht="13">
      <c r="A1248" s="74">
        <v>1974.04</v>
      </c>
      <c r="B1248" s="95">
        <v>92.46</v>
      </c>
      <c r="C1248" s="96">
        <v>3.46</v>
      </c>
      <c r="D1248" s="95">
        <v>8.4866700000000002</v>
      </c>
      <c r="E1248" s="95">
        <v>48</v>
      </c>
      <c r="F1248" s="96">
        <f t="shared" si="273"/>
        <v>1974.2916666665728</v>
      </c>
      <c r="G1248" s="97">
        <v>7.51</v>
      </c>
      <c r="H1248" s="96">
        <f t="shared" si="270"/>
        <v>614.89848812499974</v>
      </c>
      <c r="I1248" s="96">
        <f t="shared" si="266"/>
        <v>23.010477708333326</v>
      </c>
      <c r="J1248" s="98">
        <f t="shared" si="271"/>
        <v>103874.12748919478</v>
      </c>
      <c r="K1248" s="96">
        <f t="shared" si="267"/>
        <v>56.439980015312479</v>
      </c>
      <c r="L1248" s="98">
        <f t="shared" si="268"/>
        <v>9534.3439491534136</v>
      </c>
      <c r="M1248" s="91">
        <f t="shared" si="260"/>
        <v>12.550411048540905</v>
      </c>
      <c r="N1248" s="87"/>
      <c r="O1248" s="99">
        <f t="shared" si="261"/>
        <v>14.688309996556292</v>
      </c>
      <c r="P1248" s="99"/>
      <c r="Q1248" s="107">
        <f t="shared" si="262"/>
        <v>4.9607504754646911E-2</v>
      </c>
      <c r="R1248" s="97">
        <f t="shared" si="269"/>
        <v>1.0013886996776262</v>
      </c>
      <c r="S1248" s="97">
        <f t="shared" si="272"/>
        <v>10.719638161304275</v>
      </c>
      <c r="T1248" s="100">
        <f t="shared" si="263"/>
        <v>2.4697271508143048E-2</v>
      </c>
      <c r="U1248" s="100">
        <f t="shared" si="264"/>
        <v>-1.0846436354005617E-2</v>
      </c>
      <c r="V1248" s="100">
        <f t="shared" si="265"/>
        <v>3.5543707862148666E-2</v>
      </c>
      <c r="Y1248" s="81"/>
      <c r="Z1248" s="81"/>
    </row>
    <row r="1249" spans="1:26" ht="13">
      <c r="A1249" s="74">
        <v>1974.05</v>
      </c>
      <c r="B1249" s="95">
        <v>89.67</v>
      </c>
      <c r="C1249" s="96">
        <v>3.48</v>
      </c>
      <c r="D1249" s="95">
        <v>8.6133299999999995</v>
      </c>
      <c r="E1249" s="95">
        <v>48.6</v>
      </c>
      <c r="F1249" s="96">
        <f t="shared" si="273"/>
        <v>1974.3749999999061</v>
      </c>
      <c r="G1249" s="97">
        <v>7.58</v>
      </c>
      <c r="H1249" s="96">
        <f t="shared" si="270"/>
        <v>588.98152746913559</v>
      </c>
      <c r="I1249" s="96">
        <f t="shared" si="266"/>
        <v>22.857764197530855</v>
      </c>
      <c r="J1249" s="98">
        <f t="shared" si="271"/>
        <v>99817.781825472353</v>
      </c>
      <c r="K1249" s="96">
        <f t="shared" si="267"/>
        <v>56.575133935493803</v>
      </c>
      <c r="L1249" s="98">
        <f t="shared" si="268"/>
        <v>9588.0840273312788</v>
      </c>
      <c r="M1249" s="91">
        <f t="shared" si="260"/>
        <v>11.995436947329658</v>
      </c>
      <c r="N1249" s="87"/>
      <c r="O1249" s="99">
        <f t="shared" si="261"/>
        <v>14.045930080444698</v>
      </c>
      <c r="P1249" s="99"/>
      <c r="Q1249" s="107">
        <f t="shared" si="262"/>
        <v>5.3892868651376047E-2</v>
      </c>
      <c r="R1249" s="97">
        <f t="shared" si="269"/>
        <v>1.0091041723610832</v>
      </c>
      <c r="S1249" s="97">
        <f t="shared" si="272"/>
        <v>10.601999525296936</v>
      </c>
      <c r="T1249" s="100">
        <f t="shared" si="263"/>
        <v>2.8230560552379602E-2</v>
      </c>
      <c r="U1249" s="100">
        <f t="shared" si="264"/>
        <v>-1.3270756867215239E-2</v>
      </c>
      <c r="V1249" s="100">
        <f t="shared" si="265"/>
        <v>4.1501317419594841E-2</v>
      </c>
      <c r="Y1249" s="81"/>
      <c r="Z1249" s="81"/>
    </row>
    <row r="1250" spans="1:26" ht="13">
      <c r="A1250" s="74">
        <v>1974.06</v>
      </c>
      <c r="B1250" s="95">
        <v>89.79</v>
      </c>
      <c r="C1250" s="96">
        <v>3.5</v>
      </c>
      <c r="D1250" s="95">
        <v>8.74</v>
      </c>
      <c r="E1250" s="95">
        <v>49</v>
      </c>
      <c r="F1250" s="96">
        <f t="shared" si="273"/>
        <v>1974.4583333332394</v>
      </c>
      <c r="G1250" s="97">
        <v>7.54</v>
      </c>
      <c r="H1250" s="96">
        <f t="shared" si="270"/>
        <v>584.95527948979577</v>
      </c>
      <c r="I1250" s="96">
        <f t="shared" si="266"/>
        <v>22.801464285714278</v>
      </c>
      <c r="J1250" s="98">
        <f t="shared" si="271"/>
        <v>99457.456132959502</v>
      </c>
      <c r="K1250" s="96">
        <f t="shared" si="267"/>
        <v>56.938513673469373</v>
      </c>
      <c r="L1250" s="98">
        <f t="shared" si="268"/>
        <v>9681.0131039321295</v>
      </c>
      <c r="M1250" s="91">
        <f t="shared" si="260"/>
        <v>11.888498820078999</v>
      </c>
      <c r="N1250" s="87"/>
      <c r="O1250" s="99">
        <f t="shared" si="261"/>
        <v>13.927722593419722</v>
      </c>
      <c r="P1250" s="99"/>
      <c r="Q1250" s="107">
        <f t="shared" si="262"/>
        <v>5.5562453619213095E-2</v>
      </c>
      <c r="R1250" s="97">
        <f t="shared" si="269"/>
        <v>0.98768742668372878</v>
      </c>
      <c r="S1250" s="97">
        <f t="shared" si="272"/>
        <v>10.611187083234322</v>
      </c>
      <c r="T1250" s="100">
        <f t="shared" si="263"/>
        <v>2.6390310882116186E-2</v>
      </c>
      <c r="U1250" s="100">
        <f t="shared" si="264"/>
        <v>-1.3344768012055308E-2</v>
      </c>
      <c r="V1250" s="100">
        <f t="shared" si="265"/>
        <v>3.9735078894171494E-2</v>
      </c>
      <c r="Y1250" s="81"/>
      <c r="Z1250" s="81"/>
    </row>
    <row r="1251" spans="1:26" ht="13">
      <c r="A1251" s="74">
        <v>1974.07</v>
      </c>
      <c r="B1251" s="95">
        <v>79.31</v>
      </c>
      <c r="C1251" s="96">
        <v>3.53</v>
      </c>
      <c r="D1251" s="95">
        <v>8.8633299999999995</v>
      </c>
      <c r="E1251" s="95">
        <v>49.4</v>
      </c>
      <c r="F1251" s="96">
        <f t="shared" si="273"/>
        <v>1974.5416666665726</v>
      </c>
      <c r="G1251" s="97">
        <v>7.81</v>
      </c>
      <c r="H1251" s="96">
        <f t="shared" si="270"/>
        <v>512.49752742914961</v>
      </c>
      <c r="I1251" s="96">
        <f t="shared" si="266"/>
        <v>22.810695647773272</v>
      </c>
      <c r="J1251" s="98">
        <f t="shared" si="271"/>
        <v>87460.973445076073</v>
      </c>
      <c r="K1251" s="96">
        <f t="shared" si="267"/>
        <v>57.274425794838031</v>
      </c>
      <c r="L1251" s="98">
        <f t="shared" si="268"/>
        <v>9774.2462459329981</v>
      </c>
      <c r="M1251" s="91">
        <f t="shared" si="260"/>
        <v>10.394141805327051</v>
      </c>
      <c r="N1251" s="87"/>
      <c r="O1251" s="99">
        <f t="shared" si="261"/>
        <v>12.188506545695983</v>
      </c>
      <c r="P1251" s="99"/>
      <c r="Q1251" s="107">
        <f t="shared" si="262"/>
        <v>6.5469660475618752E-2</v>
      </c>
      <c r="R1251" s="97">
        <f t="shared" si="269"/>
        <v>0.99082437643708132</v>
      </c>
      <c r="S1251" s="97">
        <f t="shared" si="272"/>
        <v>10.395673424102574</v>
      </c>
      <c r="T1251" s="100">
        <f t="shared" si="263"/>
        <v>3.8321555671837704E-2</v>
      </c>
      <c r="U1251" s="100">
        <f t="shared" si="264"/>
        <v>-9.520370637920994E-3</v>
      </c>
      <c r="V1251" s="100">
        <f t="shared" si="265"/>
        <v>4.7841926309758698E-2</v>
      </c>
      <c r="Y1251" s="81"/>
      <c r="Z1251" s="81"/>
    </row>
    <row r="1252" spans="1:26" ht="13">
      <c r="A1252" s="74">
        <v>1974.08</v>
      </c>
      <c r="B1252" s="95">
        <v>76.03</v>
      </c>
      <c r="C1252" s="96">
        <v>3.56</v>
      </c>
      <c r="D1252" s="95">
        <v>8.9866700000000002</v>
      </c>
      <c r="E1252" s="95">
        <v>50</v>
      </c>
      <c r="F1252" s="96">
        <f t="shared" si="273"/>
        <v>1974.6249999999059</v>
      </c>
      <c r="G1252" s="97">
        <v>8.0399999999999991</v>
      </c>
      <c r="H1252" s="96">
        <f t="shared" si="270"/>
        <v>485.40669229999986</v>
      </c>
      <c r="I1252" s="96">
        <f t="shared" si="266"/>
        <v>22.728499599999996</v>
      </c>
      <c r="J1252" s="98">
        <f t="shared" si="271"/>
        <v>83160.979847266339</v>
      </c>
      <c r="K1252" s="96">
        <f t="shared" si="267"/>
        <v>57.374585814699984</v>
      </c>
      <c r="L1252" s="98">
        <f t="shared" si="268"/>
        <v>9829.5446897807833</v>
      </c>
      <c r="M1252" s="91">
        <f t="shared" si="260"/>
        <v>9.8241957231411998</v>
      </c>
      <c r="N1252" s="87"/>
      <c r="O1252" s="99">
        <f t="shared" si="261"/>
        <v>11.532942434954489</v>
      </c>
      <c r="P1252" s="99"/>
      <c r="Q1252" s="107">
        <f t="shared" si="262"/>
        <v>7.0354100557487767E-2</v>
      </c>
      <c r="R1252" s="97">
        <f t="shared" si="269"/>
        <v>1.0066999999999999</v>
      </c>
      <c r="S1252" s="97">
        <f t="shared" si="272"/>
        <v>10.176683198423012</v>
      </c>
      <c r="T1252" s="100">
        <f t="shared" si="263"/>
        <v>5.2398375851310242E-2</v>
      </c>
      <c r="U1252" s="100">
        <f t="shared" si="264"/>
        <v>-3.2127273530165867E-3</v>
      </c>
      <c r="V1252" s="100">
        <f t="shared" si="265"/>
        <v>5.5611103204326828E-2</v>
      </c>
      <c r="Y1252" s="81"/>
      <c r="Z1252" s="81"/>
    </row>
    <row r="1253" spans="1:26" ht="13">
      <c r="A1253" s="74">
        <v>1974.09</v>
      </c>
      <c r="B1253" s="95">
        <v>68.12</v>
      </c>
      <c r="C1253" s="96">
        <v>3.59</v>
      </c>
      <c r="D1253" s="95">
        <v>9.11</v>
      </c>
      <c r="E1253" s="95">
        <v>50.6</v>
      </c>
      <c r="F1253" s="96">
        <f t="shared" si="273"/>
        <v>1974.7083333332391</v>
      </c>
      <c r="G1253" s="97">
        <v>8.0399999999999991</v>
      </c>
      <c r="H1253" s="96">
        <f t="shared" si="270"/>
        <v>429.74902094861648</v>
      </c>
      <c r="I1253" s="96">
        <f t="shared" si="266"/>
        <v>22.648252865612637</v>
      </c>
      <c r="J1253" s="98">
        <f t="shared" si="271"/>
        <v>73948.926707387494</v>
      </c>
      <c r="K1253" s="96">
        <f t="shared" si="267"/>
        <v>57.47230741106717</v>
      </c>
      <c r="L1253" s="98">
        <f t="shared" si="268"/>
        <v>9889.5291001805635</v>
      </c>
      <c r="M1253" s="91">
        <f t="shared" si="260"/>
        <v>8.6804213056463357</v>
      </c>
      <c r="N1253" s="87"/>
      <c r="O1253" s="99">
        <f t="shared" si="261"/>
        <v>10.206222645077467</v>
      </c>
      <c r="P1253" s="99"/>
      <c r="Q1253" s="107">
        <f t="shared" si="262"/>
        <v>8.4680210820316557E-2</v>
      </c>
      <c r="R1253" s="97">
        <f t="shared" si="269"/>
        <v>1.016304763687051</v>
      </c>
      <c r="S1253" s="97">
        <f t="shared" si="272"/>
        <v>10.123386339775145</v>
      </c>
      <c r="T1253" s="100">
        <f t="shared" si="263"/>
        <v>6.5807880219376891E-2</v>
      </c>
      <c r="U1253" s="100">
        <f t="shared" si="264"/>
        <v>-1.0004189719038381E-3</v>
      </c>
      <c r="V1253" s="100">
        <f t="shared" si="265"/>
        <v>6.6808299191280729E-2</v>
      </c>
      <c r="Y1253" s="81"/>
      <c r="Z1253" s="81"/>
    </row>
    <row r="1254" spans="1:26" ht="13">
      <c r="A1254" s="74">
        <v>1974.1</v>
      </c>
      <c r="B1254" s="95">
        <v>69.44</v>
      </c>
      <c r="C1254" s="96">
        <v>3.5933299999999999</v>
      </c>
      <c r="D1254" s="95">
        <v>9.0366700000000009</v>
      </c>
      <c r="E1254" s="95">
        <v>51.1</v>
      </c>
      <c r="F1254" s="96">
        <f t="shared" si="273"/>
        <v>1974.7916666665724</v>
      </c>
      <c r="G1254" s="97">
        <v>7.9</v>
      </c>
      <c r="H1254" s="96">
        <f t="shared" si="270"/>
        <v>433.79004931506836</v>
      </c>
      <c r="I1254" s="96">
        <f t="shared" si="266"/>
        <v>22.447448126516623</v>
      </c>
      <c r="J1254" s="98">
        <f t="shared" si="271"/>
        <v>74966.171844757569</v>
      </c>
      <c r="K1254" s="96">
        <f t="shared" si="267"/>
        <v>56.451865278571411</v>
      </c>
      <c r="L1254" s="98">
        <f t="shared" si="268"/>
        <v>9755.8259810536492</v>
      </c>
      <c r="M1254" s="91">
        <f t="shared" si="260"/>
        <v>8.7449838338095862</v>
      </c>
      <c r="N1254" s="87"/>
      <c r="O1254" s="99">
        <f t="shared" si="261"/>
        <v>10.297190694389558</v>
      </c>
      <c r="P1254" s="99"/>
      <c r="Q1254" s="107">
        <f t="shared" si="262"/>
        <v>8.6262543163718508E-2</v>
      </c>
      <c r="R1254" s="97">
        <f t="shared" si="269"/>
        <v>1.0218213915607526</v>
      </c>
      <c r="S1254" s="97">
        <f t="shared" si="272"/>
        <v>10.187776038061639</v>
      </c>
      <c r="T1254" s="100">
        <f t="shared" si="263"/>
        <v>6.3612158967854215E-2</v>
      </c>
      <c r="U1254" s="100">
        <f t="shared" si="264"/>
        <v>1.1449390348712285E-3</v>
      </c>
      <c r="V1254" s="100">
        <f t="shared" si="265"/>
        <v>6.2467219932982987E-2</v>
      </c>
      <c r="Y1254" s="81"/>
      <c r="Z1254" s="81"/>
    </row>
    <row r="1255" spans="1:26" ht="13">
      <c r="A1255" s="74">
        <v>1974.11</v>
      </c>
      <c r="B1255" s="95">
        <v>71.739999999999995</v>
      </c>
      <c r="C1255" s="96">
        <v>3.59667</v>
      </c>
      <c r="D1255" s="95">
        <v>8.9633299999999991</v>
      </c>
      <c r="E1255" s="95">
        <v>51.5</v>
      </c>
      <c r="F1255" s="96">
        <f t="shared" si="273"/>
        <v>1974.8749999999056</v>
      </c>
      <c r="G1255" s="97">
        <v>7.68</v>
      </c>
      <c r="H1255" s="96">
        <f t="shared" si="270"/>
        <v>444.67725572815516</v>
      </c>
      <c r="I1255" s="96">
        <f t="shared" si="266"/>
        <v>22.293801858932035</v>
      </c>
      <c r="J1255" s="98">
        <f t="shared" si="271"/>
        <v>77168.724908120552</v>
      </c>
      <c r="K1255" s="96">
        <f t="shared" si="267"/>
        <v>55.55880940320386</v>
      </c>
      <c r="L1255" s="98">
        <f t="shared" si="268"/>
        <v>9641.605060366659</v>
      </c>
      <c r="M1255" s="91">
        <f t="shared" si="260"/>
        <v>8.9489845127556062</v>
      </c>
      <c r="N1255" s="87"/>
      <c r="O1255" s="99">
        <f t="shared" si="261"/>
        <v>10.55151501033523</v>
      </c>
      <c r="P1255" s="99"/>
      <c r="Q1255" s="107">
        <f t="shared" si="262"/>
        <v>8.6337963625103556E-2</v>
      </c>
      <c r="R1255" s="97">
        <f t="shared" si="269"/>
        <v>1.0239057981194166</v>
      </c>
      <c r="S1255" s="97">
        <f t="shared" si="272"/>
        <v>10.329232439670005</v>
      </c>
      <c r="T1255" s="100">
        <f t="shared" si="263"/>
        <v>6.1895250998547979E-2</v>
      </c>
      <c r="U1255" s="100">
        <f t="shared" si="264"/>
        <v>4.1611956541700579E-3</v>
      </c>
      <c r="V1255" s="100">
        <f t="shared" si="265"/>
        <v>5.7734055344377921E-2</v>
      </c>
      <c r="Y1255" s="81"/>
      <c r="Z1255" s="81"/>
    </row>
    <row r="1256" spans="1:26" ht="13">
      <c r="A1256" s="74">
        <v>1974.12</v>
      </c>
      <c r="B1256" s="95">
        <v>67.069999999999993</v>
      </c>
      <c r="C1256" s="96">
        <v>3.6</v>
      </c>
      <c r="D1256" s="95">
        <v>8.89</v>
      </c>
      <c r="E1256" s="95">
        <v>51.9</v>
      </c>
      <c r="F1256" s="96">
        <f t="shared" si="273"/>
        <v>1974.9583333332389</v>
      </c>
      <c r="G1256" s="97">
        <v>7.43</v>
      </c>
      <c r="H1256" s="96">
        <f t="shared" si="270"/>
        <v>412.52637639691699</v>
      </c>
      <c r="I1256" s="96">
        <f t="shared" si="266"/>
        <v>22.142462427745659</v>
      </c>
      <c r="J1256" s="98">
        <f t="shared" si="271"/>
        <v>71909.516797328557</v>
      </c>
      <c r="K1256" s="96">
        <f t="shared" si="267"/>
        <v>54.679580828516364</v>
      </c>
      <c r="L1256" s="98">
        <f t="shared" si="268"/>
        <v>9531.468679413314</v>
      </c>
      <c r="M1256" s="91">
        <f t="shared" si="260"/>
        <v>8.289060055923084</v>
      </c>
      <c r="N1256" s="87"/>
      <c r="O1256" s="99">
        <f t="shared" si="261"/>
        <v>9.7894832311996289</v>
      </c>
      <c r="P1256" s="99"/>
      <c r="Q1256" s="107">
        <f t="shared" si="262"/>
        <v>9.8548157675612286E-2</v>
      </c>
      <c r="R1256" s="97">
        <f t="shared" si="269"/>
        <v>1.001305009112839</v>
      </c>
      <c r="S1256" s="97">
        <f t="shared" si="272"/>
        <v>10.494649147065823</v>
      </c>
      <c r="T1256" s="100">
        <f t="shared" si="263"/>
        <v>6.8660825719678575E-2</v>
      </c>
      <c r="U1256" s="100">
        <f t="shared" si="264"/>
        <v>3.9393603191506532E-3</v>
      </c>
      <c r="V1256" s="100">
        <f t="shared" si="265"/>
        <v>6.4721465400527922E-2</v>
      </c>
      <c r="Y1256" s="81"/>
      <c r="Z1256" s="81"/>
    </row>
    <row r="1257" spans="1:26" ht="13">
      <c r="A1257" s="74">
        <v>1975.01</v>
      </c>
      <c r="B1257" s="95">
        <v>72.56</v>
      </c>
      <c r="C1257" s="96">
        <v>3.6233300000000002</v>
      </c>
      <c r="D1257" s="95">
        <v>8.7433300000000003</v>
      </c>
      <c r="E1257" s="95">
        <v>52.1</v>
      </c>
      <c r="F1257" s="96">
        <f t="shared" si="273"/>
        <v>1975.0416666665722</v>
      </c>
      <c r="G1257" s="97">
        <v>7.5</v>
      </c>
      <c r="H1257" s="96">
        <f t="shared" si="270"/>
        <v>444.58041228406898</v>
      </c>
      <c r="I1257" s="96">
        <f t="shared" si="266"/>
        <v>22.200407183589245</v>
      </c>
      <c r="J1257" s="98">
        <f t="shared" si="271"/>
        <v>77819.503207045724</v>
      </c>
      <c r="K1257" s="96">
        <f t="shared" si="267"/>
        <v>53.571020619289818</v>
      </c>
      <c r="L1257" s="98">
        <f t="shared" si="268"/>
        <v>9377.0892637163615</v>
      </c>
      <c r="M1257" s="91">
        <f t="shared" si="260"/>
        <v>8.9209955084042516</v>
      </c>
      <c r="N1257" s="87"/>
      <c r="O1257" s="99">
        <f t="shared" si="261"/>
        <v>10.549889518230222</v>
      </c>
      <c r="P1257" s="99"/>
      <c r="Q1257" s="107">
        <f t="shared" si="262"/>
        <v>8.9707103762060481E-2</v>
      </c>
      <c r="R1257" s="97">
        <f t="shared" si="269"/>
        <v>1.0139660362715821</v>
      </c>
      <c r="S1257" s="97">
        <f t="shared" si="272"/>
        <v>10.468005624484324</v>
      </c>
      <c r="T1257" s="100">
        <f t="shared" si="263"/>
        <v>6.4931914539633206E-2</v>
      </c>
      <c r="U1257" s="100">
        <f t="shared" si="264"/>
        <v>5.6681404395635404E-3</v>
      </c>
      <c r="V1257" s="100">
        <f t="shared" si="265"/>
        <v>5.9263774100069666E-2</v>
      </c>
      <c r="Y1257" s="81"/>
      <c r="Z1257" s="81"/>
    </row>
    <row r="1258" spans="1:26" ht="13">
      <c r="A1258" s="74">
        <v>1975.02</v>
      </c>
      <c r="B1258" s="95">
        <v>80.099999999999994</v>
      </c>
      <c r="C1258" s="96">
        <v>3.6466699999999999</v>
      </c>
      <c r="D1258" s="95">
        <v>8.5966699999999996</v>
      </c>
      <c r="E1258" s="95">
        <v>52.5</v>
      </c>
      <c r="F1258" s="96">
        <f t="shared" si="273"/>
        <v>1975.1249999999054</v>
      </c>
      <c r="G1258" s="97">
        <v>7.39</v>
      </c>
      <c r="H1258" s="96">
        <f t="shared" si="270"/>
        <v>487.03927714285692</v>
      </c>
      <c r="I1258" s="96">
        <f t="shared" si="266"/>
        <v>22.173177537809515</v>
      </c>
      <c r="J1258" s="98">
        <f t="shared" si="271"/>
        <v>85574.950395346605</v>
      </c>
      <c r="K1258" s="96">
        <f t="shared" si="267"/>
        <v>52.271110394952366</v>
      </c>
      <c r="L1258" s="98">
        <f t="shared" si="268"/>
        <v>9184.2647792155367</v>
      </c>
      <c r="M1258" s="91">
        <f t="shared" si="260"/>
        <v>9.7622467161664712</v>
      </c>
      <c r="N1258" s="87"/>
      <c r="O1258" s="99">
        <f t="shared" si="261"/>
        <v>11.556048733542459</v>
      </c>
      <c r="P1258" s="99"/>
      <c r="Q1258" s="107">
        <f t="shared" si="262"/>
        <v>8.1952795686783556E-2</v>
      </c>
      <c r="R1258" s="97">
        <f t="shared" si="269"/>
        <v>0.98265975689433727</v>
      </c>
      <c r="S1258" s="97">
        <f t="shared" si="272"/>
        <v>10.53333205895003</v>
      </c>
      <c r="T1258" s="100">
        <f t="shared" si="263"/>
        <v>6.031504536004384E-2</v>
      </c>
      <c r="U1258" s="100">
        <f t="shared" si="264"/>
        <v>4.7498443692819414E-3</v>
      </c>
      <c r="V1258" s="100">
        <f t="shared" si="265"/>
        <v>5.5565200990761898E-2</v>
      </c>
      <c r="Y1258" s="81"/>
      <c r="Z1258" s="81"/>
    </row>
    <row r="1259" spans="1:26" ht="13">
      <c r="A1259" s="74">
        <v>1975.03</v>
      </c>
      <c r="B1259" s="95">
        <v>83.78</v>
      </c>
      <c r="C1259" s="96">
        <v>3.67</v>
      </c>
      <c r="D1259" s="95">
        <v>8.4499999999999993</v>
      </c>
      <c r="E1259" s="95">
        <v>52.7</v>
      </c>
      <c r="F1259" s="96">
        <f t="shared" si="273"/>
        <v>1975.2083333332387</v>
      </c>
      <c r="G1259" s="97">
        <v>7.73</v>
      </c>
      <c r="H1259" s="96">
        <f t="shared" si="270"/>
        <v>507.48184990512317</v>
      </c>
      <c r="I1259" s="96">
        <f t="shared" si="266"/>
        <v>22.230346015180256</v>
      </c>
      <c r="J1259" s="98">
        <f t="shared" si="271"/>
        <v>89492.298138640166</v>
      </c>
      <c r="K1259" s="96">
        <f t="shared" si="267"/>
        <v>51.184311669829199</v>
      </c>
      <c r="L1259" s="98">
        <f t="shared" si="268"/>
        <v>9026.1389266114747</v>
      </c>
      <c r="M1259" s="91">
        <f t="shared" si="260"/>
        <v>10.163796767444037</v>
      </c>
      <c r="N1259" s="87"/>
      <c r="O1259" s="99">
        <f t="shared" si="261"/>
        <v>12.041659481362906</v>
      </c>
      <c r="P1259" s="99"/>
      <c r="Q1259" s="107">
        <f t="shared" si="262"/>
        <v>7.4569236357281576E-2</v>
      </c>
      <c r="R1259" s="97">
        <f t="shared" si="269"/>
        <v>0.97262439769767806</v>
      </c>
      <c r="S1259" s="97">
        <f t="shared" si="272"/>
        <v>10.311399996538825</v>
      </c>
      <c r="T1259" s="100">
        <f t="shared" si="263"/>
        <v>5.4678490262492829E-2</v>
      </c>
      <c r="U1259" s="100">
        <f t="shared" si="264"/>
        <v>5.4239159836235729E-3</v>
      </c>
      <c r="V1259" s="100">
        <f t="shared" si="265"/>
        <v>4.9254574278869256E-2</v>
      </c>
      <c r="Y1259" s="81"/>
      <c r="Z1259" s="81"/>
    </row>
    <row r="1260" spans="1:26" ht="13">
      <c r="A1260" s="74">
        <v>1975.04</v>
      </c>
      <c r="B1260" s="95">
        <v>84.72</v>
      </c>
      <c r="C1260" s="96">
        <v>3.6833300000000002</v>
      </c>
      <c r="D1260" s="95">
        <v>8.2866700000000009</v>
      </c>
      <c r="E1260" s="95">
        <v>52.9</v>
      </c>
      <c r="F1260" s="96">
        <f t="shared" si="273"/>
        <v>1975.2916666665719</v>
      </c>
      <c r="G1260" s="97">
        <v>8.23</v>
      </c>
      <c r="H1260" s="96">
        <f t="shared" si="270"/>
        <v>511.23555311909251</v>
      </c>
      <c r="I1260" s="96">
        <f t="shared" si="266"/>
        <v>22.226738076843098</v>
      </c>
      <c r="J1260" s="98">
        <f t="shared" si="271"/>
        <v>90480.880652729087</v>
      </c>
      <c r="K1260" s="96">
        <f t="shared" si="267"/>
        <v>50.00519736739129</v>
      </c>
      <c r="L1260" s="98">
        <f t="shared" si="268"/>
        <v>8850.1557988497461</v>
      </c>
      <c r="M1260" s="91">
        <f t="shared" si="260"/>
        <v>10.233076136605922</v>
      </c>
      <c r="N1260" s="87"/>
      <c r="O1260" s="99">
        <f t="shared" si="261"/>
        <v>12.133964603730425</v>
      </c>
      <c r="P1260" s="99"/>
      <c r="Q1260" s="107">
        <f t="shared" si="262"/>
        <v>6.8966142111467621E-2</v>
      </c>
      <c r="R1260" s="97">
        <f t="shared" si="269"/>
        <v>1.0184408106982208</v>
      </c>
      <c r="S1260" s="97">
        <f t="shared" si="272"/>
        <v>9.9912019361534021</v>
      </c>
      <c r="T1260" s="100">
        <f t="shared" si="263"/>
        <v>5.4102054931585153E-2</v>
      </c>
      <c r="U1260" s="100">
        <f t="shared" si="264"/>
        <v>1.163394002838225E-2</v>
      </c>
      <c r="V1260" s="100">
        <f t="shared" si="265"/>
        <v>4.2468114903202903E-2</v>
      </c>
      <c r="Y1260" s="81"/>
      <c r="Z1260" s="81"/>
    </row>
    <row r="1261" spans="1:26" ht="13">
      <c r="A1261" s="74">
        <v>1975.05</v>
      </c>
      <c r="B1261" s="95">
        <v>90.1</v>
      </c>
      <c r="C1261" s="96">
        <v>3.6966700000000001</v>
      </c>
      <c r="D1261" s="95">
        <v>8.1233299999999993</v>
      </c>
      <c r="E1261" s="95">
        <v>53.2</v>
      </c>
      <c r="F1261" s="96">
        <f t="shared" si="273"/>
        <v>1975.3749999999052</v>
      </c>
      <c r="G1261" s="97">
        <v>8.06</v>
      </c>
      <c r="H1261" s="96">
        <f t="shared" si="270"/>
        <v>540.63471898496209</v>
      </c>
      <c r="I1261" s="96">
        <f t="shared" si="266"/>
        <v>22.181444468702999</v>
      </c>
      <c r="J1261" s="98">
        <f t="shared" si="271"/>
        <v>96011.231818428874</v>
      </c>
      <c r="K1261" s="96">
        <f t="shared" si="267"/>
        <v>48.743110230545092</v>
      </c>
      <c r="L1261" s="98">
        <f t="shared" si="268"/>
        <v>8656.2810185083017</v>
      </c>
      <c r="M1261" s="91">
        <f t="shared" si="260"/>
        <v>10.818139119335807</v>
      </c>
      <c r="N1261" s="87"/>
      <c r="O1261" s="99">
        <f t="shared" si="261"/>
        <v>12.836132514309513</v>
      </c>
      <c r="P1261" s="99"/>
      <c r="Q1261" s="107">
        <f t="shared" si="262"/>
        <v>6.5977109538501569E-2</v>
      </c>
      <c r="R1261" s="97">
        <f t="shared" si="269"/>
        <v>1.0204615670414772</v>
      </c>
      <c r="S1261" s="97">
        <f t="shared" si="272"/>
        <v>10.118067454970522</v>
      </c>
      <c r="T1261" s="100">
        <f t="shared" si="263"/>
        <v>5.0307742047225323E-2</v>
      </c>
      <c r="U1261" s="100">
        <f t="shared" si="264"/>
        <v>1.440398535142684E-2</v>
      </c>
      <c r="V1261" s="100">
        <f t="shared" si="265"/>
        <v>3.5903756695798483E-2</v>
      </c>
      <c r="Y1261" s="81"/>
      <c r="Z1261" s="81"/>
    </row>
    <row r="1262" spans="1:26" ht="13">
      <c r="A1262" s="74">
        <v>1975.06</v>
      </c>
      <c r="B1262" s="95">
        <v>92.4</v>
      </c>
      <c r="C1262" s="96">
        <v>3.71</v>
      </c>
      <c r="D1262" s="95">
        <v>7.96</v>
      </c>
      <c r="E1262" s="95">
        <v>53.6</v>
      </c>
      <c r="F1262" s="96">
        <f t="shared" si="273"/>
        <v>1975.4583333332384</v>
      </c>
      <c r="G1262" s="97">
        <v>7.86</v>
      </c>
      <c r="H1262" s="96">
        <f t="shared" si="270"/>
        <v>550.29802611940283</v>
      </c>
      <c r="I1262" s="96">
        <f t="shared" si="266"/>
        <v>22.095299533582079</v>
      </c>
      <c r="J1262" s="98">
        <f t="shared" si="271"/>
        <v>98054.32868173426</v>
      </c>
      <c r="K1262" s="96">
        <f t="shared" si="267"/>
        <v>47.406626492537292</v>
      </c>
      <c r="L1262" s="98">
        <f t="shared" si="268"/>
        <v>8447.1045054827337</v>
      </c>
      <c r="M1262" s="91">
        <f t="shared" si="260"/>
        <v>11.011354609247666</v>
      </c>
      <c r="N1262" s="87"/>
      <c r="O1262" s="99">
        <f t="shared" si="261"/>
        <v>13.073236851521381</v>
      </c>
      <c r="P1262" s="99"/>
      <c r="Q1262" s="107">
        <f t="shared" si="262"/>
        <v>6.6475448855364869E-2</v>
      </c>
      <c r="R1262" s="97">
        <f t="shared" si="269"/>
        <v>0.992923556041309</v>
      </c>
      <c r="S1262" s="97">
        <f t="shared" si="272"/>
        <v>10.24804599313857</v>
      </c>
      <c r="T1262" s="100">
        <f t="shared" si="263"/>
        <v>5.0408871619804785E-2</v>
      </c>
      <c r="U1262" s="100">
        <f t="shared" si="264"/>
        <v>1.797969051405679E-2</v>
      </c>
      <c r="V1262" s="100">
        <f t="shared" si="265"/>
        <v>3.2429181105747995E-2</v>
      </c>
      <c r="Y1262" s="81"/>
      <c r="Z1262" s="81"/>
    </row>
    <row r="1263" spans="1:26" ht="13">
      <c r="A1263" s="74">
        <v>1975.07</v>
      </c>
      <c r="B1263" s="95">
        <v>92.49</v>
      </c>
      <c r="C1263" s="96">
        <v>3.71</v>
      </c>
      <c r="D1263" s="95">
        <v>7.8933299999999997</v>
      </c>
      <c r="E1263" s="95">
        <v>54.2</v>
      </c>
      <c r="F1263" s="96">
        <f t="shared" si="273"/>
        <v>1975.5416666665717</v>
      </c>
      <c r="G1263" s="97">
        <v>8.06</v>
      </c>
      <c r="H1263" s="96">
        <f t="shared" si="270"/>
        <v>544.73623699261964</v>
      </c>
      <c r="I1263" s="96">
        <f t="shared" si="266"/>
        <v>21.850702121771207</v>
      </c>
      <c r="J1263" s="98">
        <f t="shared" si="271"/>
        <v>97387.760468927445</v>
      </c>
      <c r="K1263" s="96">
        <f t="shared" si="267"/>
        <v>46.489165115590389</v>
      </c>
      <c r="L1263" s="98">
        <f t="shared" si="268"/>
        <v>8311.3172379954503</v>
      </c>
      <c r="M1263" s="91">
        <f t="shared" si="260"/>
        <v>10.902767048238575</v>
      </c>
      <c r="N1263" s="87"/>
      <c r="O1263" s="99">
        <f t="shared" si="261"/>
        <v>12.952412030935085</v>
      </c>
      <c r="P1263" s="99"/>
      <c r="Q1263" s="107">
        <f t="shared" si="262"/>
        <v>6.6554175378377087E-2</v>
      </c>
      <c r="R1263" s="97">
        <f t="shared" si="269"/>
        <v>0.98388835997198798</v>
      </c>
      <c r="S1263" s="97">
        <f t="shared" si="272"/>
        <v>10.062882067731312</v>
      </c>
      <c r="T1263" s="100">
        <f t="shared" si="263"/>
        <v>5.3270079003936877E-2</v>
      </c>
      <c r="U1263" s="100">
        <f t="shared" si="264"/>
        <v>1.9563915986630542E-2</v>
      </c>
      <c r="V1263" s="100">
        <f t="shared" si="265"/>
        <v>3.3706163017306334E-2</v>
      </c>
      <c r="Y1263" s="81"/>
      <c r="Z1263" s="81"/>
    </row>
    <row r="1264" spans="1:26" ht="13">
      <c r="A1264" s="74">
        <v>1975.08</v>
      </c>
      <c r="B1264" s="95">
        <v>85.71</v>
      </c>
      <c r="C1264" s="96">
        <v>3.71</v>
      </c>
      <c r="D1264" s="95">
        <v>7.82667</v>
      </c>
      <c r="E1264" s="95">
        <v>54.3</v>
      </c>
      <c r="F1264" s="96">
        <f t="shared" si="273"/>
        <v>1975.624999999905</v>
      </c>
      <c r="G1264" s="97">
        <v>8.4</v>
      </c>
      <c r="H1264" s="96">
        <f t="shared" si="270"/>
        <v>503.874568232044</v>
      </c>
      <c r="I1264" s="96">
        <f t="shared" si="266"/>
        <v>21.810461418047876</v>
      </c>
      <c r="J1264" s="98">
        <f t="shared" si="271"/>
        <v>90407.464039136277</v>
      </c>
      <c r="K1264" s="96">
        <f t="shared" si="267"/>
        <v>46.011666864364628</v>
      </c>
      <c r="L1264" s="98">
        <f t="shared" si="268"/>
        <v>8255.6222911117347</v>
      </c>
      <c r="M1264" s="91">
        <f t="shared" si="260"/>
        <v>10.089769593328016</v>
      </c>
      <c r="N1264" s="87"/>
      <c r="O1264" s="99">
        <f t="shared" si="261"/>
        <v>11.997338854776942</v>
      </c>
      <c r="P1264" s="99"/>
      <c r="Q1264" s="107">
        <f t="shared" si="262"/>
        <v>7.0739198937496944E-2</v>
      </c>
      <c r="R1264" s="97">
        <f t="shared" si="269"/>
        <v>1.004988328663875</v>
      </c>
      <c r="S1264" s="97">
        <f t="shared" si="272"/>
        <v>9.8825191041302691</v>
      </c>
      <c r="T1264" s="100">
        <f t="shared" si="263"/>
        <v>5.8963523143214847E-2</v>
      </c>
      <c r="U1264" s="100">
        <f t="shared" si="264"/>
        <v>2.1968778190045057E-2</v>
      </c>
      <c r="V1264" s="100">
        <f t="shared" si="265"/>
        <v>3.6994744953169789E-2</v>
      </c>
      <c r="Y1264" s="81"/>
      <c r="Z1264" s="81"/>
    </row>
    <row r="1265" spans="1:26" ht="13">
      <c r="A1265" s="74">
        <v>1975.09</v>
      </c>
      <c r="B1265" s="95">
        <v>84.67</v>
      </c>
      <c r="C1265" s="96">
        <v>3.71</v>
      </c>
      <c r="D1265" s="95">
        <v>7.76</v>
      </c>
      <c r="E1265" s="95">
        <v>54.6</v>
      </c>
      <c r="F1265" s="96">
        <f t="shared" si="273"/>
        <v>1975.7083333332382</v>
      </c>
      <c r="G1265" s="97">
        <v>8.43</v>
      </c>
      <c r="H1265" s="96">
        <f t="shared" si="270"/>
        <v>495.025636172161</v>
      </c>
      <c r="I1265" s="96">
        <f t="shared" si="266"/>
        <v>21.690623717948707</v>
      </c>
      <c r="J1265" s="98">
        <f t="shared" si="271"/>
        <v>89144.067636915875</v>
      </c>
      <c r="K1265" s="96">
        <f t="shared" si="267"/>
        <v>45.369067399267387</v>
      </c>
      <c r="L1265" s="98">
        <f t="shared" si="268"/>
        <v>8170.0480082965305</v>
      </c>
      <c r="M1265" s="91">
        <f t="shared" si="260"/>
        <v>9.9189053565594172</v>
      </c>
      <c r="N1265" s="87"/>
      <c r="O1265" s="99">
        <f t="shared" si="261"/>
        <v>11.805187590081792</v>
      </c>
      <c r="P1265" s="99"/>
      <c r="Q1265" s="107">
        <f t="shared" si="262"/>
        <v>7.2728259980148979E-2</v>
      </c>
      <c r="R1265" s="97">
        <f t="shared" si="269"/>
        <v>1.0267152349594735</v>
      </c>
      <c r="S1265" s="97">
        <f t="shared" si="272"/>
        <v>9.8772459379022717</v>
      </c>
      <c r="T1265" s="100">
        <f t="shared" si="263"/>
        <v>5.8146770807186332E-2</v>
      </c>
      <c r="U1265" s="100">
        <f t="shared" si="264"/>
        <v>2.2365128299606907E-2</v>
      </c>
      <c r="V1265" s="100">
        <f t="shared" si="265"/>
        <v>3.5781642507579425E-2</v>
      </c>
      <c r="Y1265" s="81"/>
      <c r="Z1265" s="81"/>
    </row>
    <row r="1266" spans="1:26" ht="13">
      <c r="A1266" s="74">
        <v>1975.1</v>
      </c>
      <c r="B1266" s="95">
        <v>88.57</v>
      </c>
      <c r="C1266" s="96">
        <v>3.7</v>
      </c>
      <c r="D1266" s="95">
        <v>7.82667</v>
      </c>
      <c r="E1266" s="95">
        <v>54.9</v>
      </c>
      <c r="F1266" s="96">
        <f t="shared" si="273"/>
        <v>1975.7916666665715</v>
      </c>
      <c r="G1266" s="97">
        <v>8.14</v>
      </c>
      <c r="H1266" s="96">
        <f t="shared" si="270"/>
        <v>514.9974441712202</v>
      </c>
      <c r="I1266" s="96">
        <f t="shared" si="266"/>
        <v>21.513949908925312</v>
      </c>
      <c r="J1266" s="98">
        <f t="shared" si="271"/>
        <v>93063.436948615665</v>
      </c>
      <c r="K1266" s="96">
        <f t="shared" si="267"/>
        <v>45.508807117213102</v>
      </c>
      <c r="L1266" s="98">
        <f t="shared" si="268"/>
        <v>8223.7417868648736</v>
      </c>
      <c r="M1266" s="91">
        <f t="shared" si="260"/>
        <v>10.32759977750111</v>
      </c>
      <c r="N1266" s="87"/>
      <c r="O1266" s="99">
        <f t="shared" si="261"/>
        <v>12.300949653188091</v>
      </c>
      <c r="P1266" s="99"/>
      <c r="Q1266" s="107">
        <f t="shared" si="262"/>
        <v>7.1883662268419579E-2</v>
      </c>
      <c r="R1266" s="97">
        <f t="shared" si="269"/>
        <v>1.0129178826624958</v>
      </c>
      <c r="S1266" s="97">
        <f t="shared" si="272"/>
        <v>10.085702933700668</v>
      </c>
      <c r="T1266" s="100">
        <f t="shared" si="263"/>
        <v>5.4780838431220502E-2</v>
      </c>
      <c r="U1266" s="100">
        <f t="shared" si="264"/>
        <v>2.154842705265736E-2</v>
      </c>
      <c r="V1266" s="100">
        <f t="shared" si="265"/>
        <v>3.3232411378563143E-2</v>
      </c>
      <c r="Y1266" s="81"/>
      <c r="Z1266" s="81"/>
    </row>
    <row r="1267" spans="1:26" ht="13">
      <c r="A1267" s="74">
        <v>1975.11</v>
      </c>
      <c r="B1267" s="95">
        <v>90.07</v>
      </c>
      <c r="C1267" s="96">
        <v>3.69</v>
      </c>
      <c r="D1267" s="95">
        <v>7.8933299999999997</v>
      </c>
      <c r="E1267" s="95">
        <v>55.3</v>
      </c>
      <c r="F1267" s="96">
        <f t="shared" si="273"/>
        <v>1975.8749999999047</v>
      </c>
      <c r="G1267" s="97">
        <v>8.0500000000000007</v>
      </c>
      <c r="H1267" s="96">
        <f t="shared" si="270"/>
        <v>519.93111094032531</v>
      </c>
      <c r="I1267" s="96">
        <f t="shared" si="266"/>
        <v>21.300608408679921</v>
      </c>
      <c r="J1267" s="98">
        <f t="shared" si="271"/>
        <v>94275.746470392405</v>
      </c>
      <c r="K1267" s="96">
        <f t="shared" si="267"/>
        <v>45.564425845660026</v>
      </c>
      <c r="L1267" s="98">
        <f t="shared" si="268"/>
        <v>8261.9027188535856</v>
      </c>
      <c r="M1267" s="91">
        <f t="shared" si="260"/>
        <v>10.435859457947895</v>
      </c>
      <c r="N1267" s="87"/>
      <c r="O1267" s="99">
        <f t="shared" si="261"/>
        <v>12.438145517109904</v>
      </c>
      <c r="P1267" s="99"/>
      <c r="Q1267" s="107">
        <f t="shared" si="262"/>
        <v>7.2546406133995725E-2</v>
      </c>
      <c r="R1267" s="97">
        <f t="shared" si="269"/>
        <v>1.010123789893028</v>
      </c>
      <c r="S1267" s="97">
        <f t="shared" si="272"/>
        <v>10.14209382379943</v>
      </c>
      <c r="T1267" s="100">
        <f t="shared" si="263"/>
        <v>5.9701009740135369E-2</v>
      </c>
      <c r="U1267" s="100">
        <f t="shared" si="264"/>
        <v>2.4478480153615312E-2</v>
      </c>
      <c r="V1267" s="100">
        <f t="shared" si="265"/>
        <v>3.5222529586520057E-2</v>
      </c>
      <c r="Y1267" s="81"/>
      <c r="Z1267" s="81"/>
    </row>
    <row r="1268" spans="1:26" ht="13">
      <c r="A1268" s="74">
        <v>1975.12</v>
      </c>
      <c r="B1268" s="95">
        <v>88.7</v>
      </c>
      <c r="C1268" s="96">
        <v>3.68</v>
      </c>
      <c r="D1268" s="95">
        <v>7.96</v>
      </c>
      <c r="E1268" s="95">
        <v>55.5</v>
      </c>
      <c r="F1268" s="96">
        <f t="shared" si="273"/>
        <v>1975.958333333238</v>
      </c>
      <c r="G1268" s="97">
        <v>8</v>
      </c>
      <c r="H1268" s="96">
        <f t="shared" si="270"/>
        <v>510.17762792792774</v>
      </c>
      <c r="I1268" s="96">
        <f t="shared" si="266"/>
        <v>21.16633225225225</v>
      </c>
      <c r="J1268" s="98">
        <f t="shared" si="271"/>
        <v>92827.03997562037</v>
      </c>
      <c r="K1268" s="96">
        <f t="shared" si="267"/>
        <v>45.78369693693692</v>
      </c>
      <c r="L1268" s="98">
        <f t="shared" si="268"/>
        <v>8330.3634521526292</v>
      </c>
      <c r="M1268" s="91">
        <f t="shared" si="260"/>
        <v>10.250368416256832</v>
      </c>
      <c r="N1268" s="87"/>
      <c r="O1268" s="99">
        <f t="shared" si="261"/>
        <v>12.225327151884681</v>
      </c>
      <c r="P1268" s="99"/>
      <c r="Q1268" s="107">
        <f t="shared" si="262"/>
        <v>7.4829117279938573E-2</v>
      </c>
      <c r="R1268" s="97">
        <f t="shared" si="269"/>
        <v>1.0246283579987883</v>
      </c>
      <c r="S1268" s="97">
        <f t="shared" si="272"/>
        <v>10.207852159753267</v>
      </c>
      <c r="T1268" s="100">
        <f t="shared" si="263"/>
        <v>6.6540747241630172E-2</v>
      </c>
      <c r="U1268" s="100">
        <f t="shared" si="264"/>
        <v>2.7736080867243551E-2</v>
      </c>
      <c r="V1268" s="100">
        <f t="shared" si="265"/>
        <v>3.880466637438662E-2</v>
      </c>
      <c r="Y1268" s="81"/>
      <c r="Z1268" s="81"/>
    </row>
    <row r="1269" spans="1:26" ht="13">
      <c r="A1269" s="74">
        <v>1976.01</v>
      </c>
      <c r="B1269" s="95">
        <v>96.86</v>
      </c>
      <c r="C1269" s="96">
        <v>3.6833300000000002</v>
      </c>
      <c r="D1269" s="95">
        <v>8.1933299999999996</v>
      </c>
      <c r="E1269" s="95">
        <v>55.6</v>
      </c>
      <c r="F1269" s="96">
        <f t="shared" si="273"/>
        <v>1976.0416666665712</v>
      </c>
      <c r="G1269" s="97">
        <v>7.74</v>
      </c>
      <c r="H1269" s="96">
        <f t="shared" si="270"/>
        <v>556.10966960431642</v>
      </c>
      <c r="I1269" s="96">
        <f t="shared" si="266"/>
        <v>21.147382091097118</v>
      </c>
      <c r="J1269" s="98">
        <f t="shared" si="271"/>
        <v>101505.04276012754</v>
      </c>
      <c r="K1269" s="96">
        <f t="shared" si="267"/>
        <v>47.040987396852501</v>
      </c>
      <c r="L1269" s="98">
        <f t="shared" si="268"/>
        <v>8586.2514143902099</v>
      </c>
      <c r="M1269" s="91">
        <f t="shared" si="260"/>
        <v>11.185051362622149</v>
      </c>
      <c r="N1269" s="87"/>
      <c r="O1269" s="99">
        <f t="shared" si="261"/>
        <v>13.344852948567913</v>
      </c>
      <c r="P1269" s="99"/>
      <c r="Q1269" s="107">
        <f t="shared" si="262"/>
        <v>6.9467036472156643E-2</v>
      </c>
      <c r="R1269" s="97">
        <f t="shared" si="269"/>
        <v>1.0030033225385899</v>
      </c>
      <c r="S1269" s="97">
        <f t="shared" si="272"/>
        <v>10.440443187794996</v>
      </c>
      <c r="T1269" s="100">
        <f t="shared" si="263"/>
        <v>5.7555200461476552E-2</v>
      </c>
      <c r="U1269" s="100">
        <f t="shared" si="264"/>
        <v>2.6392245638532819E-2</v>
      </c>
      <c r="V1269" s="100">
        <f t="shared" si="265"/>
        <v>3.1162954822943734E-2</v>
      </c>
      <c r="Y1269" s="81"/>
      <c r="Z1269" s="81"/>
    </row>
    <row r="1270" spans="1:26" ht="13">
      <c r="A1270" s="74">
        <v>1976.02</v>
      </c>
      <c r="B1270" s="95">
        <v>100.6</v>
      </c>
      <c r="C1270" s="96">
        <v>3.6866699999999999</v>
      </c>
      <c r="D1270" s="95">
        <v>8.4266699999999997</v>
      </c>
      <c r="E1270" s="95">
        <v>55.8</v>
      </c>
      <c r="F1270" s="96">
        <f t="shared" si="273"/>
        <v>1976.1249999999045</v>
      </c>
      <c r="G1270" s="97">
        <v>7.79</v>
      </c>
      <c r="H1270" s="96">
        <f t="shared" si="270"/>
        <v>575.51222759856614</v>
      </c>
      <c r="I1270" s="96">
        <f t="shared" si="266"/>
        <v>21.090692486290315</v>
      </c>
      <c r="J1270" s="98">
        <f t="shared" si="271"/>
        <v>105367.33569708046</v>
      </c>
      <c r="K1270" s="96">
        <f t="shared" si="267"/>
        <v>48.207272593817194</v>
      </c>
      <c r="L1270" s="98">
        <f t="shared" si="268"/>
        <v>8826.0016570429125</v>
      </c>
      <c r="M1270" s="91">
        <f t="shared" si="260"/>
        <v>11.586092994449686</v>
      </c>
      <c r="N1270" s="87"/>
      <c r="O1270" s="99">
        <f t="shared" si="261"/>
        <v>13.825819214816352</v>
      </c>
      <c r="P1270" s="99"/>
      <c r="Q1270" s="107">
        <f t="shared" si="262"/>
        <v>6.5589115311616306E-2</v>
      </c>
      <c r="R1270" s="97">
        <f t="shared" si="269"/>
        <v>1.0106384742735481</v>
      </c>
      <c r="S1270" s="97">
        <f t="shared" si="272"/>
        <v>10.434265875645833</v>
      </c>
      <c r="T1270" s="100">
        <f t="shared" si="263"/>
        <v>5.9759385545582244E-2</v>
      </c>
      <c r="U1270" s="100">
        <f t="shared" si="264"/>
        <v>3.0782917131401577E-2</v>
      </c>
      <c r="V1270" s="100">
        <f t="shared" si="265"/>
        <v>2.8976468414180667E-2</v>
      </c>
      <c r="Y1270" s="81"/>
      <c r="Z1270" s="81"/>
    </row>
    <row r="1271" spans="1:26" ht="13">
      <c r="A1271" s="74">
        <v>1976.03</v>
      </c>
      <c r="B1271" s="95">
        <v>101.1</v>
      </c>
      <c r="C1271" s="96">
        <v>3.69</v>
      </c>
      <c r="D1271" s="95">
        <v>8.66</v>
      </c>
      <c r="E1271" s="95">
        <v>55.9</v>
      </c>
      <c r="F1271" s="96">
        <f t="shared" si="273"/>
        <v>1976.2083333332378</v>
      </c>
      <c r="G1271" s="97">
        <v>7.73</v>
      </c>
      <c r="H1271" s="96">
        <f t="shared" si="270"/>
        <v>577.33797048300517</v>
      </c>
      <c r="I1271" s="96">
        <f t="shared" si="266"/>
        <v>21.071979338103752</v>
      </c>
      <c r="J1271" s="98">
        <f t="shared" si="271"/>
        <v>106023.096783228</v>
      </c>
      <c r="K1271" s="96">
        <f t="shared" si="267"/>
        <v>49.453479964221813</v>
      </c>
      <c r="L1271" s="98">
        <f t="shared" si="268"/>
        <v>9081.7014653091464</v>
      </c>
      <c r="M1271" s="91">
        <f t="shared" si="260"/>
        <v>11.631754403566505</v>
      </c>
      <c r="N1271" s="87"/>
      <c r="O1271" s="99">
        <f t="shared" si="261"/>
        <v>13.881952375762477</v>
      </c>
      <c r="P1271" s="99"/>
      <c r="Q1271" s="107">
        <f t="shared" si="262"/>
        <v>6.5709741950206596E-2</v>
      </c>
      <c r="R1271" s="97">
        <f t="shared" si="269"/>
        <v>1.0182782363989127</v>
      </c>
      <c r="S1271" s="97">
        <f t="shared" si="272"/>
        <v>10.526406017813608</v>
      </c>
      <c r="T1271" s="100">
        <f t="shared" si="263"/>
        <v>6.5965076576071757E-2</v>
      </c>
      <c r="U1271" s="100">
        <f t="shared" si="264"/>
        <v>3.7411724396097856E-2</v>
      </c>
      <c r="V1271" s="100">
        <f t="shared" si="265"/>
        <v>2.8553352179973901E-2</v>
      </c>
      <c r="Y1271" s="81"/>
      <c r="Z1271" s="81"/>
    </row>
    <row r="1272" spans="1:26" ht="13">
      <c r="A1272" s="74">
        <v>1976.04</v>
      </c>
      <c r="B1272" s="95">
        <v>101.9</v>
      </c>
      <c r="C1272" s="96">
        <v>3.71333</v>
      </c>
      <c r="D1272" s="95">
        <v>8.8566699999999994</v>
      </c>
      <c r="E1272" s="95">
        <v>56.1</v>
      </c>
      <c r="F1272" s="96">
        <f t="shared" si="273"/>
        <v>1976.291666666571</v>
      </c>
      <c r="G1272" s="97">
        <v>7.56</v>
      </c>
      <c r="H1272" s="96">
        <f t="shared" si="270"/>
        <v>579.83188859180018</v>
      </c>
      <c r="I1272" s="96">
        <f t="shared" si="266"/>
        <v>21.129608899554359</v>
      </c>
      <c r="J1272" s="98">
        <f t="shared" si="271"/>
        <v>106804.43889396184</v>
      </c>
      <c r="K1272" s="96">
        <f t="shared" si="267"/>
        <v>50.396267838413522</v>
      </c>
      <c r="L1272" s="98">
        <f t="shared" si="268"/>
        <v>9282.940822561186</v>
      </c>
      <c r="M1272" s="91">
        <f t="shared" si="260"/>
        <v>11.689164132206367</v>
      </c>
      <c r="N1272" s="87"/>
      <c r="O1272" s="99">
        <f t="shared" si="261"/>
        <v>13.951298003011839</v>
      </c>
      <c r="P1272" s="99"/>
      <c r="Q1272" s="107">
        <f t="shared" si="262"/>
        <v>6.6708507735152842E-2</v>
      </c>
      <c r="R1272" s="97">
        <f t="shared" si="269"/>
        <v>0.98297414533144722</v>
      </c>
      <c r="S1272" s="97">
        <f t="shared" si="272"/>
        <v>10.680596928502533</v>
      </c>
      <c r="T1272" s="100">
        <f t="shared" si="263"/>
        <v>6.8264915193052778E-2</v>
      </c>
      <c r="U1272" s="100">
        <f t="shared" si="264"/>
        <v>4.0195100538251038E-2</v>
      </c>
      <c r="V1272" s="100">
        <f t="shared" si="265"/>
        <v>2.8069814654801739E-2</v>
      </c>
      <c r="Y1272" s="81"/>
      <c r="Z1272" s="81"/>
    </row>
    <row r="1273" spans="1:26" ht="13">
      <c r="A1273" s="74">
        <v>1976.05</v>
      </c>
      <c r="B1273" s="95">
        <v>101.2</v>
      </c>
      <c r="C1273" s="96">
        <v>3.7366700000000002</v>
      </c>
      <c r="D1273" s="95">
        <v>9.0533300000000008</v>
      </c>
      <c r="E1273" s="95">
        <v>56.5</v>
      </c>
      <c r="F1273" s="96">
        <f t="shared" si="273"/>
        <v>1976.3749999999043</v>
      </c>
      <c r="G1273" s="97">
        <v>7.9</v>
      </c>
      <c r="H1273" s="96">
        <f t="shared" si="270"/>
        <v>571.77193982300867</v>
      </c>
      <c r="I1273" s="96">
        <f t="shared" si="266"/>
        <v>21.111887889115039</v>
      </c>
      <c r="J1273" s="98">
        <f t="shared" si="271"/>
        <v>105643.87027512751</v>
      </c>
      <c r="K1273" s="96">
        <f t="shared" si="267"/>
        <v>51.150593438318573</v>
      </c>
      <c r="L1273" s="98">
        <f t="shared" si="268"/>
        <v>9450.8776687541522</v>
      </c>
      <c r="M1273" s="91">
        <f t="shared" si="260"/>
        <v>11.53205358560942</v>
      </c>
      <c r="N1273" s="87"/>
      <c r="O1273" s="99">
        <f t="shared" si="261"/>
        <v>13.764637153557757</v>
      </c>
      <c r="P1273" s="99"/>
      <c r="Q1273" s="107">
        <f t="shared" si="262"/>
        <v>6.5225091420169773E-2</v>
      </c>
      <c r="R1273" s="97">
        <f t="shared" si="269"/>
        <v>1.0093323134082954</v>
      </c>
      <c r="S1273" s="97">
        <f t="shared" si="272"/>
        <v>10.4244231992834</v>
      </c>
      <c r="T1273" s="100">
        <f t="shared" si="263"/>
        <v>6.9663406403566386E-2</v>
      </c>
      <c r="U1273" s="100">
        <f t="shared" si="264"/>
        <v>4.0089934897060919E-2</v>
      </c>
      <c r="V1273" s="100">
        <f t="shared" si="265"/>
        <v>2.9573471506505467E-2</v>
      </c>
      <c r="Y1273" s="81"/>
      <c r="Z1273" s="81"/>
    </row>
    <row r="1274" spans="1:26" ht="13">
      <c r="A1274" s="74">
        <v>1976.06</v>
      </c>
      <c r="B1274" s="95">
        <v>101.8</v>
      </c>
      <c r="C1274" s="96">
        <v>3.76</v>
      </c>
      <c r="D1274" s="95">
        <v>9.25</v>
      </c>
      <c r="E1274" s="95">
        <v>56.8</v>
      </c>
      <c r="F1274" s="96">
        <f t="shared" si="273"/>
        <v>1976.4583333332375</v>
      </c>
      <c r="G1274" s="97">
        <v>7.86</v>
      </c>
      <c r="H1274" s="96">
        <f t="shared" si="270"/>
        <v>572.12406514084489</v>
      </c>
      <c r="I1274" s="96">
        <f t="shared" si="266"/>
        <v>21.131497887323938</v>
      </c>
      <c r="J1274" s="98">
        <f t="shared" si="271"/>
        <v>106034.29572446746</v>
      </c>
      <c r="K1274" s="96">
        <f t="shared" si="267"/>
        <v>51.985732834507026</v>
      </c>
      <c r="L1274" s="98">
        <f t="shared" si="268"/>
        <v>9634.7469101308834</v>
      </c>
      <c r="M1274" s="91">
        <f t="shared" si="260"/>
        <v>11.5438416314171</v>
      </c>
      <c r="N1274" s="87"/>
      <c r="O1274" s="99">
        <f t="shared" si="261"/>
        <v>13.779039853350026</v>
      </c>
      <c r="P1274" s="99"/>
      <c r="Q1274" s="107">
        <f t="shared" si="262"/>
        <v>6.5769695495819097E-2</v>
      </c>
      <c r="R1274" s="97">
        <f t="shared" si="269"/>
        <v>1.0086144194586297</v>
      </c>
      <c r="S1274" s="97">
        <f t="shared" si="272"/>
        <v>10.466134786582916</v>
      </c>
      <c r="T1274" s="100">
        <f t="shared" si="263"/>
        <v>7.1984653442048296E-2</v>
      </c>
      <c r="U1274" s="100">
        <f t="shared" si="264"/>
        <v>3.9126818913099326E-2</v>
      </c>
      <c r="V1274" s="100">
        <f t="shared" si="265"/>
        <v>3.285783452894897E-2</v>
      </c>
      <c r="Y1274" s="81"/>
      <c r="Z1274" s="81"/>
    </row>
    <row r="1275" spans="1:26" ht="13">
      <c r="A1275" s="74">
        <v>1976.07</v>
      </c>
      <c r="B1275" s="95">
        <v>104.2</v>
      </c>
      <c r="C1275" s="96">
        <v>3.79</v>
      </c>
      <c r="D1275" s="95">
        <v>9.35</v>
      </c>
      <c r="E1275" s="95">
        <v>57.1</v>
      </c>
      <c r="F1275" s="96">
        <f t="shared" si="273"/>
        <v>1976.5416666665708</v>
      </c>
      <c r="G1275" s="97">
        <v>7.83</v>
      </c>
      <c r="H1275" s="96">
        <f t="shared" si="270"/>
        <v>582.53548336252163</v>
      </c>
      <c r="I1275" s="96">
        <f t="shared" si="266"/>
        <v>21.188190805604197</v>
      </c>
      <c r="J1275" s="98">
        <f t="shared" si="271"/>
        <v>108291.13193321793</v>
      </c>
      <c r="K1275" s="96">
        <f t="shared" si="267"/>
        <v>52.271658056042014</v>
      </c>
      <c r="L1275" s="98">
        <f t="shared" si="268"/>
        <v>9717.1025295161962</v>
      </c>
      <c r="M1275" s="91">
        <f t="shared" si="260"/>
        <v>11.757490488689909</v>
      </c>
      <c r="N1275" s="87"/>
      <c r="O1275" s="99">
        <f t="shared" si="261"/>
        <v>14.033225918703803</v>
      </c>
      <c r="P1275" s="99"/>
      <c r="Q1275" s="107">
        <f t="shared" si="262"/>
        <v>6.4726844830016686E-2</v>
      </c>
      <c r="R1275" s="97">
        <f t="shared" si="269"/>
        <v>1.0106646066851026</v>
      </c>
      <c r="S1275" s="97">
        <f t="shared" si="272"/>
        <v>10.500832319214037</v>
      </c>
      <c r="T1275" s="100">
        <f t="shared" si="263"/>
        <v>6.7785412056091232E-2</v>
      </c>
      <c r="U1275" s="100">
        <f t="shared" si="264"/>
        <v>4.3036614725714406E-2</v>
      </c>
      <c r="V1275" s="100">
        <f t="shared" si="265"/>
        <v>2.4748797330376826E-2</v>
      </c>
      <c r="Y1275" s="81"/>
      <c r="Z1275" s="81"/>
    </row>
    <row r="1276" spans="1:26" ht="13">
      <c r="A1276" s="74">
        <v>1976.08</v>
      </c>
      <c r="B1276" s="95">
        <v>103.3</v>
      </c>
      <c r="C1276" s="96">
        <v>3.82</v>
      </c>
      <c r="D1276" s="95">
        <v>9.4499999999999993</v>
      </c>
      <c r="E1276" s="95">
        <v>57.4</v>
      </c>
      <c r="F1276" s="96">
        <f t="shared" si="273"/>
        <v>1976.624999999904</v>
      </c>
      <c r="G1276" s="97">
        <v>7.77</v>
      </c>
      <c r="H1276" s="96">
        <f t="shared" si="270"/>
        <v>574.48567334494749</v>
      </c>
      <c r="I1276" s="96">
        <f t="shared" si="266"/>
        <v>21.24429111498257</v>
      </c>
      <c r="J1276" s="98">
        <f t="shared" si="271"/>
        <v>107123.80559789849</v>
      </c>
      <c r="K1276" s="96">
        <f t="shared" si="267"/>
        <v>52.554594512195102</v>
      </c>
      <c r="L1276" s="98">
        <f t="shared" si="268"/>
        <v>9799.8060300110428</v>
      </c>
      <c r="M1276" s="91">
        <f t="shared" si="260"/>
        <v>11.59798600250925</v>
      </c>
      <c r="N1276" s="87"/>
      <c r="O1276" s="99">
        <f t="shared" si="261"/>
        <v>13.842562825921169</v>
      </c>
      <c r="P1276" s="99"/>
      <c r="Q1276" s="107">
        <f t="shared" si="262"/>
        <v>6.6401884511022427E-2</v>
      </c>
      <c r="R1276" s="97">
        <f t="shared" si="269"/>
        <v>1.0189914585181015</v>
      </c>
      <c r="S1276" s="97">
        <f t="shared" si="272"/>
        <v>10.55735186768576</v>
      </c>
      <c r="T1276" s="100">
        <f t="shared" si="263"/>
        <v>7.1162833541595694E-2</v>
      </c>
      <c r="U1276" s="100">
        <f t="shared" si="264"/>
        <v>4.3869515569996187E-2</v>
      </c>
      <c r="V1276" s="100">
        <f t="shared" si="265"/>
        <v>2.7293317971599507E-2</v>
      </c>
      <c r="Y1276" s="81"/>
      <c r="Z1276" s="81"/>
    </row>
    <row r="1277" spans="1:26" ht="13">
      <c r="A1277" s="74">
        <v>1976.09</v>
      </c>
      <c r="B1277" s="95">
        <v>105.5</v>
      </c>
      <c r="C1277" s="96">
        <v>3.85</v>
      </c>
      <c r="D1277" s="95">
        <v>9.5500000000000007</v>
      </c>
      <c r="E1277" s="95">
        <v>57.6</v>
      </c>
      <c r="F1277" s="96">
        <f t="shared" si="273"/>
        <v>1976.7083333332373</v>
      </c>
      <c r="G1277" s="97">
        <v>7.59</v>
      </c>
      <c r="H1277" s="96">
        <f t="shared" si="270"/>
        <v>584.68338107638863</v>
      </c>
      <c r="I1277" s="96">
        <f t="shared" si="266"/>
        <v>21.336786892361104</v>
      </c>
      <c r="J1277" s="98">
        <f t="shared" si="271"/>
        <v>109356.91683290261</v>
      </c>
      <c r="K1277" s="96">
        <f t="shared" si="267"/>
        <v>52.92631553819443</v>
      </c>
      <c r="L1277" s="98">
        <f t="shared" si="268"/>
        <v>9899.1332298978214</v>
      </c>
      <c r="M1277" s="91">
        <f t="shared" si="260"/>
        <v>11.805990949539789</v>
      </c>
      <c r="N1277" s="87"/>
      <c r="O1277" s="99">
        <f t="shared" si="261"/>
        <v>14.089874827138553</v>
      </c>
      <c r="P1277" s="99"/>
      <c r="Q1277" s="107">
        <f t="shared" si="262"/>
        <v>6.7050799195108146E-2</v>
      </c>
      <c r="R1277" s="97">
        <f t="shared" si="269"/>
        <v>1.018940201004066</v>
      </c>
      <c r="S1277" s="97">
        <f t="shared" si="272"/>
        <v>10.720497727124755</v>
      </c>
      <c r="T1277" s="100">
        <f t="shared" si="263"/>
        <v>6.5816844211692205E-2</v>
      </c>
      <c r="U1277" s="100">
        <f t="shared" si="264"/>
        <v>4.0368985530300217E-2</v>
      </c>
      <c r="V1277" s="100">
        <f t="shared" si="265"/>
        <v>2.5447858681391988E-2</v>
      </c>
      <c r="Y1277" s="81"/>
      <c r="Z1277" s="81"/>
    </row>
    <row r="1278" spans="1:26" ht="13">
      <c r="A1278" s="74">
        <v>1976.1</v>
      </c>
      <c r="B1278" s="95">
        <v>101.9</v>
      </c>
      <c r="C1278" s="96">
        <v>3.9166699999999999</v>
      </c>
      <c r="D1278" s="95">
        <v>9.67</v>
      </c>
      <c r="E1278" s="95">
        <v>57.9</v>
      </c>
      <c r="F1278" s="96">
        <f t="shared" si="273"/>
        <v>1976.7916666665706</v>
      </c>
      <c r="G1278" s="97">
        <v>7.41</v>
      </c>
      <c r="H1278" s="96">
        <f t="shared" si="270"/>
        <v>561.80602677029356</v>
      </c>
      <c r="I1278" s="96">
        <f t="shared" si="266"/>
        <v>21.593805798531946</v>
      </c>
      <c r="J1278" s="98">
        <f t="shared" si="271"/>
        <v>105414.59350929964</v>
      </c>
      <c r="K1278" s="96">
        <f t="shared" si="267"/>
        <v>53.313682815198604</v>
      </c>
      <c r="L1278" s="98">
        <f t="shared" si="268"/>
        <v>10003.524231942369</v>
      </c>
      <c r="M1278" s="91">
        <f t="shared" si="260"/>
        <v>11.3456961363167</v>
      </c>
      <c r="N1278" s="87"/>
      <c r="O1278" s="99">
        <f t="shared" si="261"/>
        <v>13.541591689930144</v>
      </c>
      <c r="P1278" s="99"/>
      <c r="Q1278" s="107">
        <f t="shared" si="262"/>
        <v>7.2191659112081918E-2</v>
      </c>
      <c r="R1278" s="97">
        <f t="shared" si="269"/>
        <v>1.0146294332391081</v>
      </c>
      <c r="S1278" s="97">
        <f t="shared" si="272"/>
        <v>10.866947424437852</v>
      </c>
      <c r="T1278" s="100">
        <f t="shared" si="263"/>
        <v>6.9544710671768373E-2</v>
      </c>
      <c r="U1278" s="100">
        <f t="shared" si="264"/>
        <v>3.9651868739782214E-2</v>
      </c>
      <c r="V1278" s="100">
        <f t="shared" si="265"/>
        <v>2.9892841931986158E-2</v>
      </c>
      <c r="Y1278" s="81"/>
      <c r="Z1278" s="81"/>
    </row>
    <row r="1279" spans="1:26" ht="13">
      <c r="A1279" s="74">
        <v>1976.11</v>
      </c>
      <c r="B1279" s="95">
        <v>101.2</v>
      </c>
      <c r="C1279" s="96">
        <v>3.98333</v>
      </c>
      <c r="D1279" s="95">
        <v>9.7899999999999991</v>
      </c>
      <c r="E1279" s="95">
        <v>58</v>
      </c>
      <c r="F1279" s="96">
        <f t="shared" si="273"/>
        <v>1976.8749999999038</v>
      </c>
      <c r="G1279" s="97">
        <v>7.29</v>
      </c>
      <c r="H1279" s="96">
        <f t="shared" si="270"/>
        <v>556.98473448275843</v>
      </c>
      <c r="I1279" s="96">
        <f t="shared" si="266"/>
        <v>21.923458521810335</v>
      </c>
      <c r="J1279" s="98">
        <f t="shared" si="271"/>
        <v>104852.75037138411</v>
      </c>
      <c r="K1279" s="96">
        <f t="shared" si="267"/>
        <v>53.882218879310329</v>
      </c>
      <c r="L1279" s="98">
        <f t="shared" si="268"/>
        <v>10143.363894623029</v>
      </c>
      <c r="M1279" s="91">
        <f t="shared" si="260"/>
        <v>11.248855860507961</v>
      </c>
      <c r="N1279" s="87"/>
      <c r="O1279" s="99">
        <f t="shared" si="261"/>
        <v>13.427973102245348</v>
      </c>
      <c r="P1279" s="99"/>
      <c r="Q1279" s="107">
        <f t="shared" si="262"/>
        <v>7.4333053535413141E-2</v>
      </c>
      <c r="R1279" s="97">
        <f t="shared" si="269"/>
        <v>1.0362174650586484</v>
      </c>
      <c r="S1279" s="97">
        <f t="shared" si="272"/>
        <v>11.006914491285707</v>
      </c>
      <c r="T1279" s="100">
        <f t="shared" si="263"/>
        <v>7.3741610091351717E-2</v>
      </c>
      <c r="U1279" s="100">
        <f t="shared" si="264"/>
        <v>4.0173409496399914E-2</v>
      </c>
      <c r="V1279" s="100">
        <f t="shared" si="265"/>
        <v>3.3568200594951803E-2</v>
      </c>
      <c r="Y1279" s="81"/>
      <c r="Z1279" s="81"/>
    </row>
    <row r="1280" spans="1:26" ht="13">
      <c r="A1280" s="74">
        <v>1976.12</v>
      </c>
      <c r="B1280" s="95">
        <v>104.7</v>
      </c>
      <c r="C1280" s="96">
        <v>4.05</v>
      </c>
      <c r="D1280" s="95">
        <v>9.91</v>
      </c>
      <c r="E1280" s="95">
        <v>58.2</v>
      </c>
      <c r="F1280" s="96">
        <f t="shared" si="273"/>
        <v>1976.9583333332371</v>
      </c>
      <c r="G1280" s="97">
        <v>6.87</v>
      </c>
      <c r="H1280" s="96">
        <f t="shared" si="270"/>
        <v>574.26780670103074</v>
      </c>
      <c r="I1280" s="96">
        <f t="shared" si="266"/>
        <v>22.213797680412359</v>
      </c>
      <c r="J1280" s="98">
        <f t="shared" si="271"/>
        <v>108454.78051929885</v>
      </c>
      <c r="K1280" s="96">
        <f t="shared" si="267"/>
        <v>54.355243213058401</v>
      </c>
      <c r="L1280" s="98">
        <f t="shared" si="268"/>
        <v>10265.395176181963</v>
      </c>
      <c r="M1280" s="91">
        <f t="shared" si="260"/>
        <v>11.597589726582942</v>
      </c>
      <c r="N1280" s="87"/>
      <c r="O1280" s="99">
        <f t="shared" si="261"/>
        <v>13.845167133360249</v>
      </c>
      <c r="P1280" s="99"/>
      <c r="Q1280" s="107">
        <f t="shared" si="262"/>
        <v>7.6224314233364593E-2</v>
      </c>
      <c r="R1280" s="97">
        <f t="shared" si="269"/>
        <v>0.98168657038634366</v>
      </c>
      <c r="S1280" s="97">
        <f t="shared" si="272"/>
        <v>11.366362678214569</v>
      </c>
      <c r="T1280" s="100">
        <f t="shared" si="263"/>
        <v>7.1839431937081866E-2</v>
      </c>
      <c r="U1280" s="100">
        <f t="shared" si="264"/>
        <v>3.8387610610941314E-2</v>
      </c>
      <c r="V1280" s="100">
        <f t="shared" si="265"/>
        <v>3.3451821326140552E-2</v>
      </c>
      <c r="Y1280" s="81"/>
      <c r="Z1280" s="81"/>
    </row>
    <row r="1281" spans="1:26" ht="13">
      <c r="A1281" s="74">
        <v>1977.01</v>
      </c>
      <c r="B1281" s="95">
        <v>103.8</v>
      </c>
      <c r="C1281" s="96">
        <v>4.0966699999999996</v>
      </c>
      <c r="D1281" s="95">
        <v>9.9666700000000006</v>
      </c>
      <c r="E1281" s="95">
        <v>58.5</v>
      </c>
      <c r="F1281" s="96">
        <f t="shared" si="273"/>
        <v>1977.0416666665703</v>
      </c>
      <c r="G1281" s="97">
        <v>7.21</v>
      </c>
      <c r="H1281" s="96">
        <f t="shared" si="270"/>
        <v>566.4117589743588</v>
      </c>
      <c r="I1281" s="96">
        <f t="shared" si="266"/>
        <v>22.354547790341872</v>
      </c>
      <c r="J1281" s="98">
        <f t="shared" si="271"/>
        <v>107322.92567182767</v>
      </c>
      <c r="K1281" s="96">
        <f t="shared" si="267"/>
        <v>54.385733004017077</v>
      </c>
      <c r="L1281" s="98">
        <f t="shared" si="268"/>
        <v>10304.934331460834</v>
      </c>
      <c r="M1281" s="91">
        <f t="shared" ref="M1281:M1344" si="274">H1281/AVERAGE(K1161:K1280)</f>
        <v>11.437961346787555</v>
      </c>
      <c r="N1281" s="87"/>
      <c r="O1281" s="99">
        <f t="shared" ref="O1281:O1344" si="275">J1281/AVERAGE(L1161:L1280)</f>
        <v>13.65610062671408</v>
      </c>
      <c r="P1281" s="99"/>
      <c r="Q1281" s="107">
        <f t="shared" ref="Q1281:Q1344" si="276">1/M1281-(G1281/100-(((E1281/E1161)^(1/10))-1))</f>
        <v>7.4572128819871672E-2</v>
      </c>
      <c r="R1281" s="97">
        <f t="shared" si="269"/>
        <v>0.99338209216165363</v>
      </c>
      <c r="S1281" s="97">
        <f t="shared" si="272"/>
        <v>11.100984028188186</v>
      </c>
      <c r="T1281" s="100">
        <f t="shared" si="263"/>
        <v>7.9237367315651008E-2</v>
      </c>
      <c r="U1281" s="100">
        <f t="shared" si="264"/>
        <v>4.10217667319277E-2</v>
      </c>
      <c r="V1281" s="100">
        <f t="shared" si="265"/>
        <v>3.8215600583723308E-2</v>
      </c>
      <c r="Y1281" s="81"/>
      <c r="Z1281" s="81"/>
    </row>
    <row r="1282" spans="1:26" ht="13">
      <c r="A1282" s="74">
        <v>1977.02</v>
      </c>
      <c r="B1282" s="95">
        <v>101</v>
      </c>
      <c r="C1282" s="96">
        <v>4.1433299999999997</v>
      </c>
      <c r="D1282" s="95">
        <v>10.023300000000001</v>
      </c>
      <c r="E1282" s="95">
        <v>59.1</v>
      </c>
      <c r="F1282" s="96">
        <f t="shared" si="273"/>
        <v>1977.1249999999036</v>
      </c>
      <c r="G1282" s="97">
        <v>7.39</v>
      </c>
      <c r="H1282" s="96">
        <f t="shared" si="270"/>
        <v>545.53757191201339</v>
      </c>
      <c r="I1282" s="96">
        <f t="shared" si="266"/>
        <v>22.37962562208121</v>
      </c>
      <c r="J1282" s="98">
        <f t="shared" si="271"/>
        <v>103721.08498591755</v>
      </c>
      <c r="K1282" s="96">
        <f t="shared" si="267"/>
        <v>54.139472718274099</v>
      </c>
      <c r="L1282" s="98">
        <f t="shared" si="268"/>
        <v>10293.342090488588</v>
      </c>
      <c r="M1282" s="91">
        <f t="shared" si="274"/>
        <v>11.014841854222778</v>
      </c>
      <c r="N1282" s="87"/>
      <c r="O1282" s="99">
        <f t="shared" si="275"/>
        <v>13.154123053942886</v>
      </c>
      <c r="P1282" s="99"/>
      <c r="Q1282" s="107">
        <f t="shared" si="276"/>
        <v>7.7211979817013096E-2</v>
      </c>
      <c r="R1282" s="97">
        <f t="shared" si="269"/>
        <v>1.0012631318497678</v>
      </c>
      <c r="S1282" s="97">
        <f t="shared" si="272"/>
        <v>10.915564234010471</v>
      </c>
      <c r="T1282" s="100">
        <f t="shared" ref="T1282:T1345" si="277">(($J1402/$J1282)^(1/10)-1)</f>
        <v>8.9339489756051327E-2</v>
      </c>
      <c r="U1282" s="100">
        <f t="shared" ref="U1282:U1345" si="278">(($S1402/$S1282)^(1/10)-1)</f>
        <v>4.1764967267658104E-2</v>
      </c>
      <c r="V1282" s="100">
        <f t="shared" ref="V1282:V1345" si="279">T1282-U1282</f>
        <v>4.7574522488393223E-2</v>
      </c>
      <c r="Y1282" s="81"/>
      <c r="Z1282" s="81"/>
    </row>
    <row r="1283" spans="1:26" ht="13">
      <c r="A1283" s="74">
        <v>1977.03</v>
      </c>
      <c r="B1283" s="95">
        <v>100.6</v>
      </c>
      <c r="C1283" s="96">
        <v>4.1900000000000004</v>
      </c>
      <c r="D1283" s="95">
        <v>10.08</v>
      </c>
      <c r="E1283" s="95">
        <v>59.5</v>
      </c>
      <c r="F1283" s="96">
        <f t="shared" si="273"/>
        <v>1977.2083333332369</v>
      </c>
      <c r="G1283" s="97">
        <v>7.46</v>
      </c>
      <c r="H1283" s="96">
        <f t="shared" si="270"/>
        <v>539.72407226890732</v>
      </c>
      <c r="I1283" s="96">
        <f t="shared" si="266"/>
        <v>22.479561260504198</v>
      </c>
      <c r="J1283" s="98">
        <f t="shared" si="271"/>
        <v>102971.9484682372</v>
      </c>
      <c r="K1283" s="96">
        <f t="shared" si="267"/>
        <v>54.079708235294099</v>
      </c>
      <c r="L1283" s="98">
        <f t="shared" si="268"/>
        <v>10317.666407155379</v>
      </c>
      <c r="M1283" s="91">
        <f t="shared" si="274"/>
        <v>10.89574651166274</v>
      </c>
      <c r="N1283" s="87"/>
      <c r="O1283" s="99">
        <f t="shared" si="275"/>
        <v>13.015883122750953</v>
      </c>
      <c r="P1283" s="99"/>
      <c r="Q1283" s="107">
        <f t="shared" si="276"/>
        <v>7.7897822669790798E-2</v>
      </c>
      <c r="R1283" s="97">
        <f t="shared" si="269"/>
        <v>1.0125353142511471</v>
      </c>
      <c r="S1283" s="97">
        <f t="shared" si="272"/>
        <v>10.855877395351104</v>
      </c>
      <c r="T1283" s="100">
        <f t="shared" si="277"/>
        <v>9.4320159578388685E-2</v>
      </c>
      <c r="U1283" s="100">
        <f t="shared" si="278"/>
        <v>4.2498238359535589E-2</v>
      </c>
      <c r="V1283" s="100">
        <f t="shared" si="279"/>
        <v>5.1821921218853095E-2</v>
      </c>
      <c r="Y1283" s="81"/>
      <c r="Z1283" s="81"/>
    </row>
    <row r="1284" spans="1:26" ht="13">
      <c r="A1284" s="74">
        <v>1977.04</v>
      </c>
      <c r="B1284" s="95">
        <v>99.05</v>
      </c>
      <c r="C1284" s="96">
        <v>4.2466699999999999</v>
      </c>
      <c r="D1284" s="95">
        <v>10.193300000000001</v>
      </c>
      <c r="E1284" s="95">
        <v>60</v>
      </c>
      <c r="F1284" s="96">
        <f t="shared" si="273"/>
        <v>1977.2916666665701</v>
      </c>
      <c r="G1284" s="97">
        <v>7.37</v>
      </c>
      <c r="H1284" s="96">
        <f t="shared" si="270"/>
        <v>526.97984208333321</v>
      </c>
      <c r="I1284" s="96">
        <f t="shared" si="266"/>
        <v>22.59373534558333</v>
      </c>
      <c r="J1284" s="98">
        <f t="shared" si="271"/>
        <v>100899.73874955859</v>
      </c>
      <c r="K1284" s="96">
        <f t="shared" si="267"/>
        <v>54.231838710833323</v>
      </c>
      <c r="L1284" s="98">
        <f t="shared" si="268"/>
        <v>10383.657819241551</v>
      </c>
      <c r="M1284" s="91">
        <f t="shared" si="274"/>
        <v>10.636037409141361</v>
      </c>
      <c r="N1284" s="87"/>
      <c r="O1284" s="99">
        <f t="shared" si="275"/>
        <v>12.710931427883887</v>
      </c>
      <c r="P1284" s="99"/>
      <c r="Q1284" s="107">
        <f t="shared" si="276"/>
        <v>8.1605709886888478E-2</v>
      </c>
      <c r="R1284" s="97">
        <f t="shared" si="269"/>
        <v>0.99984783618779671</v>
      </c>
      <c r="S1284" s="97">
        <f t="shared" si="272"/>
        <v>10.900359569723975</v>
      </c>
      <c r="T1284" s="100">
        <f t="shared" si="277"/>
        <v>9.5021562613185173E-2</v>
      </c>
      <c r="U1284" s="100">
        <f t="shared" si="278"/>
        <v>3.6567249736940699E-2</v>
      </c>
      <c r="V1284" s="100">
        <f t="shared" si="279"/>
        <v>5.8454312876244474E-2</v>
      </c>
      <c r="Y1284" s="81"/>
      <c r="Z1284" s="81"/>
    </row>
    <row r="1285" spans="1:26" ht="13">
      <c r="A1285" s="74">
        <v>1977.05</v>
      </c>
      <c r="B1285" s="95">
        <v>98.76</v>
      </c>
      <c r="C1285" s="96">
        <v>4.3033299999999999</v>
      </c>
      <c r="D1285" s="95">
        <v>10.306699999999999</v>
      </c>
      <c r="E1285" s="95">
        <v>60.3</v>
      </c>
      <c r="F1285" s="96">
        <f t="shared" si="273"/>
        <v>1977.3749999999034</v>
      </c>
      <c r="G1285" s="97">
        <v>7.46</v>
      </c>
      <c r="H1285" s="96">
        <f t="shared" si="270"/>
        <v>522.82282885572135</v>
      </c>
      <c r="I1285" s="96">
        <f t="shared" si="266"/>
        <v>22.78127950688225</v>
      </c>
      <c r="J1285" s="98">
        <f t="shared" si="271"/>
        <v>100467.2944043287</v>
      </c>
      <c r="K1285" s="96">
        <f t="shared" si="267"/>
        <v>54.562353687396332</v>
      </c>
      <c r="L1285" s="98">
        <f t="shared" si="268"/>
        <v>10484.875083405168</v>
      </c>
      <c r="M1285" s="91">
        <f t="shared" si="274"/>
        <v>10.548486693557001</v>
      </c>
      <c r="N1285" s="87"/>
      <c r="O1285" s="99">
        <f t="shared" si="275"/>
        <v>12.612312925720722</v>
      </c>
      <c r="P1285" s="99"/>
      <c r="Q1285" s="107">
        <f t="shared" si="276"/>
        <v>8.1695254846814586E-2</v>
      </c>
      <c r="R1285" s="97">
        <f t="shared" si="269"/>
        <v>1.0189038765071172</v>
      </c>
      <c r="S1285" s="97">
        <f t="shared" si="272"/>
        <v>10.844478536773591</v>
      </c>
      <c r="T1285" s="100">
        <f t="shared" si="277"/>
        <v>9.5294936166097299E-2</v>
      </c>
      <c r="U1285" s="100">
        <f t="shared" si="278"/>
        <v>3.3304986560434235E-2</v>
      </c>
      <c r="V1285" s="100">
        <f t="shared" si="279"/>
        <v>6.1989949605663064E-2</v>
      </c>
      <c r="Y1285" s="81"/>
      <c r="Z1285" s="81"/>
    </row>
    <row r="1286" spans="1:26" ht="13">
      <c r="A1286" s="74">
        <v>1977.06</v>
      </c>
      <c r="B1286" s="95">
        <v>99.29</v>
      </c>
      <c r="C1286" s="96">
        <v>4.3600000000000003</v>
      </c>
      <c r="D1286" s="95">
        <v>10.42</v>
      </c>
      <c r="E1286" s="95">
        <v>60.7</v>
      </c>
      <c r="F1286" s="96">
        <f t="shared" si="273"/>
        <v>1977.4583333332366</v>
      </c>
      <c r="G1286" s="97">
        <v>7.28</v>
      </c>
      <c r="H1286" s="96">
        <f t="shared" si="270"/>
        <v>522.16480140032934</v>
      </c>
      <c r="I1286" s="96">
        <f t="shared" si="266"/>
        <v>22.92918253706754</v>
      </c>
      <c r="J1286" s="98">
        <f t="shared" si="271"/>
        <v>100708.02446812866</v>
      </c>
      <c r="K1286" s="96">
        <f t="shared" si="267"/>
        <v>54.798642668863238</v>
      </c>
      <c r="L1286" s="98">
        <f t="shared" si="268"/>
        <v>10568.814734191767</v>
      </c>
      <c r="M1286" s="91">
        <f t="shared" si="274"/>
        <v>10.530023959090757</v>
      </c>
      <c r="N1286" s="87"/>
      <c r="O1286" s="99">
        <f t="shared" si="275"/>
        <v>12.596542842152294</v>
      </c>
      <c r="P1286" s="99"/>
      <c r="Q1286" s="107">
        <f t="shared" si="276"/>
        <v>8.4044111752430414E-2</v>
      </c>
      <c r="R1286" s="97">
        <f t="shared" si="269"/>
        <v>1.0025501542407664</v>
      </c>
      <c r="S1286" s="97">
        <f t="shared" si="272"/>
        <v>10.976667505023977</v>
      </c>
      <c r="T1286" s="100">
        <f t="shared" si="277"/>
        <v>9.9475403338105339E-2</v>
      </c>
      <c r="U1286" s="100">
        <f t="shared" si="278"/>
        <v>3.3863681104560062E-2</v>
      </c>
      <c r="V1286" s="100">
        <f t="shared" si="279"/>
        <v>6.5611722233545278E-2</v>
      </c>
      <c r="Y1286" s="81"/>
      <c r="Z1286" s="81"/>
    </row>
    <row r="1287" spans="1:26" ht="13">
      <c r="A1287" s="74">
        <v>1977.07</v>
      </c>
      <c r="B1287" s="95">
        <v>100.2</v>
      </c>
      <c r="C1287" s="96">
        <v>4.4066700000000001</v>
      </c>
      <c r="D1287" s="95">
        <v>10.5167</v>
      </c>
      <c r="E1287" s="95">
        <v>61</v>
      </c>
      <c r="F1287" s="96">
        <f t="shared" si="273"/>
        <v>1977.5416666665699</v>
      </c>
      <c r="G1287" s="97">
        <v>7.33</v>
      </c>
      <c r="H1287" s="96">
        <f t="shared" si="270"/>
        <v>524.35891967213104</v>
      </c>
      <c r="I1287" s="96">
        <f t="shared" si="266"/>
        <v>23.060645913688521</v>
      </c>
      <c r="J1287" s="98">
        <f t="shared" si="271"/>
        <v>101501.83130823265</v>
      </c>
      <c r="K1287" s="96">
        <f t="shared" si="267"/>
        <v>55.035184136885228</v>
      </c>
      <c r="L1287" s="98">
        <f t="shared" si="268"/>
        <v>10653.336420352198</v>
      </c>
      <c r="M1287" s="91">
        <f t="shared" si="274"/>
        <v>10.567692447775407</v>
      </c>
      <c r="N1287" s="87"/>
      <c r="O1287" s="99">
        <f t="shared" si="275"/>
        <v>12.647994539435665</v>
      </c>
      <c r="P1287" s="99"/>
      <c r="Q1287" s="107">
        <f t="shared" si="276"/>
        <v>8.3410742744201058E-2</v>
      </c>
      <c r="R1287" s="97">
        <f t="shared" si="269"/>
        <v>1.0012002758042795</v>
      </c>
      <c r="S1287" s="97">
        <f t="shared" si="272"/>
        <v>10.950538422997242</v>
      </c>
      <c r="T1287" s="100">
        <f t="shared" si="277"/>
        <v>0.10170574691312262</v>
      </c>
      <c r="U1287" s="100">
        <f t="shared" si="278"/>
        <v>3.4213911769439331E-2</v>
      </c>
      <c r="V1287" s="100">
        <f t="shared" si="279"/>
        <v>6.7491835143683288E-2</v>
      </c>
      <c r="Y1287" s="81"/>
      <c r="Z1287" s="81"/>
    </row>
    <row r="1288" spans="1:26" ht="13">
      <c r="A1288" s="74">
        <v>1977.08</v>
      </c>
      <c r="B1288" s="95">
        <v>97.75</v>
      </c>
      <c r="C1288" s="96">
        <v>4.4533300000000002</v>
      </c>
      <c r="D1288" s="95">
        <v>10.613300000000001</v>
      </c>
      <c r="E1288" s="95">
        <v>61.2</v>
      </c>
      <c r="F1288" s="96">
        <f t="shared" si="273"/>
        <v>1977.6249999999031</v>
      </c>
      <c r="G1288" s="97">
        <v>7.4</v>
      </c>
      <c r="H1288" s="96">
        <f t="shared" si="270"/>
        <v>509.8660763888887</v>
      </c>
      <c r="I1288" s="96">
        <f t="shared" si="266"/>
        <v>23.228663876879079</v>
      </c>
      <c r="J1288" s="98">
        <f t="shared" si="271"/>
        <v>99071.109221828447</v>
      </c>
      <c r="K1288" s="96">
        <f t="shared" si="267"/>
        <v>55.35919824591501</v>
      </c>
      <c r="L1288" s="98">
        <f t="shared" si="268"/>
        <v>10756.74070080851</v>
      </c>
      <c r="M1288" s="91">
        <f t="shared" si="274"/>
        <v>10.268385666710996</v>
      </c>
      <c r="N1288" s="87"/>
      <c r="O1288" s="99">
        <f t="shared" si="275"/>
        <v>12.297488474266252</v>
      </c>
      <c r="P1288" s="99"/>
      <c r="Q1288" s="107">
        <f t="shared" si="276"/>
        <v>8.5499137405506062E-2</v>
      </c>
      <c r="R1288" s="97">
        <f t="shared" si="269"/>
        <v>1.0103846340465472</v>
      </c>
      <c r="S1288" s="97">
        <f t="shared" si="272"/>
        <v>10.927853062874544</v>
      </c>
      <c r="T1288" s="100">
        <f t="shared" si="277"/>
        <v>0.1107252340667737</v>
      </c>
      <c r="U1288" s="100">
        <f t="shared" si="278"/>
        <v>3.2485070408091898E-2</v>
      </c>
      <c r="V1288" s="100">
        <f t="shared" si="279"/>
        <v>7.8240163658681805E-2</v>
      </c>
      <c r="Y1288" s="81"/>
      <c r="Z1288" s="81"/>
    </row>
    <row r="1289" spans="1:26" ht="13">
      <c r="A1289" s="74">
        <v>1977.09</v>
      </c>
      <c r="B1289" s="95">
        <v>96.23</v>
      </c>
      <c r="C1289" s="96">
        <v>4.5</v>
      </c>
      <c r="D1289" s="95">
        <v>10.71</v>
      </c>
      <c r="E1289" s="95">
        <v>61.4</v>
      </c>
      <c r="F1289" s="96">
        <f t="shared" si="273"/>
        <v>1977.7083333332364</v>
      </c>
      <c r="G1289" s="97">
        <v>7.34</v>
      </c>
      <c r="H1289" s="96">
        <f t="shared" si="270"/>
        <v>500.30274780130281</v>
      </c>
      <c r="I1289" s="96">
        <f t="shared" ref="I1289:I1352" si="280">C1289*$E$1859/E1289</f>
        <v>23.395639250814327</v>
      </c>
      <c r="J1289" s="98">
        <f t="shared" si="271"/>
        <v>97591.707188639164</v>
      </c>
      <c r="K1289" s="96">
        <f t="shared" ref="K1289:K1352" si="281">D1289*$E$1859/E1289</f>
        <v>55.6816214169381</v>
      </c>
      <c r="L1289" s="98">
        <f t="shared" ref="L1289:L1352" si="282">K1289*(J1289/H1289)</f>
        <v>10861.552364027077</v>
      </c>
      <c r="M1289" s="91">
        <f t="shared" si="274"/>
        <v>10.067742820070704</v>
      </c>
      <c r="N1289" s="87"/>
      <c r="O1289" s="99">
        <f t="shared" si="275"/>
        <v>12.06582375913162</v>
      </c>
      <c r="P1289" s="99"/>
      <c r="Q1289" s="107">
        <f t="shared" si="276"/>
        <v>8.806992975670308E-2</v>
      </c>
      <c r="R1289" s="97">
        <f t="shared" ref="R1289:R1352" si="283">((G1289/G1290+G1289/1200+((1+G1290/1200)^(-119))*(1-G1289/G1290)))</f>
        <v>0.99356194027754619</v>
      </c>
      <c r="S1289" s="97">
        <f t="shared" si="272"/>
        <v>11.00536955785395</v>
      </c>
      <c r="T1289" s="100">
        <f t="shared" si="277"/>
        <v>0.10840109360941352</v>
      </c>
      <c r="U1289" s="100">
        <f t="shared" si="278"/>
        <v>2.7534316055390695E-2</v>
      </c>
      <c r="V1289" s="100">
        <f t="shared" si="279"/>
        <v>8.0866777554022828E-2</v>
      </c>
      <c r="Y1289" s="81"/>
      <c r="Z1289" s="81"/>
    </row>
    <row r="1290" spans="1:26" ht="13">
      <c r="A1290" s="74">
        <v>1977.1</v>
      </c>
      <c r="B1290" s="95">
        <v>93.74</v>
      </c>
      <c r="C1290" s="96">
        <v>4.5566700000000004</v>
      </c>
      <c r="D1290" s="95">
        <v>10.77</v>
      </c>
      <c r="E1290" s="95">
        <v>61.6</v>
      </c>
      <c r="F1290" s="96">
        <f t="shared" si="273"/>
        <v>1977.7916666665697</v>
      </c>
      <c r="G1290" s="97">
        <v>7.52</v>
      </c>
      <c r="H1290" s="96">
        <f t="shared" ref="H1290:H1353" si="284">B1290*$E$1859/E1290</f>
        <v>485.77483230519465</v>
      </c>
      <c r="I1290" s="96">
        <f t="shared" si="280"/>
        <v>23.613351878814928</v>
      </c>
      <c r="J1290" s="98">
        <f t="shared" ref="J1290:J1353" si="285">J1289*((H1290+(I1290/12))/H1289)</f>
        <v>95141.660417919993</v>
      </c>
      <c r="K1290" s="96">
        <f t="shared" si="281"/>
        <v>55.811765990259715</v>
      </c>
      <c r="L1290" s="98">
        <f t="shared" si="282"/>
        <v>10931.039926402796</v>
      </c>
      <c r="M1290" s="91">
        <f t="shared" si="274"/>
        <v>9.7666662995565474</v>
      </c>
      <c r="N1290" s="87"/>
      <c r="O1290" s="99">
        <f t="shared" si="275"/>
        <v>11.715003066672731</v>
      </c>
      <c r="P1290" s="99"/>
      <c r="Q1290" s="107">
        <f t="shared" si="276"/>
        <v>8.9361650655281441E-2</v>
      </c>
      <c r="R1290" s="97">
        <f t="shared" si="283"/>
        <v>1.0020926949617748</v>
      </c>
      <c r="S1290" s="97">
        <f t="shared" ref="S1290:S1353" si="286">S1289*R1289*E1289/E1290</f>
        <v>10.89901465497225</v>
      </c>
      <c r="T1290" s="100">
        <f t="shared" si="277"/>
        <v>9.7005940139350155E-2</v>
      </c>
      <c r="U1290" s="100">
        <f t="shared" si="278"/>
        <v>2.8413459183427081E-2</v>
      </c>
      <c r="V1290" s="100">
        <f t="shared" si="279"/>
        <v>6.8592480955923074E-2</v>
      </c>
      <c r="Y1290" s="81"/>
      <c r="Z1290" s="81"/>
    </row>
    <row r="1291" spans="1:26" ht="13">
      <c r="A1291" s="74">
        <v>1977.11</v>
      </c>
      <c r="B1291" s="95">
        <v>94.28</v>
      </c>
      <c r="C1291" s="96">
        <v>4.6133300000000004</v>
      </c>
      <c r="D1291" s="95">
        <v>10.83</v>
      </c>
      <c r="E1291" s="95">
        <v>61.9</v>
      </c>
      <c r="F1291" s="96">
        <f t="shared" ref="F1291:F1354" si="287">F1290+1/12</f>
        <v>1977.8749999999029</v>
      </c>
      <c r="G1291" s="97">
        <v>7.58</v>
      </c>
      <c r="H1291" s="96">
        <f t="shared" si="284"/>
        <v>486.20531082390943</v>
      </c>
      <c r="I1291" s="96">
        <f t="shared" si="280"/>
        <v>23.791106773263326</v>
      </c>
      <c r="J1291" s="98">
        <f t="shared" si="285"/>
        <v>95614.273535306755</v>
      </c>
      <c r="K1291" s="96">
        <f t="shared" si="281"/>
        <v>55.850694911146995</v>
      </c>
      <c r="L1291" s="98">
        <f t="shared" si="282"/>
        <v>10983.26879918723</v>
      </c>
      <c r="M1291" s="91">
        <f t="shared" si="274"/>
        <v>9.7662999836601987</v>
      </c>
      <c r="N1291" s="87"/>
      <c r="O1291" s="99">
        <f t="shared" si="275"/>
        <v>11.724729783734958</v>
      </c>
      <c r="P1291" s="99"/>
      <c r="Q1291" s="107">
        <f t="shared" si="276"/>
        <v>8.8966828403053019E-2</v>
      </c>
      <c r="R1291" s="97">
        <f t="shared" si="283"/>
        <v>0.99870095138461501</v>
      </c>
      <c r="S1291" s="97">
        <f t="shared" si="286"/>
        <v>10.868890061883482</v>
      </c>
      <c r="T1291" s="100">
        <f t="shared" si="277"/>
        <v>8.2069444828506422E-2</v>
      </c>
      <c r="U1291" s="100">
        <f t="shared" si="278"/>
        <v>3.3776049189570001E-2</v>
      </c>
      <c r="V1291" s="100">
        <f t="shared" si="279"/>
        <v>4.8293395638936421E-2</v>
      </c>
      <c r="Y1291" s="81"/>
      <c r="Z1291" s="81"/>
    </row>
    <row r="1292" spans="1:26" ht="13">
      <c r="A1292" s="74">
        <v>1977.12</v>
      </c>
      <c r="B1292" s="95">
        <v>93.82</v>
      </c>
      <c r="C1292" s="96">
        <v>4.67</v>
      </c>
      <c r="D1292" s="95">
        <v>10.89</v>
      </c>
      <c r="E1292" s="95">
        <v>62.1</v>
      </c>
      <c r="F1292" s="96">
        <f t="shared" si="287"/>
        <v>1977.9583333332362</v>
      </c>
      <c r="G1292" s="97">
        <v>7.69</v>
      </c>
      <c r="H1292" s="96">
        <f t="shared" si="284"/>
        <v>482.27483590982268</v>
      </c>
      <c r="I1292" s="96">
        <f t="shared" si="280"/>
        <v>24.005792834138475</v>
      </c>
      <c r="J1292" s="98">
        <f t="shared" si="285"/>
        <v>95234.732637847526</v>
      </c>
      <c r="K1292" s="96">
        <f t="shared" si="281"/>
        <v>55.979247101449261</v>
      </c>
      <c r="L1292" s="98">
        <f t="shared" si="282"/>
        <v>11054.212731039859</v>
      </c>
      <c r="M1292" s="91">
        <f t="shared" si="274"/>
        <v>9.6782665825359206</v>
      </c>
      <c r="N1292" s="87"/>
      <c r="O1292" s="99">
        <f t="shared" si="275"/>
        <v>11.629817356636792</v>
      </c>
      <c r="P1292" s="99"/>
      <c r="Q1292" s="107">
        <f t="shared" si="276"/>
        <v>8.8827047432467429E-2</v>
      </c>
      <c r="R1292" s="97">
        <f t="shared" si="283"/>
        <v>0.98793292468503968</v>
      </c>
      <c r="S1292" s="97">
        <f t="shared" si="286"/>
        <v>10.819811840965137</v>
      </c>
      <c r="T1292" s="100">
        <f t="shared" si="277"/>
        <v>8.1048218319674792E-2</v>
      </c>
      <c r="U1292" s="100">
        <f t="shared" si="278"/>
        <v>3.4127278894454216E-2</v>
      </c>
      <c r="V1292" s="100">
        <f t="shared" si="279"/>
        <v>4.6920939425220576E-2</v>
      </c>
      <c r="Y1292" s="81"/>
      <c r="Z1292" s="81"/>
    </row>
    <row r="1293" spans="1:26" ht="13">
      <c r="A1293" s="74">
        <v>1978.01</v>
      </c>
      <c r="B1293" s="95">
        <v>90.25</v>
      </c>
      <c r="C1293" s="96">
        <v>4.71333</v>
      </c>
      <c r="D1293" s="95">
        <v>10.9</v>
      </c>
      <c r="E1293" s="95">
        <v>62.5</v>
      </c>
      <c r="F1293" s="96">
        <f t="shared" si="287"/>
        <v>1978.0416666665694</v>
      </c>
      <c r="G1293" s="97">
        <v>7.96</v>
      </c>
      <c r="H1293" s="96">
        <f t="shared" si="284"/>
        <v>460.9544019999999</v>
      </c>
      <c r="I1293" s="96">
        <f t="shared" si="280"/>
        <v>24.073464948239991</v>
      </c>
      <c r="J1293" s="98">
        <f t="shared" si="285"/>
        <v>91420.738652819331</v>
      </c>
      <c r="K1293" s="96">
        <f t="shared" si="281"/>
        <v>55.672055199999988</v>
      </c>
      <c r="L1293" s="98">
        <f t="shared" si="282"/>
        <v>11041.39669047901</v>
      </c>
      <c r="M1293" s="91">
        <f t="shared" si="274"/>
        <v>9.2414622609346875</v>
      </c>
      <c r="N1293" s="87"/>
      <c r="O1293" s="99">
        <f t="shared" si="275"/>
        <v>11.117327063419955</v>
      </c>
      <c r="P1293" s="99"/>
      <c r="Q1293" s="107">
        <f t="shared" si="276"/>
        <v>9.1067923597768566E-2</v>
      </c>
      <c r="R1293" s="97">
        <f t="shared" si="283"/>
        <v>1.0018578918241261</v>
      </c>
      <c r="S1293" s="97">
        <f t="shared" si="286"/>
        <v>10.620837167104357</v>
      </c>
      <c r="T1293" s="100">
        <f t="shared" si="277"/>
        <v>8.9718220637121204E-2</v>
      </c>
      <c r="U1293" s="100">
        <f t="shared" si="278"/>
        <v>3.8717588187234808E-2</v>
      </c>
      <c r="V1293" s="100">
        <f t="shared" si="279"/>
        <v>5.1000632449886396E-2</v>
      </c>
      <c r="Y1293" s="81"/>
      <c r="Z1293" s="81"/>
    </row>
    <row r="1294" spans="1:26" ht="13">
      <c r="A1294" s="74">
        <v>1978.02</v>
      </c>
      <c r="B1294" s="95">
        <v>88.98</v>
      </c>
      <c r="C1294" s="96">
        <v>4.7566699999999997</v>
      </c>
      <c r="D1294" s="95">
        <v>10.91</v>
      </c>
      <c r="E1294" s="95">
        <v>62.9</v>
      </c>
      <c r="F1294" s="96">
        <f t="shared" si="287"/>
        <v>1978.1249999999027</v>
      </c>
      <c r="G1294" s="97">
        <v>8.0299999999999994</v>
      </c>
      <c r="H1294" s="96">
        <f t="shared" si="284"/>
        <v>451.57774387917317</v>
      </c>
      <c r="I1294" s="96">
        <f t="shared" si="280"/>
        <v>24.140327118203491</v>
      </c>
      <c r="J1294" s="98">
        <f t="shared" si="285"/>
        <v>89960.050862716904</v>
      </c>
      <c r="K1294" s="96">
        <f t="shared" si="281"/>
        <v>55.368770349761512</v>
      </c>
      <c r="L1294" s="98">
        <f t="shared" si="282"/>
        <v>11030.165822794352</v>
      </c>
      <c r="M1294" s="91">
        <f t="shared" si="274"/>
        <v>9.0452635707047424</v>
      </c>
      <c r="N1294" s="87"/>
      <c r="O1294" s="99">
        <f t="shared" si="275"/>
        <v>10.894504079092544</v>
      </c>
      <c r="P1294" s="99"/>
      <c r="Q1294" s="107">
        <f t="shared" si="276"/>
        <v>9.3081792692157037E-2</v>
      </c>
      <c r="R1294" s="97">
        <f t="shared" si="283"/>
        <v>1.0060097554972645</v>
      </c>
      <c r="S1294" s="97">
        <f t="shared" si="286"/>
        <v>10.572902954732209</v>
      </c>
      <c r="T1294" s="100">
        <f t="shared" si="277"/>
        <v>9.477266521704375E-2</v>
      </c>
      <c r="U1294" s="100">
        <f t="shared" si="278"/>
        <v>4.2836977883915939E-2</v>
      </c>
      <c r="V1294" s="100">
        <f t="shared" si="279"/>
        <v>5.1935687333127811E-2</v>
      </c>
      <c r="Y1294" s="81"/>
      <c r="Z1294" s="81"/>
    </row>
    <row r="1295" spans="1:26" ht="13">
      <c r="A1295" s="74">
        <v>1978.03</v>
      </c>
      <c r="B1295" s="95">
        <v>88.82</v>
      </c>
      <c r="C1295" s="96">
        <v>4.8</v>
      </c>
      <c r="D1295" s="95">
        <v>10.92</v>
      </c>
      <c r="E1295" s="95">
        <v>63.4</v>
      </c>
      <c r="F1295" s="96">
        <f t="shared" si="287"/>
        <v>1978.2083333332359</v>
      </c>
      <c r="G1295" s="97">
        <v>8.0399999999999991</v>
      </c>
      <c r="H1295" s="96">
        <f t="shared" si="284"/>
        <v>447.21080141955815</v>
      </c>
      <c r="I1295" s="96">
        <f t="shared" si="280"/>
        <v>24.168113564668761</v>
      </c>
      <c r="J1295" s="98">
        <f t="shared" si="285"/>
        <v>89491.31657530769</v>
      </c>
      <c r="K1295" s="96">
        <f t="shared" si="281"/>
        <v>54.982458359621432</v>
      </c>
      <c r="L1295" s="98">
        <f t="shared" si="282"/>
        <v>11002.535206061248</v>
      </c>
      <c r="M1295" s="91">
        <f t="shared" si="274"/>
        <v>8.9504200776338934</v>
      </c>
      <c r="N1295" s="87"/>
      <c r="O1295" s="99">
        <f t="shared" si="275"/>
        <v>10.793768769045748</v>
      </c>
      <c r="P1295" s="99"/>
      <c r="Q1295" s="107">
        <f t="shared" si="276"/>
        <v>9.4684626553438428E-2</v>
      </c>
      <c r="R1295" s="97">
        <f t="shared" si="283"/>
        <v>0.99923451046474232</v>
      </c>
      <c r="S1295" s="97">
        <f t="shared" si="286"/>
        <v>10.55255989244019</v>
      </c>
      <c r="T1295" s="100">
        <f t="shared" si="277"/>
        <v>9.8363580009471319E-2</v>
      </c>
      <c r="U1295" s="100">
        <f t="shared" si="278"/>
        <v>4.2180432319903316E-2</v>
      </c>
      <c r="V1295" s="100">
        <f t="shared" si="279"/>
        <v>5.6183147689568003E-2</v>
      </c>
      <c r="Y1295" s="81"/>
      <c r="Z1295" s="81"/>
    </row>
    <row r="1296" spans="1:26" ht="13">
      <c r="A1296" s="74">
        <v>1978.04</v>
      </c>
      <c r="B1296" s="95">
        <v>92.71</v>
      </c>
      <c r="C1296" s="96">
        <v>4.8366699999999998</v>
      </c>
      <c r="D1296" s="95">
        <v>11.023300000000001</v>
      </c>
      <c r="E1296" s="95">
        <v>63.9</v>
      </c>
      <c r="F1296" s="96">
        <f t="shared" si="287"/>
        <v>1978.2916666665692</v>
      </c>
      <c r="G1296" s="97">
        <v>8.15</v>
      </c>
      <c r="H1296" s="96">
        <f t="shared" si="284"/>
        <v>463.14448442879484</v>
      </c>
      <c r="I1296" s="96">
        <f t="shared" si="280"/>
        <v>24.16219429945226</v>
      </c>
      <c r="J1296" s="98">
        <f t="shared" si="285"/>
        <v>93082.729126672391</v>
      </c>
      <c r="K1296" s="96">
        <f t="shared" si="281"/>
        <v>55.06828384428794</v>
      </c>
      <c r="L1296" s="98">
        <f t="shared" si="282"/>
        <v>11067.617818811865</v>
      </c>
      <c r="M1296" s="91">
        <f t="shared" si="274"/>
        <v>9.2625887208668445</v>
      </c>
      <c r="N1296" s="87"/>
      <c r="O1296" s="99">
        <f t="shared" si="275"/>
        <v>11.182400797006656</v>
      </c>
      <c r="P1296" s="99"/>
      <c r="Q1296" s="107">
        <f t="shared" si="276"/>
        <v>9.034509111540294E-2</v>
      </c>
      <c r="R1296" s="97">
        <f t="shared" si="283"/>
        <v>0.99333439042893168</v>
      </c>
      <c r="S1296" s="97">
        <f t="shared" si="286"/>
        <v>10.461974334248307</v>
      </c>
      <c r="T1296" s="100">
        <f t="shared" si="277"/>
        <v>9.2518948888489216E-2</v>
      </c>
      <c r="U1296" s="100">
        <f t="shared" si="278"/>
        <v>4.0841713895991116E-2</v>
      </c>
      <c r="V1296" s="100">
        <f t="shared" si="279"/>
        <v>5.16772349924981E-2</v>
      </c>
      <c r="Y1296" s="81"/>
      <c r="Z1296" s="81"/>
    </row>
    <row r="1297" spans="1:26" ht="13">
      <c r="A1297" s="74">
        <v>1978.05</v>
      </c>
      <c r="B1297" s="95">
        <v>97.41</v>
      </c>
      <c r="C1297" s="96">
        <v>4.8733300000000002</v>
      </c>
      <c r="D1297" s="95">
        <v>11.1267</v>
      </c>
      <c r="E1297" s="95">
        <v>64.5</v>
      </c>
      <c r="F1297" s="96">
        <f t="shared" si="287"/>
        <v>1978.3749999999025</v>
      </c>
      <c r="G1297" s="97">
        <v>8.35</v>
      </c>
      <c r="H1297" s="96">
        <f t="shared" si="284"/>
        <v>482.09719232558126</v>
      </c>
      <c r="I1297" s="96">
        <f t="shared" si="280"/>
        <v>24.118865725038756</v>
      </c>
      <c r="J1297" s="98">
        <f t="shared" si="285"/>
        <v>97295.792928725234</v>
      </c>
      <c r="K1297" s="96">
        <f t="shared" si="281"/>
        <v>55.06776336976742</v>
      </c>
      <c r="L1297" s="98">
        <f t="shared" si="282"/>
        <v>11113.654647161964</v>
      </c>
      <c r="M1297" s="91">
        <f t="shared" si="274"/>
        <v>9.6349107285984488</v>
      </c>
      <c r="N1297" s="87"/>
      <c r="O1297" s="99">
        <f t="shared" si="275"/>
        <v>11.642215937209841</v>
      </c>
      <c r="P1297" s="99"/>
      <c r="Q1297" s="107">
        <f t="shared" si="276"/>
        <v>8.4858837775058246E-2</v>
      </c>
      <c r="R1297" s="97">
        <f t="shared" si="283"/>
        <v>0.99959168787242791</v>
      </c>
      <c r="S1297" s="97">
        <f t="shared" si="286"/>
        <v>10.295566908244892</v>
      </c>
      <c r="T1297" s="100">
        <f t="shared" si="277"/>
        <v>8.4922700252628047E-2</v>
      </c>
      <c r="U1297" s="100">
        <f t="shared" si="278"/>
        <v>4.0386377893305125E-2</v>
      </c>
      <c r="V1297" s="100">
        <f t="shared" si="279"/>
        <v>4.4536322359322922E-2</v>
      </c>
      <c r="Y1297" s="81"/>
      <c r="Z1297" s="81"/>
    </row>
    <row r="1298" spans="1:26" ht="13">
      <c r="A1298" s="74">
        <v>1978.06</v>
      </c>
      <c r="B1298" s="95">
        <v>97.66</v>
      </c>
      <c r="C1298" s="96">
        <v>4.91</v>
      </c>
      <c r="D1298" s="95">
        <v>11.23</v>
      </c>
      <c r="E1298" s="95">
        <v>65.2</v>
      </c>
      <c r="F1298" s="96">
        <f t="shared" si="287"/>
        <v>1978.4583333332357</v>
      </c>
      <c r="G1298" s="97">
        <v>8.4600000000000009</v>
      </c>
      <c r="H1298" s="96">
        <f t="shared" si="284"/>
        <v>478.14530720858875</v>
      </c>
      <c r="I1298" s="96">
        <f t="shared" si="280"/>
        <v>24.039457898773001</v>
      </c>
      <c r="J1298" s="98">
        <f t="shared" si="285"/>
        <v>96902.531384747694</v>
      </c>
      <c r="K1298" s="96">
        <f t="shared" si="281"/>
        <v>54.982303911042926</v>
      </c>
      <c r="L1298" s="98">
        <f t="shared" si="282"/>
        <v>11142.89808980869</v>
      </c>
      <c r="M1298" s="91">
        <f t="shared" si="274"/>
        <v>9.5496789810417368</v>
      </c>
      <c r="N1298" s="87"/>
      <c r="O1298" s="99">
        <f t="shared" si="275"/>
        <v>11.549477957050742</v>
      </c>
      <c r="P1298" s="99"/>
      <c r="Q1298" s="107">
        <f t="shared" si="276"/>
        <v>8.5219062554306821E-2</v>
      </c>
      <c r="R1298" s="97">
        <f t="shared" si="283"/>
        <v>0.99508799039775164</v>
      </c>
      <c r="S1298" s="97">
        <f t="shared" si="286"/>
        <v>10.180873008747447</v>
      </c>
      <c r="T1298" s="100">
        <f t="shared" si="277"/>
        <v>9.124274461604176E-2</v>
      </c>
      <c r="U1298" s="100">
        <f t="shared" si="278"/>
        <v>4.3044982803519316E-2</v>
      </c>
      <c r="V1298" s="100">
        <f t="shared" si="279"/>
        <v>4.8197761812522444E-2</v>
      </c>
      <c r="Y1298" s="81"/>
      <c r="Z1298" s="81"/>
    </row>
    <row r="1299" spans="1:26" ht="13">
      <c r="A1299" s="74">
        <v>1978.07</v>
      </c>
      <c r="B1299" s="95">
        <v>97.19</v>
      </c>
      <c r="C1299" s="96">
        <v>4.9466700000000001</v>
      </c>
      <c r="D1299" s="95">
        <v>11.343299999999999</v>
      </c>
      <c r="E1299" s="95">
        <v>65.7</v>
      </c>
      <c r="F1299" s="96">
        <f t="shared" si="287"/>
        <v>1978.541666666569</v>
      </c>
      <c r="G1299" s="97">
        <v>8.64</v>
      </c>
      <c r="H1299" s="96">
        <f t="shared" si="284"/>
        <v>472.22283706240466</v>
      </c>
      <c r="I1299" s="96">
        <f t="shared" si="280"/>
        <v>24.034679919863006</v>
      </c>
      <c r="J1299" s="98">
        <f t="shared" si="285"/>
        <v>96108.176126938866</v>
      </c>
      <c r="K1299" s="96">
        <f t="shared" si="281"/>
        <v>55.114366783105005</v>
      </c>
      <c r="L1299" s="98">
        <f t="shared" si="282"/>
        <v>11217.037496251731</v>
      </c>
      <c r="M1299" s="91">
        <f t="shared" si="274"/>
        <v>9.4255240477873574</v>
      </c>
      <c r="N1299" s="87"/>
      <c r="O1299" s="99">
        <f t="shared" si="275"/>
        <v>11.409884648364534</v>
      </c>
      <c r="P1299" s="99"/>
      <c r="Q1299" s="107">
        <f t="shared" si="276"/>
        <v>8.4999967512313118E-2</v>
      </c>
      <c r="R1299" s="97">
        <f t="shared" si="283"/>
        <v>1.0226360524630467</v>
      </c>
      <c r="S1299" s="97">
        <f t="shared" si="286"/>
        <v>10.053765037633978</v>
      </c>
      <c r="T1299" s="100">
        <f t="shared" si="277"/>
        <v>9.1346708577502822E-2</v>
      </c>
      <c r="U1299" s="100">
        <f t="shared" si="278"/>
        <v>4.3736554819766127E-2</v>
      </c>
      <c r="V1299" s="100">
        <f t="shared" si="279"/>
        <v>4.7610153757736695E-2</v>
      </c>
      <c r="Y1299" s="81"/>
      <c r="Z1299" s="81"/>
    </row>
    <row r="1300" spans="1:26" ht="13">
      <c r="A1300" s="74">
        <v>1978.08</v>
      </c>
      <c r="B1300" s="95">
        <v>103.9</v>
      </c>
      <c r="C1300" s="96">
        <v>4.9833299999999996</v>
      </c>
      <c r="D1300" s="95">
        <v>11.4567</v>
      </c>
      <c r="E1300" s="95">
        <v>66</v>
      </c>
      <c r="F1300" s="96">
        <f t="shared" si="287"/>
        <v>1978.6249999999022</v>
      </c>
      <c r="G1300" s="97">
        <v>8.41</v>
      </c>
      <c r="H1300" s="96">
        <f t="shared" si="284"/>
        <v>502.53045378787868</v>
      </c>
      <c r="I1300" s="96">
        <f t="shared" si="280"/>
        <v>24.102743852499991</v>
      </c>
      <c r="J1300" s="98">
        <f t="shared" si="285"/>
        <v>102685.25955398566</v>
      </c>
      <c r="K1300" s="96">
        <f t="shared" si="281"/>
        <v>55.4123257931818</v>
      </c>
      <c r="L1300" s="98">
        <f t="shared" si="282"/>
        <v>11322.75469809574</v>
      </c>
      <c r="M1300" s="91">
        <f t="shared" si="274"/>
        <v>10.023970854003753</v>
      </c>
      <c r="N1300" s="87"/>
      <c r="O1300" s="99">
        <f t="shared" si="275"/>
        <v>12.142389731257982</v>
      </c>
      <c r="P1300" s="99"/>
      <c r="Q1300" s="107">
        <f t="shared" si="276"/>
        <v>8.1146475737117099E-2</v>
      </c>
      <c r="R1300" s="97">
        <f t="shared" si="283"/>
        <v>1.0063374885085377</v>
      </c>
      <c r="S1300" s="97">
        <f t="shared" si="286"/>
        <v>10.234609215065746</v>
      </c>
      <c r="T1300" s="100">
        <f t="shared" si="277"/>
        <v>8.1815844720131148E-2</v>
      </c>
      <c r="U1300" s="100">
        <f t="shared" si="278"/>
        <v>4.087556207648535E-2</v>
      </c>
      <c r="V1300" s="100">
        <f t="shared" si="279"/>
        <v>4.0940282643645798E-2</v>
      </c>
      <c r="Y1300" s="81"/>
      <c r="Z1300" s="81"/>
    </row>
    <row r="1301" spans="1:26" ht="13">
      <c r="A1301" s="74">
        <v>1978.09</v>
      </c>
      <c r="B1301" s="95">
        <v>103.9</v>
      </c>
      <c r="C1301" s="96">
        <v>5.0199999999999996</v>
      </c>
      <c r="D1301" s="95">
        <v>11.57</v>
      </c>
      <c r="E1301" s="95">
        <v>66.5</v>
      </c>
      <c r="F1301" s="96">
        <f t="shared" si="287"/>
        <v>1978.7083333332355</v>
      </c>
      <c r="G1301" s="97">
        <v>8.42</v>
      </c>
      <c r="H1301" s="96">
        <f t="shared" si="284"/>
        <v>498.75202932330814</v>
      </c>
      <c r="I1301" s="96">
        <f t="shared" si="280"/>
        <v>24.097547518796983</v>
      </c>
      <c r="J1301" s="98">
        <f t="shared" si="285"/>
        <v>102323.52375864396</v>
      </c>
      <c r="K1301" s="96">
        <f t="shared" si="281"/>
        <v>55.539566691729306</v>
      </c>
      <c r="L1301" s="98">
        <f t="shared" si="282"/>
        <v>11394.448218359101</v>
      </c>
      <c r="M1301" s="91">
        <f t="shared" si="274"/>
        <v>9.9418874730044102</v>
      </c>
      <c r="N1301" s="87"/>
      <c r="O1301" s="99">
        <f t="shared" si="275"/>
        <v>12.051024072050543</v>
      </c>
      <c r="P1301" s="99"/>
      <c r="Q1301" s="107">
        <f t="shared" si="276"/>
        <v>8.2370404038653658E-2</v>
      </c>
      <c r="R1301" s="97">
        <f t="shared" si="283"/>
        <v>0.99239643270836309</v>
      </c>
      <c r="S1301" s="97">
        <f t="shared" si="286"/>
        <v>10.222031302277738</v>
      </c>
      <c r="T1301" s="100">
        <f t="shared" si="277"/>
        <v>8.3541731911288108E-2</v>
      </c>
      <c r="U1301" s="100">
        <f t="shared" si="278"/>
        <v>4.2985741591868631E-2</v>
      </c>
      <c r="V1301" s="100">
        <f t="shared" si="279"/>
        <v>4.0555990319419477E-2</v>
      </c>
      <c r="Y1301" s="81"/>
      <c r="Z1301" s="81"/>
    </row>
    <row r="1302" spans="1:26" ht="13">
      <c r="A1302" s="74">
        <v>1978.1</v>
      </c>
      <c r="B1302" s="95">
        <v>100.6</v>
      </c>
      <c r="C1302" s="96">
        <v>5.03667</v>
      </c>
      <c r="D1302" s="95">
        <v>11.8233</v>
      </c>
      <c r="E1302" s="95">
        <v>67.099999999999994</v>
      </c>
      <c r="F1302" s="96">
        <f t="shared" si="287"/>
        <v>1978.7916666665687</v>
      </c>
      <c r="G1302" s="97">
        <v>8.64</v>
      </c>
      <c r="H1302" s="96">
        <f t="shared" si="284"/>
        <v>478.59288077496257</v>
      </c>
      <c r="I1302" s="96">
        <f t="shared" si="280"/>
        <v>23.961375793368102</v>
      </c>
      <c r="J1302" s="98">
        <f t="shared" si="285"/>
        <v>98597.348614009592</v>
      </c>
      <c r="K1302" s="96">
        <f t="shared" si="281"/>
        <v>56.247984167660199</v>
      </c>
      <c r="L1302" s="98">
        <f t="shared" si="282"/>
        <v>11587.932722346122</v>
      </c>
      <c r="M1302" s="91">
        <f t="shared" si="274"/>
        <v>9.533608358208836</v>
      </c>
      <c r="N1302" s="87"/>
      <c r="O1302" s="99">
        <f t="shared" si="275"/>
        <v>11.565326820474876</v>
      </c>
      <c r="P1302" s="99"/>
      <c r="Q1302" s="107">
        <f t="shared" si="276"/>
        <v>8.4829822270452729E-2</v>
      </c>
      <c r="R1302" s="97">
        <f t="shared" si="283"/>
        <v>0.99598416780962151</v>
      </c>
      <c r="S1302" s="97">
        <f t="shared" si="286"/>
        <v>10.053598242339907</v>
      </c>
      <c r="T1302" s="100">
        <f t="shared" si="277"/>
        <v>9.1273189175097302E-2</v>
      </c>
      <c r="U1302" s="100">
        <f t="shared" si="278"/>
        <v>4.6376801650140909E-2</v>
      </c>
      <c r="V1302" s="100">
        <f t="shared" si="279"/>
        <v>4.4896387524956394E-2</v>
      </c>
      <c r="Y1302" s="81"/>
      <c r="Z1302" s="81"/>
    </row>
    <row r="1303" spans="1:26" ht="13">
      <c r="A1303" s="74">
        <v>1978.11</v>
      </c>
      <c r="B1303" s="95">
        <v>94.71</v>
      </c>
      <c r="C1303" s="96">
        <v>5.0533299999999999</v>
      </c>
      <c r="D1303" s="95">
        <v>12.076700000000001</v>
      </c>
      <c r="E1303" s="95">
        <v>67.400000000000006</v>
      </c>
      <c r="F1303" s="96">
        <f t="shared" si="287"/>
        <v>1978.874999999902</v>
      </c>
      <c r="G1303" s="97">
        <v>8.81</v>
      </c>
      <c r="H1303" s="96">
        <f t="shared" si="284"/>
        <v>448.56637321958436</v>
      </c>
      <c r="I1303" s="96">
        <f t="shared" si="280"/>
        <v>23.933628030637969</v>
      </c>
      <c r="J1303" s="98">
        <f t="shared" si="285"/>
        <v>92822.32606649735</v>
      </c>
      <c r="K1303" s="96">
        <f t="shared" si="281"/>
        <v>57.19777763130562</v>
      </c>
      <c r="L1303" s="98">
        <f t="shared" si="282"/>
        <v>11835.998154442706</v>
      </c>
      <c r="M1303" s="91">
        <f t="shared" si="274"/>
        <v>8.928418902293151</v>
      </c>
      <c r="N1303" s="87"/>
      <c r="O1303" s="99">
        <f t="shared" si="275"/>
        <v>10.842331646474504</v>
      </c>
      <c r="P1303" s="99"/>
      <c r="Q1303" s="107">
        <f t="shared" si="276"/>
        <v>9.0413709782575166E-2</v>
      </c>
      <c r="R1303" s="97">
        <f t="shared" si="283"/>
        <v>0.99425825928905653</v>
      </c>
      <c r="S1303" s="97">
        <f t="shared" si="286"/>
        <v>9.9686554295766214</v>
      </c>
      <c r="T1303" s="100">
        <f t="shared" si="277"/>
        <v>9.5553222239581403E-2</v>
      </c>
      <c r="U1303" s="100">
        <f t="shared" si="278"/>
        <v>4.684701020306048E-2</v>
      </c>
      <c r="V1303" s="100">
        <f t="shared" si="279"/>
        <v>4.8706212036520924E-2</v>
      </c>
      <c r="Y1303" s="81"/>
      <c r="Z1303" s="81"/>
    </row>
    <row r="1304" spans="1:26" ht="13">
      <c r="A1304" s="74">
        <v>1978.12</v>
      </c>
      <c r="B1304" s="95">
        <v>96.11</v>
      </c>
      <c r="C1304" s="96">
        <v>5.07</v>
      </c>
      <c r="D1304" s="95">
        <v>12.33</v>
      </c>
      <c r="E1304" s="95">
        <v>67.7</v>
      </c>
      <c r="F1304" s="96">
        <f t="shared" si="287"/>
        <v>1978.9583333332353</v>
      </c>
      <c r="G1304" s="97">
        <v>9.01</v>
      </c>
      <c r="H1304" s="96">
        <f t="shared" si="284"/>
        <v>453.17994468242227</v>
      </c>
      <c r="I1304" s="96">
        <f t="shared" si="280"/>
        <v>23.906173338257009</v>
      </c>
      <c r="J1304" s="98">
        <f t="shared" si="285"/>
        <v>94189.261610441084</v>
      </c>
      <c r="K1304" s="96">
        <f t="shared" si="281"/>
        <v>58.138681905465269</v>
      </c>
      <c r="L1304" s="98">
        <f t="shared" si="282"/>
        <v>12083.587510734978</v>
      </c>
      <c r="M1304" s="91">
        <f t="shared" si="274"/>
        <v>9.0119418191338312</v>
      </c>
      <c r="N1304" s="87"/>
      <c r="O1304" s="99">
        <f t="shared" si="275"/>
        <v>10.953907642577768</v>
      </c>
      <c r="P1304" s="99"/>
      <c r="Q1304" s="107">
        <f t="shared" si="276"/>
        <v>8.7548492443670356E-2</v>
      </c>
      <c r="R1304" s="97">
        <f t="shared" si="283"/>
        <v>1.0016432159641684</v>
      </c>
      <c r="S1304" s="97">
        <f t="shared" si="286"/>
        <v>9.8674973833645971</v>
      </c>
      <c r="T1304" s="100">
        <f t="shared" si="277"/>
        <v>9.6292541907303075E-2</v>
      </c>
      <c r="U1304" s="100">
        <f t="shared" si="278"/>
        <v>4.7499532134704703E-2</v>
      </c>
      <c r="V1304" s="100">
        <f t="shared" si="279"/>
        <v>4.8793009772598372E-2</v>
      </c>
      <c r="Y1304" s="81"/>
      <c r="Z1304" s="81"/>
    </row>
    <row r="1305" spans="1:26" ht="13">
      <c r="A1305" s="74">
        <v>1979.01</v>
      </c>
      <c r="B1305" s="95">
        <v>99.71</v>
      </c>
      <c r="C1305" s="96">
        <v>5.1133300000000004</v>
      </c>
      <c r="D1305" s="95">
        <v>12.6533</v>
      </c>
      <c r="E1305" s="95">
        <v>68.3</v>
      </c>
      <c r="F1305" s="96">
        <f t="shared" si="287"/>
        <v>1979.0416666665685</v>
      </c>
      <c r="G1305" s="97">
        <v>9.1</v>
      </c>
      <c r="H1305" s="96">
        <f t="shared" si="284"/>
        <v>466.02453960468506</v>
      </c>
      <c r="I1305" s="96">
        <f t="shared" si="280"/>
        <v>23.898678759370423</v>
      </c>
      <c r="J1305" s="98">
        <f t="shared" si="285"/>
        <v>97272.818528528602</v>
      </c>
      <c r="K1305" s="96">
        <f t="shared" si="281"/>
        <v>59.138986129575386</v>
      </c>
      <c r="L1305" s="98">
        <f t="shared" si="282"/>
        <v>12344.019202557729</v>
      </c>
      <c r="M1305" s="91">
        <f t="shared" si="274"/>
        <v>9.2576369191399763</v>
      </c>
      <c r="N1305" s="87"/>
      <c r="O1305" s="99">
        <f t="shared" si="275"/>
        <v>11.261020341262224</v>
      </c>
      <c r="P1305" s="99"/>
      <c r="Q1305" s="107">
        <f t="shared" si="276"/>
        <v>8.43448811379197E-2</v>
      </c>
      <c r="R1305" s="97">
        <f t="shared" si="283"/>
        <v>1.0075833333333333</v>
      </c>
      <c r="S1305" s="97">
        <f t="shared" si="286"/>
        <v>9.7968856473269863</v>
      </c>
      <c r="T1305" s="100">
        <f t="shared" si="277"/>
        <v>9.6003361516135755E-2</v>
      </c>
      <c r="U1305" s="100">
        <f t="shared" si="278"/>
        <v>4.8659868105674908E-2</v>
      </c>
      <c r="V1305" s="100">
        <f t="shared" si="279"/>
        <v>4.7343493410460846E-2</v>
      </c>
      <c r="Y1305" s="81"/>
      <c r="Z1305" s="81"/>
    </row>
    <row r="1306" spans="1:26" ht="13">
      <c r="A1306" s="74">
        <v>1979.02</v>
      </c>
      <c r="B1306" s="95">
        <v>98.23</v>
      </c>
      <c r="C1306" s="96">
        <v>5.1566700000000001</v>
      </c>
      <c r="D1306" s="95">
        <v>12.976699999999999</v>
      </c>
      <c r="E1306" s="95">
        <v>69.099999999999994</v>
      </c>
      <c r="F1306" s="96">
        <f t="shared" si="287"/>
        <v>1979.1249999999018</v>
      </c>
      <c r="G1306" s="97">
        <v>9.1</v>
      </c>
      <c r="H1306" s="96">
        <f t="shared" si="284"/>
        <v>453.79203639652673</v>
      </c>
      <c r="I1306" s="96">
        <f t="shared" si="280"/>
        <v>23.822210936830675</v>
      </c>
      <c r="J1306" s="98">
        <f t="shared" si="285"/>
        <v>95133.906275584828</v>
      </c>
      <c r="K1306" s="96">
        <f t="shared" si="281"/>
        <v>59.948316387120094</v>
      </c>
      <c r="L1306" s="98">
        <f t="shared" si="282"/>
        <v>12567.689723774623</v>
      </c>
      <c r="M1306" s="91">
        <f t="shared" si="274"/>
        <v>9.0037403710456356</v>
      </c>
      <c r="N1306" s="87"/>
      <c r="O1306" s="99">
        <f t="shared" si="275"/>
        <v>10.961002211569221</v>
      </c>
      <c r="P1306" s="99"/>
      <c r="Q1306" s="107">
        <f t="shared" si="276"/>
        <v>8.8036056601136572E-2</v>
      </c>
      <c r="R1306" s="97">
        <f t="shared" si="283"/>
        <v>1.0062810771389346</v>
      </c>
      <c r="S1306" s="97">
        <f t="shared" si="286"/>
        <v>9.7568958754378077</v>
      </c>
      <c r="T1306" s="100">
        <f t="shared" si="277"/>
        <v>0.1015635398802115</v>
      </c>
      <c r="U1306" s="100">
        <f t="shared" si="278"/>
        <v>4.8905711599098511E-2</v>
      </c>
      <c r="V1306" s="100">
        <f t="shared" si="279"/>
        <v>5.2657828281112984E-2</v>
      </c>
      <c r="Y1306" s="81"/>
      <c r="Z1306" s="81"/>
    </row>
    <row r="1307" spans="1:26" ht="13">
      <c r="A1307" s="74">
        <v>1979.03</v>
      </c>
      <c r="B1307" s="95">
        <v>100.1</v>
      </c>
      <c r="C1307" s="96">
        <v>5.2</v>
      </c>
      <c r="D1307" s="95">
        <v>13.3</v>
      </c>
      <c r="E1307" s="95">
        <v>69.8</v>
      </c>
      <c r="F1307" s="96">
        <f t="shared" si="287"/>
        <v>1979.208333333235</v>
      </c>
      <c r="G1307" s="97">
        <v>9.1199999999999992</v>
      </c>
      <c r="H1307" s="96">
        <f t="shared" si="284"/>
        <v>457.7932958452721</v>
      </c>
      <c r="I1307" s="96">
        <f t="shared" si="280"/>
        <v>23.781469914040109</v>
      </c>
      <c r="J1307" s="98">
        <f t="shared" si="285"/>
        <v>96388.205028950426</v>
      </c>
      <c r="K1307" s="96">
        <f t="shared" si="281"/>
        <v>60.825682664756428</v>
      </c>
      <c r="L1307" s="98">
        <f t="shared" si="282"/>
        <v>12806.824444406</v>
      </c>
      <c r="M1307" s="91">
        <f t="shared" si="274"/>
        <v>9.0707850296607653</v>
      </c>
      <c r="N1307" s="87"/>
      <c r="O1307" s="99">
        <f t="shared" si="275"/>
        <v>11.050596484076507</v>
      </c>
      <c r="P1307" s="99"/>
      <c r="Q1307" s="107">
        <f t="shared" si="276"/>
        <v>8.7200380134632091E-2</v>
      </c>
      <c r="R1307" s="97">
        <f t="shared" si="283"/>
        <v>1.0037031360281712</v>
      </c>
      <c r="S1307" s="97">
        <f t="shared" si="286"/>
        <v>9.7197165709569884</v>
      </c>
      <c r="T1307" s="100">
        <f t="shared" si="277"/>
        <v>9.9315980743650556E-2</v>
      </c>
      <c r="U1307" s="100">
        <f t="shared" si="278"/>
        <v>4.8220175595768078E-2</v>
      </c>
      <c r="V1307" s="100">
        <f t="shared" si="279"/>
        <v>5.1095805147882478E-2</v>
      </c>
      <c r="Y1307" s="81"/>
      <c r="Z1307" s="81"/>
    </row>
    <row r="1308" spans="1:26" ht="13">
      <c r="A1308" s="74">
        <v>1979.04</v>
      </c>
      <c r="B1308" s="95">
        <v>102.1</v>
      </c>
      <c r="C1308" s="96">
        <v>5.2466699999999999</v>
      </c>
      <c r="D1308" s="95">
        <v>13.5267</v>
      </c>
      <c r="E1308" s="95">
        <v>70.599999999999994</v>
      </c>
      <c r="F1308" s="96">
        <f t="shared" si="287"/>
        <v>1979.2916666665683</v>
      </c>
      <c r="G1308" s="97">
        <v>9.18</v>
      </c>
      <c r="H1308" s="96">
        <f t="shared" si="284"/>
        <v>461.64891005665709</v>
      </c>
      <c r="I1308" s="96">
        <f t="shared" si="280"/>
        <v>23.723011625141638</v>
      </c>
      <c r="J1308" s="98">
        <f t="shared" si="285"/>
        <v>97616.242399944502</v>
      </c>
      <c r="K1308" s="96">
        <f t="shared" si="281"/>
        <v>61.161472200424917</v>
      </c>
      <c r="L1308" s="98">
        <f t="shared" si="282"/>
        <v>12932.67018679069</v>
      </c>
      <c r="M1308" s="91">
        <f t="shared" si="274"/>
        <v>9.1330635662174142</v>
      </c>
      <c r="N1308" s="87"/>
      <c r="O1308" s="99">
        <f t="shared" si="275"/>
        <v>11.133601762772861</v>
      </c>
      <c r="P1308" s="99"/>
      <c r="Q1308" s="107">
        <f t="shared" si="276"/>
        <v>8.6475950262932491E-2</v>
      </c>
      <c r="R1308" s="97">
        <f t="shared" si="283"/>
        <v>1.003117086251853</v>
      </c>
      <c r="S1308" s="97">
        <f t="shared" si="286"/>
        <v>9.6451637145821678</v>
      </c>
      <c r="T1308" s="100">
        <f t="shared" si="277"/>
        <v>0.10106179802981496</v>
      </c>
      <c r="U1308" s="100">
        <f t="shared" si="278"/>
        <v>5.0369438134763911E-2</v>
      </c>
      <c r="V1308" s="100">
        <f t="shared" si="279"/>
        <v>5.0692359895051053E-2</v>
      </c>
      <c r="Y1308" s="81"/>
      <c r="Z1308" s="81"/>
    </row>
    <row r="1309" spans="1:26" ht="13">
      <c r="A1309" s="74">
        <v>1979.05</v>
      </c>
      <c r="B1309" s="95">
        <v>99.73</v>
      </c>
      <c r="C1309" s="96">
        <v>5.2933300000000001</v>
      </c>
      <c r="D1309" s="95">
        <v>13.753299999999999</v>
      </c>
      <c r="E1309" s="95">
        <v>71.5</v>
      </c>
      <c r="F1309" s="96">
        <f t="shared" si="287"/>
        <v>1979.3749999999015</v>
      </c>
      <c r="G1309" s="97">
        <v>9.25</v>
      </c>
      <c r="H1309" s="96">
        <f t="shared" si="284"/>
        <v>445.25678972027958</v>
      </c>
      <c r="I1309" s="96">
        <f t="shared" si="280"/>
        <v>23.632719570139855</v>
      </c>
      <c r="J1309" s="98">
        <f t="shared" si="285"/>
        <v>94566.5386358408</v>
      </c>
      <c r="K1309" s="96">
        <f t="shared" si="281"/>
        <v>61.403290946153817</v>
      </c>
      <c r="L1309" s="98">
        <f t="shared" si="282"/>
        <v>13041.231082124827</v>
      </c>
      <c r="M1309" s="91">
        <f t="shared" si="274"/>
        <v>8.7943832898149576</v>
      </c>
      <c r="N1309" s="87"/>
      <c r="O1309" s="99">
        <f t="shared" si="275"/>
        <v>10.728950511599066</v>
      </c>
      <c r="P1309" s="99"/>
      <c r="Q1309" s="107">
        <f t="shared" si="276"/>
        <v>9.1052965524399787E-2</v>
      </c>
      <c r="R1309" s="97">
        <f t="shared" si="283"/>
        <v>1.030044769334399</v>
      </c>
      <c r="S1309" s="97">
        <f t="shared" si="286"/>
        <v>9.5534424285124437</v>
      </c>
      <c r="T1309" s="100">
        <f t="shared" si="277"/>
        <v>0.10840015297084604</v>
      </c>
      <c r="U1309" s="100">
        <f t="shared" si="278"/>
        <v>5.3756804855167539E-2</v>
      </c>
      <c r="V1309" s="100">
        <f t="shared" si="279"/>
        <v>5.4643348115678503E-2</v>
      </c>
      <c r="Y1309" s="81"/>
      <c r="Z1309" s="81"/>
    </row>
    <row r="1310" spans="1:26" ht="13">
      <c r="A1310" s="74">
        <v>1979.06</v>
      </c>
      <c r="B1310" s="95">
        <v>101.7</v>
      </c>
      <c r="C1310" s="96">
        <v>5.34</v>
      </c>
      <c r="D1310" s="95">
        <v>13.98</v>
      </c>
      <c r="E1310" s="95">
        <v>72.3</v>
      </c>
      <c r="F1310" s="96">
        <f t="shared" si="287"/>
        <v>1979.4583333332348</v>
      </c>
      <c r="G1310" s="97">
        <v>8.91</v>
      </c>
      <c r="H1310" s="96">
        <f t="shared" si="284"/>
        <v>449.0280062240663</v>
      </c>
      <c r="I1310" s="96">
        <f t="shared" si="280"/>
        <v>23.577281742738581</v>
      </c>
      <c r="J1310" s="98">
        <f t="shared" si="285"/>
        <v>95784.785568405932</v>
      </c>
      <c r="K1310" s="96">
        <f t="shared" si="281"/>
        <v>61.724793775933598</v>
      </c>
      <c r="L1310" s="98">
        <f t="shared" si="282"/>
        <v>13166.876128282349</v>
      </c>
      <c r="M1310" s="91">
        <f t="shared" si="274"/>
        <v>8.853937764693951</v>
      </c>
      <c r="N1310" s="87"/>
      <c r="O1310" s="99">
        <f t="shared" si="275"/>
        <v>10.809180598290324</v>
      </c>
      <c r="P1310" s="99"/>
      <c r="Q1310" s="107">
        <f t="shared" si="276"/>
        <v>9.4292456494697335E-2</v>
      </c>
      <c r="R1310" s="97">
        <f t="shared" si="283"/>
        <v>1.0048016460396398</v>
      </c>
      <c r="S1310" s="97">
        <f t="shared" si="286"/>
        <v>9.7315884963734316</v>
      </c>
      <c r="T1310" s="100">
        <f t="shared" si="277"/>
        <v>0.11041797916582263</v>
      </c>
      <c r="U1310" s="100">
        <f t="shared" si="278"/>
        <v>5.6350250301478111E-2</v>
      </c>
      <c r="V1310" s="100">
        <f t="shared" si="279"/>
        <v>5.4067728864344522E-2</v>
      </c>
      <c r="Y1310" s="81"/>
      <c r="Z1310" s="81"/>
    </row>
    <row r="1311" spans="1:26" ht="13">
      <c r="A1311" s="74">
        <v>1979.07</v>
      </c>
      <c r="B1311" s="95">
        <v>102.7</v>
      </c>
      <c r="C1311" s="96">
        <v>5.3966700000000003</v>
      </c>
      <c r="D1311" s="95">
        <v>14.1967</v>
      </c>
      <c r="E1311" s="95">
        <v>73.099999999999994</v>
      </c>
      <c r="F1311" s="96">
        <f t="shared" si="287"/>
        <v>1979.5416666665681</v>
      </c>
      <c r="G1311" s="97">
        <v>8.9499999999999993</v>
      </c>
      <c r="H1311" s="96">
        <f t="shared" si="284"/>
        <v>448.48078454172355</v>
      </c>
      <c r="I1311" s="96">
        <f t="shared" si="280"/>
        <v>23.566726343844046</v>
      </c>
      <c r="J1311" s="98">
        <f t="shared" si="285"/>
        <v>96086.984182004744</v>
      </c>
      <c r="K1311" s="96">
        <f t="shared" si="281"/>
        <v>61.995590593023245</v>
      </c>
      <c r="L1311" s="98">
        <f t="shared" si="282"/>
        <v>13282.551979909122</v>
      </c>
      <c r="M1311" s="91">
        <f t="shared" si="274"/>
        <v>8.8274980455423631</v>
      </c>
      <c r="N1311" s="87"/>
      <c r="O1311" s="99">
        <f t="shared" si="275"/>
        <v>10.784338517075026</v>
      </c>
      <c r="P1311" s="99"/>
      <c r="Q1311" s="107">
        <f t="shared" si="276"/>
        <v>9.4825501424015135E-2</v>
      </c>
      <c r="R1311" s="97">
        <f t="shared" si="283"/>
        <v>1.0022294077638916</v>
      </c>
      <c r="S1311" s="97">
        <f t="shared" si="286"/>
        <v>9.6713031040074586</v>
      </c>
      <c r="T1311" s="100">
        <f t="shared" si="277"/>
        <v>0.11287090177119952</v>
      </c>
      <c r="U1311" s="100">
        <f t="shared" si="278"/>
        <v>5.9327623602140944E-2</v>
      </c>
      <c r="V1311" s="100">
        <f t="shared" si="279"/>
        <v>5.3543278169058572E-2</v>
      </c>
      <c r="Y1311" s="81"/>
      <c r="Z1311" s="81"/>
    </row>
    <row r="1312" spans="1:26" ht="13">
      <c r="A1312" s="74">
        <v>1979.08</v>
      </c>
      <c r="B1312" s="95">
        <v>107.4</v>
      </c>
      <c r="C1312" s="96">
        <v>5.4533300000000002</v>
      </c>
      <c r="D1312" s="95">
        <v>14.4133</v>
      </c>
      <c r="E1312" s="95">
        <v>73.8</v>
      </c>
      <c r="F1312" s="96">
        <f t="shared" si="287"/>
        <v>1979.6249999999013</v>
      </c>
      <c r="G1312" s="97">
        <v>9.0299999999999994</v>
      </c>
      <c r="H1312" s="96">
        <f t="shared" si="284"/>
        <v>464.55666260162593</v>
      </c>
      <c r="I1312" s="96">
        <f t="shared" si="280"/>
        <v>23.588275464295389</v>
      </c>
      <c r="J1312" s="98">
        <f t="shared" si="285"/>
        <v>99952.38909616023</v>
      </c>
      <c r="K1312" s="96">
        <f t="shared" si="281"/>
        <v>62.344455726964753</v>
      </c>
      <c r="L1312" s="98">
        <f t="shared" si="282"/>
        <v>13413.815360890932</v>
      </c>
      <c r="M1312" s="91">
        <f t="shared" si="274"/>
        <v>9.1271657972150351</v>
      </c>
      <c r="N1312" s="87"/>
      <c r="O1312" s="99">
        <f t="shared" si="275"/>
        <v>11.156331375849176</v>
      </c>
      <c r="P1312" s="99"/>
      <c r="Q1312" s="107">
        <f t="shared" si="276"/>
        <v>9.0746477696883918E-2</v>
      </c>
      <c r="R1312" s="97">
        <f t="shared" si="283"/>
        <v>0.9881636923006627</v>
      </c>
      <c r="S1312" s="97">
        <f t="shared" si="286"/>
        <v>9.6009266441916079</v>
      </c>
      <c r="T1312" s="100">
        <f t="shared" si="277"/>
        <v>0.11340784433525886</v>
      </c>
      <c r="U1312" s="100">
        <f t="shared" si="278"/>
        <v>5.9991130331344067E-2</v>
      </c>
      <c r="V1312" s="100">
        <f t="shared" si="279"/>
        <v>5.3416714003914789E-2</v>
      </c>
      <c r="Y1312" s="81"/>
      <c r="Z1312" s="81"/>
    </row>
    <row r="1313" spans="1:26" ht="13">
      <c r="A1313" s="74">
        <v>1979.09</v>
      </c>
      <c r="B1313" s="95">
        <v>108.6</v>
      </c>
      <c r="C1313" s="96">
        <v>5.51</v>
      </c>
      <c r="D1313" s="95">
        <v>14.63</v>
      </c>
      <c r="E1313" s="95">
        <v>74.599999999999994</v>
      </c>
      <c r="F1313" s="96">
        <f t="shared" si="287"/>
        <v>1979.7083333332346</v>
      </c>
      <c r="G1313" s="97">
        <v>9.33</v>
      </c>
      <c r="H1313" s="96">
        <f t="shared" si="284"/>
        <v>464.70973592493289</v>
      </c>
      <c r="I1313" s="96">
        <f t="shared" si="280"/>
        <v>23.57781441018766</v>
      </c>
      <c r="J1313" s="98">
        <f t="shared" si="285"/>
        <v>100408.06716820193</v>
      </c>
      <c r="K1313" s="96">
        <f t="shared" si="281"/>
        <v>62.603162399463791</v>
      </c>
      <c r="L1313" s="98">
        <f t="shared" si="282"/>
        <v>13526.427464740278</v>
      </c>
      <c r="M1313" s="91">
        <f t="shared" si="274"/>
        <v>9.1127589907409572</v>
      </c>
      <c r="N1313" s="87"/>
      <c r="O1313" s="99">
        <f t="shared" si="275"/>
        <v>11.144412105091888</v>
      </c>
      <c r="P1313" s="99"/>
      <c r="Q1313" s="107">
        <f t="shared" si="276"/>
        <v>8.8786091274875925E-2</v>
      </c>
      <c r="R1313" s="97">
        <f t="shared" si="283"/>
        <v>0.94765923764923543</v>
      </c>
      <c r="S1313" s="97">
        <f t="shared" si="286"/>
        <v>9.3855467777578525</v>
      </c>
      <c r="T1313" s="100">
        <f t="shared" si="277"/>
        <v>0.11305552603619362</v>
      </c>
      <c r="U1313" s="100">
        <f t="shared" si="278"/>
        <v>6.2200426914902129E-2</v>
      </c>
      <c r="V1313" s="100">
        <f t="shared" si="279"/>
        <v>5.0855099121291492E-2</v>
      </c>
      <c r="Y1313" s="81"/>
      <c r="Z1313" s="81"/>
    </row>
    <row r="1314" spans="1:26" ht="13">
      <c r="A1314" s="74">
        <v>1979.1</v>
      </c>
      <c r="B1314" s="95">
        <v>104.5</v>
      </c>
      <c r="C1314" s="96">
        <v>5.5566700000000004</v>
      </c>
      <c r="D1314" s="95">
        <v>14.7067</v>
      </c>
      <c r="E1314" s="95">
        <v>75.2</v>
      </c>
      <c r="F1314" s="96">
        <f t="shared" si="287"/>
        <v>1979.7916666665678</v>
      </c>
      <c r="G1314" s="97">
        <v>10.3</v>
      </c>
      <c r="H1314" s="96">
        <f t="shared" si="284"/>
        <v>443.59763630319134</v>
      </c>
      <c r="I1314" s="96">
        <f t="shared" si="280"/>
        <v>23.587805528390952</v>
      </c>
      <c r="J1314" s="98">
        <f t="shared" si="285"/>
        <v>96271.166637017348</v>
      </c>
      <c r="K1314" s="96">
        <f t="shared" si="281"/>
        <v>62.429257012632959</v>
      </c>
      <c r="L1314" s="98">
        <f t="shared" si="282"/>
        <v>13548.623601728452</v>
      </c>
      <c r="M1314" s="91">
        <f t="shared" si="274"/>
        <v>8.6818433068993084</v>
      </c>
      <c r="N1314" s="87"/>
      <c r="O1314" s="99">
        <f t="shared" si="275"/>
        <v>10.624838288277676</v>
      </c>
      <c r="P1314" s="99"/>
      <c r="Q1314" s="107">
        <f t="shared" si="276"/>
        <v>8.4815287363696729E-2</v>
      </c>
      <c r="R1314" s="97">
        <f t="shared" si="283"/>
        <v>0.98720293819717986</v>
      </c>
      <c r="S1314" s="97">
        <f t="shared" si="286"/>
        <v>8.8233349439243458</v>
      </c>
      <c r="T1314" s="100">
        <f t="shared" si="277"/>
        <v>0.11753450057390236</v>
      </c>
      <c r="U1314" s="100">
        <f t="shared" si="278"/>
        <v>7.029506667040053E-2</v>
      </c>
      <c r="V1314" s="100">
        <f t="shared" si="279"/>
        <v>4.7239433903501826E-2</v>
      </c>
      <c r="Y1314" s="81"/>
      <c r="Z1314" s="81"/>
    </row>
    <row r="1315" spans="1:26" ht="13">
      <c r="A1315" s="74">
        <v>1979.11</v>
      </c>
      <c r="B1315" s="95">
        <v>103.7</v>
      </c>
      <c r="C1315" s="96">
        <v>5.6033299999999997</v>
      </c>
      <c r="D1315" s="95">
        <v>14.783300000000001</v>
      </c>
      <c r="E1315" s="95">
        <v>75.900000000000006</v>
      </c>
      <c r="F1315" s="96">
        <f t="shared" si="287"/>
        <v>1979.8749999999011</v>
      </c>
      <c r="G1315" s="97">
        <v>10.65</v>
      </c>
      <c r="H1315" s="96">
        <f t="shared" si="284"/>
        <v>436.14184255599457</v>
      </c>
      <c r="I1315" s="96">
        <f t="shared" si="280"/>
        <v>23.566505985046103</v>
      </c>
      <c r="J1315" s="98">
        <f t="shared" si="285"/>
        <v>95079.290635921265</v>
      </c>
      <c r="K1315" s="96">
        <f t="shared" si="281"/>
        <v>62.175657676548063</v>
      </c>
      <c r="L1315" s="98">
        <f t="shared" si="282"/>
        <v>13554.345971629842</v>
      </c>
      <c r="M1315" s="91">
        <f t="shared" si="274"/>
        <v>8.5187843029835566</v>
      </c>
      <c r="N1315" s="87"/>
      <c r="O1315" s="99">
        <f t="shared" si="275"/>
        <v>10.433469269423092</v>
      </c>
      <c r="P1315" s="99"/>
      <c r="Q1315" s="107">
        <f t="shared" si="276"/>
        <v>8.3940339688296811E-2</v>
      </c>
      <c r="R1315" s="97">
        <f t="shared" si="283"/>
        <v>1.0249286541450782</v>
      </c>
      <c r="S1315" s="97">
        <f t="shared" si="286"/>
        <v>8.6300889069402533</v>
      </c>
      <c r="T1315" s="100">
        <f t="shared" si="277"/>
        <v>0.11661860415602532</v>
      </c>
      <c r="U1315" s="100">
        <f t="shared" si="278"/>
        <v>7.4146520468323818E-2</v>
      </c>
      <c r="V1315" s="100">
        <f t="shared" si="279"/>
        <v>4.2472083687701501E-2</v>
      </c>
      <c r="Y1315" s="81"/>
      <c r="Z1315" s="81"/>
    </row>
    <row r="1316" spans="1:26" ht="13">
      <c r="A1316" s="74">
        <v>1979.12</v>
      </c>
      <c r="B1316" s="95">
        <v>107.8</v>
      </c>
      <c r="C1316" s="96">
        <v>5.65</v>
      </c>
      <c r="D1316" s="95">
        <v>14.86</v>
      </c>
      <c r="E1316" s="95">
        <v>76.7</v>
      </c>
      <c r="F1316" s="96">
        <f t="shared" si="287"/>
        <v>1979.9583333332343</v>
      </c>
      <c r="G1316" s="97">
        <v>10.39</v>
      </c>
      <c r="H1316" s="96">
        <f t="shared" si="284"/>
        <v>448.65671316818759</v>
      </c>
      <c r="I1316" s="96">
        <f t="shared" si="280"/>
        <v>23.514939048239889</v>
      </c>
      <c r="J1316" s="98">
        <f t="shared" si="285"/>
        <v>98234.732733565819</v>
      </c>
      <c r="K1316" s="96">
        <f t="shared" si="281"/>
        <v>61.846370664928273</v>
      </c>
      <c r="L1316" s="98">
        <f t="shared" si="282"/>
        <v>13541.448315591726</v>
      </c>
      <c r="M1316" s="91">
        <f t="shared" si="274"/>
        <v>8.7452044046692876</v>
      </c>
      <c r="N1316" s="87"/>
      <c r="O1316" s="99">
        <f t="shared" si="275"/>
        <v>10.717928631289343</v>
      </c>
      <c r="P1316" s="99"/>
      <c r="Q1316" s="107">
        <f t="shared" si="276"/>
        <v>8.4055550379180416E-2</v>
      </c>
      <c r="R1316" s="97">
        <f t="shared" si="283"/>
        <v>0.98376644574528849</v>
      </c>
      <c r="S1316" s="97">
        <f t="shared" si="286"/>
        <v>8.7529675164066045</v>
      </c>
      <c r="T1316" s="100">
        <f t="shared" si="277"/>
        <v>0.11581447133810352</v>
      </c>
      <c r="U1316" s="100">
        <f t="shared" si="278"/>
        <v>7.3379812698553426E-2</v>
      </c>
      <c r="V1316" s="100">
        <f t="shared" si="279"/>
        <v>4.2434658639550094E-2</v>
      </c>
      <c r="Y1316" s="81"/>
      <c r="Z1316" s="81"/>
    </row>
    <row r="1317" spans="1:26" ht="13">
      <c r="A1317" s="74">
        <v>1980.01</v>
      </c>
      <c r="B1317" s="95">
        <v>110.9</v>
      </c>
      <c r="C1317" s="96">
        <v>5.7</v>
      </c>
      <c r="D1317" s="95">
        <v>15.003299999999999</v>
      </c>
      <c r="E1317" s="95">
        <v>77.8</v>
      </c>
      <c r="F1317" s="96">
        <f t="shared" si="287"/>
        <v>1980.0416666665676</v>
      </c>
      <c r="G1317" s="97">
        <v>10.8</v>
      </c>
      <c r="H1317" s="96">
        <f t="shared" si="284"/>
        <v>455.03282069408732</v>
      </c>
      <c r="I1317" s="96">
        <f t="shared" si="280"/>
        <v>23.387620179948581</v>
      </c>
      <c r="J1317" s="98">
        <f t="shared" si="285"/>
        <v>100057.53306060551</v>
      </c>
      <c r="K1317" s="96">
        <f t="shared" si="281"/>
        <v>61.559909095758336</v>
      </c>
      <c r="L1317" s="98">
        <f t="shared" si="282"/>
        <v>13536.457942003448</v>
      </c>
      <c r="M1317" s="91">
        <f t="shared" si="274"/>
        <v>8.8509341807291069</v>
      </c>
      <c r="N1317" s="87"/>
      <c r="O1317" s="99">
        <f t="shared" si="275"/>
        <v>10.854081878724752</v>
      </c>
      <c r="P1317" s="99"/>
      <c r="Q1317" s="107">
        <f t="shared" si="276"/>
        <v>7.983469845349192E-2</v>
      </c>
      <c r="R1317" s="97">
        <f t="shared" si="283"/>
        <v>0.91740152564398236</v>
      </c>
      <c r="S1317" s="97">
        <f t="shared" si="286"/>
        <v>8.4891281428550585</v>
      </c>
      <c r="T1317" s="100">
        <f t="shared" si="277"/>
        <v>0.11014020821413228</v>
      </c>
      <c r="U1317" s="100">
        <f t="shared" si="278"/>
        <v>7.3558380560686532E-2</v>
      </c>
      <c r="V1317" s="100">
        <f t="shared" si="279"/>
        <v>3.6581827653445753E-2</v>
      </c>
      <c r="Y1317" s="81"/>
      <c r="Z1317" s="81"/>
    </row>
    <row r="1318" spans="1:26" ht="13">
      <c r="A1318" s="74">
        <v>1980.02</v>
      </c>
      <c r="B1318" s="95">
        <v>115.3</v>
      </c>
      <c r="C1318" s="96">
        <v>5.75</v>
      </c>
      <c r="D1318" s="95">
        <v>15.146699999999999</v>
      </c>
      <c r="E1318" s="95">
        <v>78.900000000000006</v>
      </c>
      <c r="F1318" s="96">
        <f t="shared" si="287"/>
        <v>1980.1249999999009</v>
      </c>
      <c r="G1318" s="97">
        <v>12.41</v>
      </c>
      <c r="H1318" s="96">
        <f t="shared" si="284"/>
        <v>466.49079404309231</v>
      </c>
      <c r="I1318" s="96">
        <f t="shared" si="280"/>
        <v>23.263851394169826</v>
      </c>
      <c r="J1318" s="98">
        <f t="shared" si="285"/>
        <v>103003.32828946407</v>
      </c>
      <c r="K1318" s="96">
        <f t="shared" si="281"/>
        <v>61.281839636882104</v>
      </c>
      <c r="L1318" s="98">
        <f t="shared" si="282"/>
        <v>13531.314072870993</v>
      </c>
      <c r="M1318" s="91">
        <f t="shared" si="274"/>
        <v>9.0544760921925125</v>
      </c>
      <c r="N1318" s="87"/>
      <c r="O1318" s="99">
        <f t="shared" si="275"/>
        <v>11.109252312727017</v>
      </c>
      <c r="P1318" s="99"/>
      <c r="Q1318" s="107">
        <f t="shared" si="276"/>
        <v>6.2137165228765334E-2</v>
      </c>
      <c r="R1318" s="97">
        <f t="shared" si="283"/>
        <v>0.99125648533881872</v>
      </c>
      <c r="S1318" s="97">
        <f t="shared" si="286"/>
        <v>7.6793620117894337</v>
      </c>
      <c r="T1318" s="100">
        <f t="shared" si="277"/>
        <v>0.10357782711324814</v>
      </c>
      <c r="U1318" s="100">
        <f t="shared" si="278"/>
        <v>8.2715176581483529E-2</v>
      </c>
      <c r="V1318" s="100">
        <f t="shared" si="279"/>
        <v>2.0862650531764615E-2</v>
      </c>
      <c r="Y1318" s="81"/>
      <c r="Z1318" s="81"/>
    </row>
    <row r="1319" spans="1:26" ht="13">
      <c r="A1319" s="74">
        <v>1980.03</v>
      </c>
      <c r="B1319" s="95">
        <v>104.7</v>
      </c>
      <c r="C1319" s="96">
        <v>5.8</v>
      </c>
      <c r="D1319" s="95">
        <v>15.29</v>
      </c>
      <c r="E1319" s="95">
        <v>80.099999999999994</v>
      </c>
      <c r="F1319" s="96">
        <f t="shared" si="287"/>
        <v>1980.2083333332341</v>
      </c>
      <c r="G1319" s="97">
        <v>12.75</v>
      </c>
      <c r="H1319" s="96">
        <f t="shared" si="284"/>
        <v>417.25825655430708</v>
      </c>
      <c r="I1319" s="96">
        <f t="shared" si="280"/>
        <v>23.114593008739071</v>
      </c>
      <c r="J1319" s="98">
        <f t="shared" si="285"/>
        <v>92557.87338222847</v>
      </c>
      <c r="K1319" s="96">
        <f t="shared" si="281"/>
        <v>60.934849500624203</v>
      </c>
      <c r="L1319" s="98">
        <f t="shared" si="282"/>
        <v>13516.808825351221</v>
      </c>
      <c r="M1319" s="91">
        <f t="shared" si="274"/>
        <v>8.0811509007854987</v>
      </c>
      <c r="N1319" s="87"/>
      <c r="O1319" s="99">
        <f t="shared" si="275"/>
        <v>9.924835697356496</v>
      </c>
      <c r="P1319" s="99"/>
      <c r="Q1319" s="107">
        <f t="shared" si="276"/>
        <v>7.3098972741579948E-2</v>
      </c>
      <c r="R1319" s="97">
        <f t="shared" si="283"/>
        <v>1.0862448859181546</v>
      </c>
      <c r="S1319" s="97">
        <f t="shared" si="286"/>
        <v>7.4981766873766658</v>
      </c>
      <c r="T1319" s="100">
        <f t="shared" si="277"/>
        <v>0.11781757133238635</v>
      </c>
      <c r="U1319" s="100">
        <f t="shared" si="278"/>
        <v>8.461038335075366E-2</v>
      </c>
      <c r="V1319" s="100">
        <f t="shared" si="279"/>
        <v>3.3207187981632691E-2</v>
      </c>
      <c r="Y1319" s="81"/>
      <c r="Z1319" s="81"/>
    </row>
    <row r="1320" spans="1:26" ht="13">
      <c r="A1320" s="74">
        <v>1980.04</v>
      </c>
      <c r="B1320" s="95">
        <v>103</v>
      </c>
      <c r="C1320" s="96">
        <v>5.8466699999999996</v>
      </c>
      <c r="D1320" s="95">
        <v>15.173299999999999</v>
      </c>
      <c r="E1320" s="95">
        <v>81</v>
      </c>
      <c r="F1320" s="96">
        <f t="shared" si="287"/>
        <v>1980.2916666665674</v>
      </c>
      <c r="G1320" s="97">
        <v>11.47</v>
      </c>
      <c r="H1320" s="96">
        <f t="shared" si="284"/>
        <v>405.92236419753073</v>
      </c>
      <c r="I1320" s="96">
        <f t="shared" si="280"/>
        <v>23.041690379444436</v>
      </c>
      <c r="J1320" s="98">
        <f t="shared" si="285"/>
        <v>90469.234222453757</v>
      </c>
      <c r="K1320" s="96">
        <f t="shared" si="281"/>
        <v>59.797881637654307</v>
      </c>
      <c r="L1320" s="98">
        <f t="shared" si="282"/>
        <v>13327.3478798792</v>
      </c>
      <c r="M1320" s="91">
        <f t="shared" si="274"/>
        <v>7.8440245047192132</v>
      </c>
      <c r="N1320" s="87"/>
      <c r="O1320" s="99">
        <f t="shared" si="275"/>
        <v>9.6444480482973116</v>
      </c>
      <c r="P1320" s="99"/>
      <c r="Q1320" s="107">
        <f t="shared" si="276"/>
        <v>9.0000669289211202E-2</v>
      </c>
      <c r="R1320" s="97">
        <f t="shared" si="283"/>
        <v>1.0899045574721604</v>
      </c>
      <c r="S1320" s="97">
        <f t="shared" si="286"/>
        <v>8.0543576794805904</v>
      </c>
      <c r="T1320" s="100">
        <f t="shared" si="277"/>
        <v>0.12042042697591238</v>
      </c>
      <c r="U1320" s="100">
        <f t="shared" si="278"/>
        <v>7.6057149488397258E-2</v>
      </c>
      <c r="V1320" s="100">
        <f t="shared" si="279"/>
        <v>4.4363277487515118E-2</v>
      </c>
      <c r="Y1320" s="81"/>
      <c r="Z1320" s="81"/>
    </row>
    <row r="1321" spans="1:26" ht="13">
      <c r="A1321" s="74">
        <v>1980.05</v>
      </c>
      <c r="B1321" s="95">
        <v>107.7</v>
      </c>
      <c r="C1321" s="96">
        <v>5.8933299999999997</v>
      </c>
      <c r="D1321" s="95">
        <v>15.056699999999999</v>
      </c>
      <c r="E1321" s="95">
        <v>81.8</v>
      </c>
      <c r="F1321" s="96">
        <f t="shared" si="287"/>
        <v>1980.3749999999006</v>
      </c>
      <c r="G1321" s="97">
        <v>10.18</v>
      </c>
      <c r="H1321" s="96">
        <f t="shared" si="284"/>
        <v>420.29398349633237</v>
      </c>
      <c r="I1321" s="96">
        <f t="shared" si="280"/>
        <v>22.998432142603903</v>
      </c>
      <c r="J1321" s="98">
        <f t="shared" si="285"/>
        <v>94099.428239398869</v>
      </c>
      <c r="K1321" s="96">
        <f t="shared" si="281"/>
        <v>58.75803548105133</v>
      </c>
      <c r="L1321" s="98">
        <f t="shared" si="282"/>
        <v>13155.30976018716</v>
      </c>
      <c r="M1321" s="91">
        <f t="shared" si="274"/>
        <v>8.1042258071764888</v>
      </c>
      <c r="N1321" s="87"/>
      <c r="O1321" s="99">
        <f t="shared" si="275"/>
        <v>9.9744124837086687</v>
      </c>
      <c r="P1321" s="99"/>
      <c r="Q1321" s="107">
        <f t="shared" si="276"/>
        <v>9.9587051863871387E-2</v>
      </c>
      <c r="R1321" s="97">
        <f t="shared" si="283"/>
        <v>1.0338153104575889</v>
      </c>
      <c r="S1321" s="97">
        <f t="shared" si="286"/>
        <v>8.6926280260699276</v>
      </c>
      <c r="T1321" s="100">
        <f t="shared" si="277"/>
        <v>0.11998882624858798</v>
      </c>
      <c r="U1321" s="100">
        <f t="shared" si="278"/>
        <v>6.8623577027353555E-2</v>
      </c>
      <c r="V1321" s="100">
        <f t="shared" si="279"/>
        <v>5.1365249221234421E-2</v>
      </c>
      <c r="Y1321" s="81"/>
      <c r="Z1321" s="81"/>
    </row>
    <row r="1322" spans="1:26" ht="13">
      <c r="A1322" s="74">
        <v>1980.06</v>
      </c>
      <c r="B1322" s="95">
        <v>114.6</v>
      </c>
      <c r="C1322" s="96">
        <v>5.94</v>
      </c>
      <c r="D1322" s="95">
        <v>14.94</v>
      </c>
      <c r="E1322" s="95">
        <v>82.7</v>
      </c>
      <c r="F1322" s="96">
        <f t="shared" si="287"/>
        <v>1980.4583333332339</v>
      </c>
      <c r="G1322" s="97">
        <v>9.7799999999999994</v>
      </c>
      <c r="H1322" s="96">
        <f t="shared" si="284"/>
        <v>442.35392140266003</v>
      </c>
      <c r="I1322" s="96">
        <f t="shared" si="280"/>
        <v>22.928292261185</v>
      </c>
      <c r="J1322" s="98">
        <f t="shared" si="285"/>
        <v>99466.201415422795</v>
      </c>
      <c r="K1322" s="96">
        <f t="shared" si="281"/>
        <v>57.668129020556201</v>
      </c>
      <c r="L1322" s="98">
        <f t="shared" si="282"/>
        <v>12967.059765675536</v>
      </c>
      <c r="M1322" s="91">
        <f t="shared" si="274"/>
        <v>8.5120779623067353</v>
      </c>
      <c r="N1322" s="87"/>
      <c r="O1322" s="99">
        <f t="shared" si="275"/>
        <v>10.484904625773886</v>
      </c>
      <c r="P1322" s="99"/>
      <c r="Q1322" s="107">
        <f t="shared" si="276"/>
        <v>9.8297418837549125E-2</v>
      </c>
      <c r="R1322" s="97">
        <f t="shared" si="283"/>
        <v>0.97896138321192905</v>
      </c>
      <c r="S1322" s="97">
        <f t="shared" si="286"/>
        <v>8.8887736978445044</v>
      </c>
      <c r="T1322" s="100">
        <f t="shared" si="277"/>
        <v>0.11667441295748793</v>
      </c>
      <c r="U1322" s="100">
        <f t="shared" si="278"/>
        <v>6.8408284515380169E-2</v>
      </c>
      <c r="V1322" s="100">
        <f t="shared" si="279"/>
        <v>4.8266128442107759E-2</v>
      </c>
      <c r="Y1322" s="81"/>
      <c r="Z1322" s="81"/>
    </row>
    <row r="1323" spans="1:26" ht="13">
      <c r="A1323" s="74">
        <v>1980.07</v>
      </c>
      <c r="B1323" s="95">
        <v>119.8</v>
      </c>
      <c r="C1323" s="96">
        <v>5.9833299999999996</v>
      </c>
      <c r="D1323" s="95">
        <v>14.84</v>
      </c>
      <c r="E1323" s="95">
        <v>82.7</v>
      </c>
      <c r="F1323" s="96">
        <f t="shared" si="287"/>
        <v>1980.5416666665672</v>
      </c>
      <c r="G1323" s="97">
        <v>10.25</v>
      </c>
      <c r="H1323" s="96">
        <f t="shared" si="284"/>
        <v>462.42582708585235</v>
      </c>
      <c r="I1323" s="96">
        <f t="shared" si="280"/>
        <v>23.095545275272059</v>
      </c>
      <c r="J1323" s="98">
        <f t="shared" si="285"/>
        <v>104412.26749689264</v>
      </c>
      <c r="K1323" s="96">
        <f t="shared" si="281"/>
        <v>57.282130834340968</v>
      </c>
      <c r="L1323" s="98">
        <f t="shared" si="282"/>
        <v>12933.873536342961</v>
      </c>
      <c r="M1323" s="91">
        <f t="shared" si="274"/>
        <v>8.8808655272958372</v>
      </c>
      <c r="N1323" s="87"/>
      <c r="O1323" s="99">
        <f t="shared" si="275"/>
        <v>10.946930734313662</v>
      </c>
      <c r="P1323" s="99"/>
      <c r="Q1323" s="107">
        <f t="shared" si="276"/>
        <v>8.8164511549686506E-2</v>
      </c>
      <c r="R1323" s="97">
        <f t="shared" si="283"/>
        <v>0.95756531230729502</v>
      </c>
      <c r="S1323" s="97">
        <f t="shared" si="286"/>
        <v>8.7017661942996689</v>
      </c>
      <c r="T1323" s="100">
        <f t="shared" si="277"/>
        <v>0.11103166742807868</v>
      </c>
      <c r="U1323" s="100">
        <f t="shared" si="278"/>
        <v>7.1096320450743322E-2</v>
      </c>
      <c r="V1323" s="100">
        <f t="shared" si="279"/>
        <v>3.9935346977335362E-2</v>
      </c>
      <c r="Y1323" s="81"/>
      <c r="Z1323" s="81"/>
    </row>
    <row r="1324" spans="1:26" ht="13">
      <c r="A1324" s="74">
        <v>1980.08</v>
      </c>
      <c r="B1324" s="95">
        <v>123.5</v>
      </c>
      <c r="C1324" s="96">
        <v>6.0266700000000002</v>
      </c>
      <c r="D1324" s="95">
        <v>14.74</v>
      </c>
      <c r="E1324" s="95">
        <v>83.3</v>
      </c>
      <c r="F1324" s="96">
        <f t="shared" si="287"/>
        <v>1980.6249999999004</v>
      </c>
      <c r="G1324" s="97">
        <v>11.1</v>
      </c>
      <c r="H1324" s="96">
        <f t="shared" si="284"/>
        <v>473.27409063625436</v>
      </c>
      <c r="I1324" s="96">
        <f t="shared" si="280"/>
        <v>23.095277439795915</v>
      </c>
      <c r="J1324" s="98">
        <f t="shared" si="285"/>
        <v>107296.28530345792</v>
      </c>
      <c r="K1324" s="96">
        <f t="shared" si="281"/>
        <v>56.486316566626641</v>
      </c>
      <c r="L1324" s="98">
        <f t="shared" si="282"/>
        <v>12806.050569821618</v>
      </c>
      <c r="M1324" s="91">
        <f t="shared" si="274"/>
        <v>9.0710059816183772</v>
      </c>
      <c r="N1324" s="87"/>
      <c r="O1324" s="99">
        <f t="shared" si="275"/>
        <v>11.188545257817424</v>
      </c>
      <c r="P1324" s="99"/>
      <c r="Q1324" s="107">
        <f t="shared" si="276"/>
        <v>7.8083837878666018E-2</v>
      </c>
      <c r="R1324" s="97">
        <f t="shared" si="283"/>
        <v>0.98506715229684649</v>
      </c>
      <c r="S1324" s="97">
        <f t="shared" si="286"/>
        <v>8.2724913881024982</v>
      </c>
      <c r="T1324" s="100">
        <f t="shared" si="277"/>
        <v>9.7969185990176788E-2</v>
      </c>
      <c r="U1324" s="100">
        <f t="shared" si="278"/>
        <v>7.4303867471424034E-2</v>
      </c>
      <c r="V1324" s="100">
        <f t="shared" si="279"/>
        <v>2.3665318518752754E-2</v>
      </c>
      <c r="Y1324" s="81"/>
      <c r="Z1324" s="81"/>
    </row>
    <row r="1325" spans="1:26" ht="13">
      <c r="A1325" s="74">
        <v>1980.09</v>
      </c>
      <c r="B1325" s="95">
        <v>126.5</v>
      </c>
      <c r="C1325" s="96">
        <v>6.07</v>
      </c>
      <c r="D1325" s="95">
        <v>14.64</v>
      </c>
      <c r="E1325" s="95">
        <v>84</v>
      </c>
      <c r="F1325" s="96">
        <f t="shared" si="287"/>
        <v>1980.7083333332337</v>
      </c>
      <c r="G1325" s="97">
        <v>11.51</v>
      </c>
      <c r="H1325" s="96">
        <f t="shared" si="284"/>
        <v>480.73087202380935</v>
      </c>
      <c r="I1325" s="96">
        <f t="shared" si="280"/>
        <v>23.067481369047613</v>
      </c>
      <c r="J1325" s="98">
        <f t="shared" si="285"/>
        <v>109422.62087016695</v>
      </c>
      <c r="K1325" s="96">
        <f t="shared" si="281"/>
        <v>55.63557285714284</v>
      </c>
      <c r="L1325" s="98">
        <f t="shared" si="282"/>
        <v>12663.613988452524</v>
      </c>
      <c r="M1325" s="91">
        <f t="shared" si="274"/>
        <v>9.1960401317432368</v>
      </c>
      <c r="N1325" s="87"/>
      <c r="O1325" s="99">
        <f t="shared" si="275"/>
        <v>11.349812726304922</v>
      </c>
      <c r="P1325" s="99"/>
      <c r="Q1325" s="107">
        <f t="shared" si="276"/>
        <v>7.2835959625503183E-2</v>
      </c>
      <c r="R1325" s="97">
        <f t="shared" si="283"/>
        <v>0.99557219879022962</v>
      </c>
      <c r="S1325" s="97">
        <f t="shared" si="286"/>
        <v>8.0810515379609953</v>
      </c>
      <c r="T1325" s="100">
        <f t="shared" si="277"/>
        <v>9.0057723227128239E-2</v>
      </c>
      <c r="U1325" s="100">
        <f t="shared" si="278"/>
        <v>7.5720136129266313E-2</v>
      </c>
      <c r="V1325" s="100">
        <f t="shared" si="279"/>
        <v>1.4337587097861926E-2</v>
      </c>
      <c r="Y1325" s="81"/>
      <c r="Z1325" s="81"/>
    </row>
    <row r="1326" spans="1:26" ht="13">
      <c r="A1326" s="74">
        <v>1980.1</v>
      </c>
      <c r="B1326" s="95">
        <v>130.19999999999999</v>
      </c>
      <c r="C1326" s="96">
        <v>6.1</v>
      </c>
      <c r="D1326" s="95">
        <v>14.7</v>
      </c>
      <c r="E1326" s="95">
        <v>84.8</v>
      </c>
      <c r="F1326" s="96">
        <f t="shared" si="287"/>
        <v>1980.7916666665669</v>
      </c>
      <c r="G1326" s="97">
        <v>11.75</v>
      </c>
      <c r="H1326" s="96">
        <f t="shared" si="284"/>
        <v>490.12392806603754</v>
      </c>
      <c r="I1326" s="96">
        <f t="shared" si="280"/>
        <v>22.962795400943389</v>
      </c>
      <c r="J1326" s="98">
        <f t="shared" si="285"/>
        <v>111996.20272242505</v>
      </c>
      <c r="K1326" s="96">
        <f t="shared" si="281"/>
        <v>55.336572523584891</v>
      </c>
      <c r="L1326" s="98">
        <f t="shared" si="282"/>
        <v>12644.732565435088</v>
      </c>
      <c r="M1326" s="91">
        <f t="shared" si="274"/>
        <v>9.3578410467571054</v>
      </c>
      <c r="N1326" s="87"/>
      <c r="O1326" s="99">
        <f t="shared" si="275"/>
        <v>11.556163110889683</v>
      </c>
      <c r="P1326" s="99"/>
      <c r="Q1326" s="107">
        <f t="shared" si="276"/>
        <v>6.902959268576786E-2</v>
      </c>
      <c r="R1326" s="97">
        <f t="shared" si="283"/>
        <v>0.9574436158599442</v>
      </c>
      <c r="S1326" s="97">
        <f t="shared" si="286"/>
        <v>7.9693714722587217</v>
      </c>
      <c r="T1326" s="100">
        <f t="shared" si="277"/>
        <v>8.4332377145880599E-2</v>
      </c>
      <c r="U1326" s="100">
        <f t="shared" si="278"/>
        <v>7.8563898778369445E-2</v>
      </c>
      <c r="V1326" s="100">
        <f t="shared" si="279"/>
        <v>5.7684783675111539E-3</v>
      </c>
      <c r="Y1326" s="81"/>
      <c r="Z1326" s="81"/>
    </row>
    <row r="1327" spans="1:26" ht="13">
      <c r="A1327" s="74">
        <v>1980.11</v>
      </c>
      <c r="B1327" s="95">
        <v>135.69999999999999</v>
      </c>
      <c r="C1327" s="96">
        <v>6.13</v>
      </c>
      <c r="D1327" s="95">
        <v>14.76</v>
      </c>
      <c r="E1327" s="95">
        <v>85.5</v>
      </c>
      <c r="F1327" s="96">
        <f t="shared" si="287"/>
        <v>1980.8749999999002</v>
      </c>
      <c r="G1327" s="97">
        <v>12.68</v>
      </c>
      <c r="H1327" s="96">
        <f t="shared" si="284"/>
        <v>506.64586959064303</v>
      </c>
      <c r="I1327" s="96">
        <f t="shared" si="280"/>
        <v>22.886803099415197</v>
      </c>
      <c r="J1327" s="98">
        <f t="shared" si="285"/>
        <v>116207.37772150718</v>
      </c>
      <c r="K1327" s="96">
        <f t="shared" si="281"/>
        <v>55.107538947368404</v>
      </c>
      <c r="L1327" s="98">
        <f t="shared" si="282"/>
        <v>12639.800259170568</v>
      </c>
      <c r="M1327" s="91">
        <f t="shared" si="274"/>
        <v>9.6540436632333826</v>
      </c>
      <c r="N1327" s="87"/>
      <c r="O1327" s="99">
        <f t="shared" si="275"/>
        <v>11.927567744896828</v>
      </c>
      <c r="P1327" s="99"/>
      <c r="Q1327" s="107">
        <f t="shared" si="276"/>
        <v>5.6791837574995715E-2</v>
      </c>
      <c r="R1327" s="97">
        <f t="shared" si="283"/>
        <v>1.0016172099037945</v>
      </c>
      <c r="S1327" s="97">
        <f t="shared" si="286"/>
        <v>7.567754169677011</v>
      </c>
      <c r="T1327" s="100">
        <f t="shared" si="277"/>
        <v>8.3277664823952602E-2</v>
      </c>
      <c r="U1327" s="100">
        <f t="shared" si="278"/>
        <v>8.7060991725470327E-2</v>
      </c>
      <c r="V1327" s="100">
        <f t="shared" si="279"/>
        <v>-3.7833269015177251E-3</v>
      </c>
      <c r="Y1327" s="81"/>
      <c r="Z1327" s="81"/>
    </row>
    <row r="1328" spans="1:26" ht="13">
      <c r="A1328" s="74">
        <v>1980.12</v>
      </c>
      <c r="B1328" s="95">
        <v>133.5</v>
      </c>
      <c r="C1328" s="96">
        <v>6.16</v>
      </c>
      <c r="D1328" s="95">
        <v>14.82</v>
      </c>
      <c r="E1328" s="95">
        <v>86.3</v>
      </c>
      <c r="F1328" s="96">
        <f t="shared" si="287"/>
        <v>1980.9583333332334</v>
      </c>
      <c r="G1328" s="97">
        <v>12.84</v>
      </c>
      <c r="H1328" s="96">
        <f t="shared" si="284"/>
        <v>493.81154982618756</v>
      </c>
      <c r="I1328" s="96">
        <f t="shared" si="280"/>
        <v>22.785611587485509</v>
      </c>
      <c r="J1328" s="98">
        <f t="shared" si="285"/>
        <v>113699.14062749268</v>
      </c>
      <c r="K1328" s="96">
        <f t="shared" si="281"/>
        <v>54.818630475086891</v>
      </c>
      <c r="L1328" s="98">
        <f t="shared" si="282"/>
        <v>12621.882128085706</v>
      </c>
      <c r="M1328" s="91">
        <f t="shared" si="274"/>
        <v>9.3899020849217401</v>
      </c>
      <c r="N1328" s="87"/>
      <c r="O1328" s="99">
        <f t="shared" si="275"/>
        <v>11.60800697134548</v>
      </c>
      <c r="P1328" s="99"/>
      <c r="Q1328" s="107">
        <f t="shared" si="276"/>
        <v>5.8567531084092489E-2</v>
      </c>
      <c r="R1328" s="97">
        <f t="shared" si="283"/>
        <v>1.0259640818205924</v>
      </c>
      <c r="S1328" s="97">
        <f t="shared" si="286"/>
        <v>7.5097263710922251</v>
      </c>
      <c r="T1328" s="100">
        <f t="shared" si="277"/>
        <v>9.0525660954746234E-2</v>
      </c>
      <c r="U1328" s="100">
        <f t="shared" si="278"/>
        <v>9.091647924203361E-2</v>
      </c>
      <c r="V1328" s="100">
        <f t="shared" si="279"/>
        <v>-3.9081828728737555E-4</v>
      </c>
      <c r="Y1328" s="81"/>
      <c r="Z1328" s="81"/>
    </row>
    <row r="1329" spans="1:26" ht="13">
      <c r="A1329" s="74">
        <v>1981.01</v>
      </c>
      <c r="B1329" s="95">
        <v>133</v>
      </c>
      <c r="C1329" s="96">
        <v>6.2</v>
      </c>
      <c r="D1329" s="95">
        <v>14.74</v>
      </c>
      <c r="E1329" s="95">
        <v>87</v>
      </c>
      <c r="F1329" s="96">
        <f t="shared" si="287"/>
        <v>1981.0416666665667</v>
      </c>
      <c r="G1329" s="97">
        <v>12.57</v>
      </c>
      <c r="H1329" s="96">
        <f t="shared" si="284"/>
        <v>488.00375287356309</v>
      </c>
      <c r="I1329" s="96">
        <f t="shared" si="280"/>
        <v>22.749047126436775</v>
      </c>
      <c r="J1329" s="98">
        <f t="shared" si="285"/>
        <v>112798.4003952224</v>
      </c>
      <c r="K1329" s="96">
        <f t="shared" si="281"/>
        <v>54.084024942528721</v>
      </c>
      <c r="L1329" s="98">
        <f t="shared" si="282"/>
        <v>12501.115953575776</v>
      </c>
      <c r="M1329" s="91">
        <f t="shared" si="274"/>
        <v>9.2594045308779513</v>
      </c>
      <c r="N1329" s="87"/>
      <c r="O1329" s="99">
        <f t="shared" si="275"/>
        <v>11.454209284131171</v>
      </c>
      <c r="P1329" s="99"/>
      <c r="Q1329" s="107">
        <f t="shared" si="276"/>
        <v>6.3641666217788898E-2</v>
      </c>
      <c r="R1329" s="97">
        <f t="shared" si="283"/>
        <v>0.97626896793785978</v>
      </c>
      <c r="S1329" s="97">
        <f t="shared" si="286"/>
        <v>7.6427176053549823</v>
      </c>
      <c r="T1329" s="100">
        <f t="shared" si="277"/>
        <v>8.9993765283575167E-2</v>
      </c>
      <c r="U1329" s="100">
        <f t="shared" si="278"/>
        <v>8.9011131540330801E-2</v>
      </c>
      <c r="V1329" s="100">
        <f t="shared" si="279"/>
        <v>9.8263374324436548E-4</v>
      </c>
      <c r="Y1329" s="81"/>
      <c r="Z1329" s="81"/>
    </row>
    <row r="1330" spans="1:26" ht="13">
      <c r="A1330" s="74">
        <v>1981.02</v>
      </c>
      <c r="B1330" s="95">
        <v>128.4</v>
      </c>
      <c r="C1330" s="96">
        <v>6.24</v>
      </c>
      <c r="D1330" s="95">
        <v>14.66</v>
      </c>
      <c r="E1330" s="95">
        <v>87.9</v>
      </c>
      <c r="F1330" s="96">
        <f t="shared" si="287"/>
        <v>1981.1249999999</v>
      </c>
      <c r="G1330" s="97">
        <v>13.19</v>
      </c>
      <c r="H1330" s="96">
        <f t="shared" si="284"/>
        <v>466.30161774744016</v>
      </c>
      <c r="I1330" s="96">
        <f t="shared" si="280"/>
        <v>22.661387030716714</v>
      </c>
      <c r="J1330" s="98">
        <f t="shared" si="285"/>
        <v>108218.61571752165</v>
      </c>
      <c r="K1330" s="96">
        <f t="shared" si="281"/>
        <v>53.23973299203638</v>
      </c>
      <c r="L1330" s="98">
        <f t="shared" si="282"/>
        <v>12355.801451860336</v>
      </c>
      <c r="M1330" s="91">
        <f t="shared" si="274"/>
        <v>8.8298993538313066</v>
      </c>
      <c r="N1330" s="87"/>
      <c r="O1330" s="99">
        <f t="shared" si="275"/>
        <v>10.932069150005731</v>
      </c>
      <c r="P1330" s="99"/>
      <c r="Q1330" s="107">
        <f t="shared" si="276"/>
        <v>6.3536793244894585E-2</v>
      </c>
      <c r="R1330" s="97">
        <f t="shared" si="283"/>
        <v>1.0148642333079452</v>
      </c>
      <c r="S1330" s="97">
        <f t="shared" si="286"/>
        <v>7.3849519739178211</v>
      </c>
      <c r="T1330" s="100">
        <f t="shared" si="277"/>
        <v>0.10644224411334346</v>
      </c>
      <c r="U1330" s="100">
        <f t="shared" si="278"/>
        <v>9.5104882039439342E-2</v>
      </c>
      <c r="V1330" s="100">
        <f t="shared" si="279"/>
        <v>1.1337362073904123E-2</v>
      </c>
      <c r="Y1330" s="81"/>
      <c r="Z1330" s="81"/>
    </row>
    <row r="1331" spans="1:26" ht="13">
      <c r="A1331" s="74">
        <v>1981.03</v>
      </c>
      <c r="B1331" s="95">
        <v>133.19999999999999</v>
      </c>
      <c r="C1331" s="96">
        <v>6.28</v>
      </c>
      <c r="D1331" s="95">
        <v>14.58</v>
      </c>
      <c r="E1331" s="95">
        <v>88.5</v>
      </c>
      <c r="F1331" s="96">
        <f t="shared" si="287"/>
        <v>1981.2083333332332</v>
      </c>
      <c r="G1331" s="97">
        <v>13.12</v>
      </c>
      <c r="H1331" s="96">
        <f t="shared" si="284"/>
        <v>480.4539050847456</v>
      </c>
      <c r="I1331" s="96">
        <f t="shared" si="280"/>
        <v>22.65203096045197</v>
      </c>
      <c r="J1331" s="98">
        <f t="shared" si="285"/>
        <v>111941.14601041643</v>
      </c>
      <c r="K1331" s="96">
        <f t="shared" si="281"/>
        <v>52.590224745762697</v>
      </c>
      <c r="L1331" s="98">
        <f t="shared" si="282"/>
        <v>12253.01733357261</v>
      </c>
      <c r="M1331" s="91">
        <f t="shared" si="274"/>
        <v>9.081096883854622</v>
      </c>
      <c r="N1331" s="87"/>
      <c r="O1331" s="99">
        <f t="shared" si="275"/>
        <v>11.251403769600721</v>
      </c>
      <c r="P1331" s="99"/>
      <c r="Q1331" s="107">
        <f t="shared" si="276"/>
        <v>6.1569473498460314E-2</v>
      </c>
      <c r="R1331" s="97">
        <f t="shared" si="283"/>
        <v>0.98062124254747773</v>
      </c>
      <c r="S1331" s="97">
        <f t="shared" si="286"/>
        <v>7.4439119374462681</v>
      </c>
      <c r="T1331" s="100">
        <f t="shared" si="277"/>
        <v>0.10585474086018953</v>
      </c>
      <c r="U1331" s="100">
        <f t="shared" si="278"/>
        <v>9.2847830304423562E-2</v>
      </c>
      <c r="V1331" s="100">
        <f t="shared" si="279"/>
        <v>1.3006910555765971E-2</v>
      </c>
      <c r="Y1331" s="81"/>
      <c r="Z1331" s="81"/>
    </row>
    <row r="1332" spans="1:26" ht="13">
      <c r="A1332" s="74">
        <v>1981.04</v>
      </c>
      <c r="B1332" s="95">
        <v>134.4</v>
      </c>
      <c r="C1332" s="96">
        <v>6.3166700000000002</v>
      </c>
      <c r="D1332" s="95">
        <v>14.7233</v>
      </c>
      <c r="E1332" s="95">
        <v>89.1</v>
      </c>
      <c r="F1332" s="96">
        <f t="shared" si="287"/>
        <v>1981.2916666665665</v>
      </c>
      <c r="G1332" s="97">
        <v>13.68</v>
      </c>
      <c r="H1332" s="96">
        <f t="shared" si="284"/>
        <v>481.51779124579116</v>
      </c>
      <c r="I1332" s="96">
        <f t="shared" si="280"/>
        <v>22.630870434736245</v>
      </c>
      <c r="J1332" s="98">
        <f t="shared" si="285"/>
        <v>112628.41922623156</v>
      </c>
      <c r="K1332" s="96">
        <f t="shared" si="281"/>
        <v>52.749485832210986</v>
      </c>
      <c r="L1332" s="98">
        <f t="shared" si="282"/>
        <v>12338.25896423791</v>
      </c>
      <c r="M1332" s="91">
        <f t="shared" si="274"/>
        <v>9.0855612307887395</v>
      </c>
      <c r="N1332" s="87"/>
      <c r="O1332" s="99">
        <f t="shared" si="275"/>
        <v>11.26531109646201</v>
      </c>
      <c r="P1332" s="99"/>
      <c r="Q1332" s="107">
        <f t="shared" si="276"/>
        <v>5.6376661531375508E-2</v>
      </c>
      <c r="R1332" s="97">
        <f t="shared" si="283"/>
        <v>0.98903129537480927</v>
      </c>
      <c r="S1332" s="97">
        <f t="shared" si="286"/>
        <v>7.2505022262161809</v>
      </c>
      <c r="T1332" s="100">
        <f t="shared" si="277"/>
        <v>0.10748598556547928</v>
      </c>
      <c r="U1332" s="100">
        <f t="shared" si="278"/>
        <v>9.6823295677372689E-2</v>
      </c>
      <c r="V1332" s="100">
        <f t="shared" si="279"/>
        <v>1.0662689888106591E-2</v>
      </c>
      <c r="Y1332" s="81"/>
      <c r="Z1332" s="81"/>
    </row>
    <row r="1333" spans="1:26" ht="13">
      <c r="A1333" s="74">
        <v>1981.05</v>
      </c>
      <c r="B1333" s="95">
        <v>131.69999999999999</v>
      </c>
      <c r="C1333" s="96">
        <v>6.3533299999999997</v>
      </c>
      <c r="D1333" s="95">
        <v>14.8667</v>
      </c>
      <c r="E1333" s="95">
        <v>89.8</v>
      </c>
      <c r="F1333" s="96">
        <f t="shared" si="287"/>
        <v>1981.3749999998997</v>
      </c>
      <c r="G1333" s="97">
        <v>14.1</v>
      </c>
      <c r="H1333" s="96">
        <f t="shared" si="284"/>
        <v>468.16636804008891</v>
      </c>
      <c r="I1333" s="96">
        <f t="shared" si="280"/>
        <v>22.584779279120259</v>
      </c>
      <c r="J1333" s="98">
        <f t="shared" si="285"/>
        <v>109945.70279394458</v>
      </c>
      <c r="K1333" s="96">
        <f t="shared" si="281"/>
        <v>52.848055761135846</v>
      </c>
      <c r="L1333" s="98">
        <f t="shared" si="282"/>
        <v>12411.008198380685</v>
      </c>
      <c r="M1333" s="91">
        <f t="shared" si="274"/>
        <v>8.8184834665480629</v>
      </c>
      <c r="N1333" s="87"/>
      <c r="O1333" s="99">
        <f t="shared" si="275"/>
        <v>10.943243788709784</v>
      </c>
      <c r="P1333" s="99"/>
      <c r="Q1333" s="107">
        <f t="shared" si="276"/>
        <v>5.5818882846930207E-2</v>
      </c>
      <c r="R1333" s="97">
        <f t="shared" si="283"/>
        <v>1.046130210601641</v>
      </c>
      <c r="S1333" s="97">
        <f t="shared" si="286"/>
        <v>7.1150751509365948</v>
      </c>
      <c r="T1333" s="100">
        <f t="shared" si="277"/>
        <v>0.10963271450133116</v>
      </c>
      <c r="U1333" s="100">
        <f t="shared" si="278"/>
        <v>9.9079237728755709E-2</v>
      </c>
      <c r="V1333" s="100">
        <f t="shared" si="279"/>
        <v>1.0553476772575454E-2</v>
      </c>
      <c r="Y1333" s="81"/>
      <c r="Z1333" s="81"/>
    </row>
    <row r="1334" spans="1:26" ht="13">
      <c r="A1334" s="74">
        <v>1981.06</v>
      </c>
      <c r="B1334" s="95">
        <v>132.30000000000001</v>
      </c>
      <c r="C1334" s="96">
        <v>6.39</v>
      </c>
      <c r="D1334" s="95">
        <v>15.01</v>
      </c>
      <c r="E1334" s="95">
        <v>90.6</v>
      </c>
      <c r="F1334" s="96">
        <f t="shared" si="287"/>
        <v>1981.458333333233</v>
      </c>
      <c r="G1334" s="97">
        <v>13.47</v>
      </c>
      <c r="H1334" s="96">
        <f t="shared" si="284"/>
        <v>466.1464917218542</v>
      </c>
      <c r="I1334" s="96">
        <f t="shared" si="280"/>
        <v>22.514558443708601</v>
      </c>
      <c r="J1334" s="98">
        <f t="shared" si="285"/>
        <v>109911.96448385293</v>
      </c>
      <c r="K1334" s="96">
        <f t="shared" si="281"/>
        <v>52.88631020971301</v>
      </c>
      <c r="L1334" s="98">
        <f t="shared" si="282"/>
        <v>12469.981760412944</v>
      </c>
      <c r="M1334" s="91">
        <f t="shared" si="274"/>
        <v>8.7653407443049254</v>
      </c>
      <c r="N1334" s="87"/>
      <c r="O1334" s="99">
        <f t="shared" si="275"/>
        <v>10.886260091011922</v>
      </c>
      <c r="P1334" s="99"/>
      <c r="Q1334" s="107">
        <f t="shared" si="276"/>
        <v>6.2963789588328795E-2</v>
      </c>
      <c r="R1334" s="97">
        <f t="shared" si="283"/>
        <v>0.96838210101872668</v>
      </c>
      <c r="S1334" s="97">
        <f t="shared" si="286"/>
        <v>7.3775706063510276</v>
      </c>
      <c r="T1334" s="100">
        <f t="shared" si="277"/>
        <v>0.10972456257581187</v>
      </c>
      <c r="U1334" s="100">
        <f t="shared" si="278"/>
        <v>9.3964005375105408E-2</v>
      </c>
      <c r="V1334" s="100">
        <f t="shared" si="279"/>
        <v>1.576055720070646E-2</v>
      </c>
      <c r="Y1334" s="81"/>
      <c r="Z1334" s="81"/>
    </row>
    <row r="1335" spans="1:26" ht="13">
      <c r="A1335" s="74">
        <v>1981.07</v>
      </c>
      <c r="B1335" s="95">
        <v>129.1</v>
      </c>
      <c r="C1335" s="96">
        <v>6.4333299999999998</v>
      </c>
      <c r="D1335" s="95">
        <v>15.0967</v>
      </c>
      <c r="E1335" s="95">
        <v>91.6</v>
      </c>
      <c r="F1335" s="96">
        <f t="shared" si="287"/>
        <v>1981.5416666665662</v>
      </c>
      <c r="G1335" s="97">
        <v>14.28</v>
      </c>
      <c r="H1335" s="96">
        <f t="shared" si="284"/>
        <v>449.90574836244525</v>
      </c>
      <c r="I1335" s="96">
        <f t="shared" si="280"/>
        <v>22.419768769268554</v>
      </c>
      <c r="J1335" s="98">
        <f t="shared" si="285"/>
        <v>106523.11148097621</v>
      </c>
      <c r="K1335" s="96">
        <f t="shared" si="281"/>
        <v>52.611093038755449</v>
      </c>
      <c r="L1335" s="98">
        <f t="shared" si="282"/>
        <v>12456.603075870285</v>
      </c>
      <c r="M1335" s="91">
        <f t="shared" si="274"/>
        <v>8.4453194678755086</v>
      </c>
      <c r="N1335" s="87"/>
      <c r="O1335" s="99">
        <f t="shared" si="275"/>
        <v>10.498717805693902</v>
      </c>
      <c r="P1335" s="99"/>
      <c r="Q1335" s="107">
        <f t="shared" si="276"/>
        <v>6.0110156642069063E-2</v>
      </c>
      <c r="R1335" s="97">
        <f t="shared" si="283"/>
        <v>0.97785626317232477</v>
      </c>
      <c r="S1335" s="97">
        <f t="shared" si="286"/>
        <v>7.0663127027490633</v>
      </c>
      <c r="T1335" s="100">
        <f t="shared" si="277"/>
        <v>0.11390857539913224</v>
      </c>
      <c r="U1335" s="100">
        <f t="shared" si="278"/>
        <v>9.9357671032505923E-2</v>
      </c>
      <c r="V1335" s="100">
        <f t="shared" si="279"/>
        <v>1.4550904366626316E-2</v>
      </c>
      <c r="Y1335" s="81"/>
      <c r="Z1335" s="81"/>
    </row>
    <row r="1336" spans="1:26" ht="13">
      <c r="A1336" s="74">
        <v>1981.08</v>
      </c>
      <c r="B1336" s="95">
        <v>129.6</v>
      </c>
      <c r="C1336" s="96">
        <v>6.4766700000000004</v>
      </c>
      <c r="D1336" s="95">
        <v>15.183299999999999</v>
      </c>
      <c r="E1336" s="95">
        <v>92.3</v>
      </c>
      <c r="F1336" s="96">
        <f t="shared" si="287"/>
        <v>1981.6249999998995</v>
      </c>
      <c r="G1336" s="97">
        <v>14.94</v>
      </c>
      <c r="H1336" s="96">
        <f t="shared" si="284"/>
        <v>448.22293391115909</v>
      </c>
      <c r="I1336" s="96">
        <f t="shared" si="280"/>
        <v>22.399629856283852</v>
      </c>
      <c r="J1336" s="98">
        <f t="shared" si="285"/>
        <v>106566.63442854448</v>
      </c>
      <c r="K1336" s="96">
        <f t="shared" si="281"/>
        <v>52.511599324485353</v>
      </c>
      <c r="L1336" s="98">
        <f t="shared" si="282"/>
        <v>12484.823923757094</v>
      </c>
      <c r="M1336" s="91">
        <f t="shared" si="274"/>
        <v>8.3998063165664369</v>
      </c>
      <c r="N1336" s="87"/>
      <c r="O1336" s="99">
        <f t="shared" si="275"/>
        <v>10.45210580048016</v>
      </c>
      <c r="P1336" s="99"/>
      <c r="Q1336" s="107">
        <f t="shared" si="276"/>
        <v>5.4711363406107744E-2</v>
      </c>
      <c r="R1336" s="97">
        <f t="shared" si="283"/>
        <v>0.99312741007799621</v>
      </c>
      <c r="S1336" s="97">
        <f t="shared" si="286"/>
        <v>6.857434161070719</v>
      </c>
      <c r="T1336" s="100">
        <f t="shared" si="277"/>
        <v>0.11648523649205966</v>
      </c>
      <c r="U1336" s="100">
        <f t="shared" si="278"/>
        <v>0.10584521303159589</v>
      </c>
      <c r="V1336" s="100">
        <f t="shared" si="279"/>
        <v>1.0640023460463777E-2</v>
      </c>
      <c r="Y1336" s="81"/>
      <c r="Z1336" s="81"/>
    </row>
    <row r="1337" spans="1:26" ht="13">
      <c r="A1337" s="74">
        <v>1981.09</v>
      </c>
      <c r="B1337" s="95">
        <v>118.3</v>
      </c>
      <c r="C1337" s="96">
        <v>6.52</v>
      </c>
      <c r="D1337" s="95">
        <v>15.27</v>
      </c>
      <c r="E1337" s="95">
        <v>93.2</v>
      </c>
      <c r="F1337" s="96">
        <f t="shared" si="287"/>
        <v>1981.7083333332328</v>
      </c>
      <c r="G1337" s="97">
        <v>15.32</v>
      </c>
      <c r="H1337" s="96">
        <f t="shared" si="284"/>
        <v>405.19082778969943</v>
      </c>
      <c r="I1337" s="96">
        <f t="shared" si="280"/>
        <v>22.331734549356213</v>
      </c>
      <c r="J1337" s="98">
        <f t="shared" si="285"/>
        <v>96778.048792981033</v>
      </c>
      <c r="K1337" s="96">
        <f t="shared" si="281"/>
        <v>52.30147033261801</v>
      </c>
      <c r="L1337" s="98">
        <f t="shared" si="282"/>
        <v>12491.97637420812</v>
      </c>
      <c r="M1337" s="91">
        <f t="shared" si="274"/>
        <v>7.5811630519231548</v>
      </c>
      <c r="N1337" s="87"/>
      <c r="O1337" s="99">
        <f t="shared" si="275"/>
        <v>9.4463927318347025</v>
      </c>
      <c r="P1337" s="99"/>
      <c r="Q1337" s="107">
        <f t="shared" si="276"/>
        <v>6.4820290137253128E-2</v>
      </c>
      <c r="R1337" s="97">
        <f t="shared" si="283"/>
        <v>1.0214663553165861</v>
      </c>
      <c r="S1337" s="97">
        <f t="shared" si="286"/>
        <v>6.7445410723131651</v>
      </c>
      <c r="T1337" s="100">
        <f t="shared" si="277"/>
        <v>0.12645967903323441</v>
      </c>
      <c r="U1337" s="100">
        <f t="shared" si="278"/>
        <v>0.10981760545027131</v>
      </c>
      <c r="V1337" s="100">
        <f t="shared" si="279"/>
        <v>1.6642073582963102E-2</v>
      </c>
      <c r="Y1337" s="81"/>
      <c r="Z1337" s="81"/>
    </row>
    <row r="1338" spans="1:26" ht="13">
      <c r="A1338" s="74">
        <v>1981.1</v>
      </c>
      <c r="B1338" s="95">
        <v>119.8</v>
      </c>
      <c r="C1338" s="96">
        <v>6.5566700000000004</v>
      </c>
      <c r="D1338" s="95">
        <v>15.3</v>
      </c>
      <c r="E1338" s="95">
        <v>93.4</v>
      </c>
      <c r="F1338" s="96">
        <f t="shared" si="287"/>
        <v>1981.791666666566</v>
      </c>
      <c r="G1338" s="97">
        <v>15.15</v>
      </c>
      <c r="H1338" s="96">
        <f t="shared" si="284"/>
        <v>409.44984903640244</v>
      </c>
      <c r="I1338" s="96">
        <f t="shared" si="280"/>
        <v>22.409244922216267</v>
      </c>
      <c r="J1338" s="98">
        <f t="shared" si="285"/>
        <v>98241.326443660801</v>
      </c>
      <c r="K1338" s="96">
        <f t="shared" si="281"/>
        <v>52.292009100642382</v>
      </c>
      <c r="L1338" s="98">
        <f t="shared" si="282"/>
        <v>12546.680255325628</v>
      </c>
      <c r="M1338" s="91">
        <f t="shared" si="274"/>
        <v>7.649141713319211</v>
      </c>
      <c r="N1338" s="87"/>
      <c r="O1338" s="99">
        <f t="shared" si="275"/>
        <v>9.5437534000171667</v>
      </c>
      <c r="P1338" s="99"/>
      <c r="Q1338" s="107">
        <f t="shared" si="276"/>
        <v>6.5314973550944039E-2</v>
      </c>
      <c r="R1338" s="97">
        <f t="shared" si="283"/>
        <v>1.108970876178851</v>
      </c>
      <c r="S1338" s="97">
        <f t="shared" si="286"/>
        <v>6.8745694923707426</v>
      </c>
      <c r="T1338" s="100">
        <f t="shared" si="277"/>
        <v>0.12481013401317043</v>
      </c>
      <c r="U1338" s="100">
        <f t="shared" si="278"/>
        <v>0.10916093562324169</v>
      </c>
      <c r="V1338" s="100">
        <f t="shared" si="279"/>
        <v>1.5649198389928731E-2</v>
      </c>
      <c r="Y1338" s="81"/>
      <c r="Z1338" s="81"/>
    </row>
    <row r="1339" spans="1:26" ht="13">
      <c r="A1339" s="74">
        <v>1981.11</v>
      </c>
      <c r="B1339" s="95">
        <v>122.9</v>
      </c>
      <c r="C1339" s="96">
        <v>6.5933299999999999</v>
      </c>
      <c r="D1339" s="95">
        <v>15.33</v>
      </c>
      <c r="E1339" s="95">
        <v>93.7</v>
      </c>
      <c r="F1339" s="96">
        <f t="shared" si="287"/>
        <v>1981.8749999998993</v>
      </c>
      <c r="G1339" s="97">
        <v>13.39</v>
      </c>
      <c r="H1339" s="96">
        <f t="shared" si="284"/>
        <v>418.70010085378857</v>
      </c>
      <c r="I1339" s="96">
        <f t="shared" si="280"/>
        <v>22.462391667716108</v>
      </c>
      <c r="J1339" s="98">
        <f t="shared" si="285"/>
        <v>100909.91114846358</v>
      </c>
      <c r="K1339" s="96">
        <f t="shared" si="281"/>
        <v>52.226790448239043</v>
      </c>
      <c r="L1339" s="98">
        <f t="shared" si="282"/>
        <v>12587.054010626091</v>
      </c>
      <c r="M1339" s="91">
        <f t="shared" si="274"/>
        <v>7.8107525657161068</v>
      </c>
      <c r="N1339" s="87"/>
      <c r="O1339" s="99">
        <f t="shared" si="275"/>
        <v>9.7571778791498804</v>
      </c>
      <c r="P1339" s="99"/>
      <c r="Q1339" s="107">
        <f t="shared" si="276"/>
        <v>8.0558333298078516E-2</v>
      </c>
      <c r="R1339" s="97">
        <f t="shared" si="283"/>
        <v>0.99332349567742073</v>
      </c>
      <c r="S1339" s="97">
        <f t="shared" si="286"/>
        <v>7.5992885037230895</v>
      </c>
      <c r="T1339" s="100">
        <f t="shared" si="277"/>
        <v>0.12149055866632885</v>
      </c>
      <c r="U1339" s="100">
        <f t="shared" si="278"/>
        <v>9.9305884179993642E-2</v>
      </c>
      <c r="V1339" s="100">
        <f t="shared" si="279"/>
        <v>2.218467448633521E-2</v>
      </c>
      <c r="Y1339" s="81"/>
      <c r="Z1339" s="81"/>
    </row>
    <row r="1340" spans="1:26" ht="13">
      <c r="A1340" s="74">
        <v>1981.12</v>
      </c>
      <c r="B1340" s="95">
        <v>123.8</v>
      </c>
      <c r="C1340" s="96">
        <v>6.63</v>
      </c>
      <c r="D1340" s="95">
        <v>15.36</v>
      </c>
      <c r="E1340" s="95">
        <v>94</v>
      </c>
      <c r="F1340" s="96">
        <f t="shared" si="287"/>
        <v>1981.9583333332325</v>
      </c>
      <c r="G1340" s="97">
        <v>13.72</v>
      </c>
      <c r="H1340" s="96">
        <f t="shared" si="284"/>
        <v>420.42019042553176</v>
      </c>
      <c r="I1340" s="96">
        <f t="shared" si="280"/>
        <v>22.515233138297862</v>
      </c>
      <c r="J1340" s="98">
        <f t="shared" si="285"/>
        <v>101776.66104033455</v>
      </c>
      <c r="K1340" s="96">
        <f t="shared" si="281"/>
        <v>52.161988085106366</v>
      </c>
      <c r="L1340" s="98">
        <f t="shared" si="282"/>
        <v>12627.540497411461</v>
      </c>
      <c r="M1340" s="91">
        <f t="shared" si="274"/>
        <v>7.832562137141891</v>
      </c>
      <c r="N1340" s="87"/>
      <c r="O1340" s="99">
        <f t="shared" si="275"/>
        <v>9.7958999615754632</v>
      </c>
      <c r="P1340" s="99"/>
      <c r="Q1340" s="107">
        <f t="shared" si="276"/>
        <v>7.6719176754106166E-2</v>
      </c>
      <c r="R1340" s="97">
        <f t="shared" si="283"/>
        <v>0.96595805643577104</v>
      </c>
      <c r="S1340" s="97">
        <f t="shared" si="286"/>
        <v>7.5244606983459041</v>
      </c>
      <c r="T1340" s="100">
        <f t="shared" si="277"/>
        <v>0.1214932661158048</v>
      </c>
      <c r="U1340" s="100">
        <f t="shared" si="278"/>
        <v>0.103532845627609</v>
      </c>
      <c r="V1340" s="100">
        <f t="shared" si="279"/>
        <v>1.7960420488195794E-2</v>
      </c>
      <c r="Y1340" s="81"/>
      <c r="Z1340" s="81"/>
    </row>
    <row r="1341" spans="1:26" ht="13">
      <c r="A1341" s="74">
        <v>1982.01</v>
      </c>
      <c r="B1341" s="95">
        <v>117.3</v>
      </c>
      <c r="C1341" s="96">
        <v>6.66</v>
      </c>
      <c r="D1341" s="95">
        <v>15.1767</v>
      </c>
      <c r="E1341" s="95">
        <v>94.3</v>
      </c>
      <c r="F1341" s="96">
        <f t="shared" si="287"/>
        <v>1982.0416666665658</v>
      </c>
      <c r="G1341" s="97">
        <v>14.59</v>
      </c>
      <c r="H1341" s="96">
        <f t="shared" si="284"/>
        <v>397.07915853658523</v>
      </c>
      <c r="I1341" s="96">
        <f t="shared" si="280"/>
        <v>22.545159384941673</v>
      </c>
      <c r="J1341" s="98">
        <f t="shared" si="285"/>
        <v>96581.006581049645</v>
      </c>
      <c r="K1341" s="96">
        <f t="shared" si="281"/>
        <v>51.375543609225858</v>
      </c>
      <c r="L1341" s="98">
        <f t="shared" si="282"/>
        <v>12496.001386006959</v>
      </c>
      <c r="M1341" s="91">
        <f t="shared" si="274"/>
        <v>7.3886599733759919</v>
      </c>
      <c r="N1341" s="87"/>
      <c r="O1341" s="99">
        <f t="shared" si="275"/>
        <v>9.2538268070569796</v>
      </c>
      <c r="P1341" s="99"/>
      <c r="Q1341" s="107">
        <f t="shared" si="276"/>
        <v>7.6035749513202272E-2</v>
      </c>
      <c r="R1341" s="97">
        <f t="shared" si="283"/>
        <v>1.0205727472457031</v>
      </c>
      <c r="S1341" s="97">
        <f t="shared" si="286"/>
        <v>7.2451904835497993</v>
      </c>
      <c r="T1341" s="100">
        <f t="shared" si="277"/>
        <v>0.13525435079719372</v>
      </c>
      <c r="U1341" s="100">
        <f t="shared" si="278"/>
        <v>0.10867673297263303</v>
      </c>
      <c r="V1341" s="100">
        <f t="shared" si="279"/>
        <v>2.6577617824560695E-2</v>
      </c>
      <c r="Y1341" s="81"/>
      <c r="Z1341" s="81"/>
    </row>
    <row r="1342" spans="1:26" ht="13">
      <c r="A1342" s="74">
        <v>1982.02</v>
      </c>
      <c r="B1342" s="95">
        <v>114.5</v>
      </c>
      <c r="C1342" s="96">
        <v>6.69</v>
      </c>
      <c r="D1342" s="95">
        <v>14.9933</v>
      </c>
      <c r="E1342" s="95">
        <v>94.6</v>
      </c>
      <c r="F1342" s="96">
        <f t="shared" si="287"/>
        <v>1982.124999999899</v>
      </c>
      <c r="G1342" s="97">
        <v>14.43</v>
      </c>
      <c r="H1342" s="96">
        <f t="shared" si="284"/>
        <v>386.37153541226201</v>
      </c>
      <c r="I1342" s="96">
        <f t="shared" si="280"/>
        <v>22.574895824524308</v>
      </c>
      <c r="J1342" s="98">
        <f t="shared" si="285"/>
        <v>94434.178118945376</v>
      </c>
      <c r="K1342" s="96">
        <f t="shared" si="281"/>
        <v>50.593749710887934</v>
      </c>
      <c r="L1342" s="98">
        <f t="shared" si="282"/>
        <v>12365.763867168418</v>
      </c>
      <c r="M1342" s="91">
        <f t="shared" si="274"/>
        <v>7.1818234505467284</v>
      </c>
      <c r="N1342" s="87"/>
      <c r="O1342" s="99">
        <f t="shared" si="275"/>
        <v>9.0088238106911778</v>
      </c>
      <c r="P1342" s="99"/>
      <c r="Q1342" s="107">
        <f t="shared" si="276"/>
        <v>8.1351289730412724E-2</v>
      </c>
      <c r="R1342" s="97">
        <f t="shared" si="283"/>
        <v>1.0426643818639756</v>
      </c>
      <c r="S1342" s="97">
        <f t="shared" si="286"/>
        <v>7.3707949795098271</v>
      </c>
      <c r="T1342" s="100">
        <f t="shared" si="277"/>
        <v>0.13671369118165067</v>
      </c>
      <c r="U1342" s="100">
        <f t="shared" si="278"/>
        <v>0.1045971709609399</v>
      </c>
      <c r="V1342" s="100">
        <f t="shared" si="279"/>
        <v>3.2116520220710765E-2</v>
      </c>
      <c r="Y1342" s="81"/>
      <c r="Z1342" s="81"/>
    </row>
    <row r="1343" spans="1:26" ht="13">
      <c r="A1343" s="74">
        <v>1982.03</v>
      </c>
      <c r="B1343" s="95">
        <v>110.8</v>
      </c>
      <c r="C1343" s="96">
        <v>6.72</v>
      </c>
      <c r="D1343" s="95">
        <v>14.81</v>
      </c>
      <c r="E1343" s="95">
        <v>94.5</v>
      </c>
      <c r="F1343" s="96">
        <f t="shared" si="287"/>
        <v>1982.2083333332323</v>
      </c>
      <c r="G1343" s="97">
        <v>13.86</v>
      </c>
      <c r="H1343" s="96">
        <f t="shared" si="284"/>
        <v>374.28181375661364</v>
      </c>
      <c r="I1343" s="96">
        <f t="shared" si="280"/>
        <v>22.700124444444434</v>
      </c>
      <c r="J1343" s="98">
        <f t="shared" si="285"/>
        <v>91941.644705604456</v>
      </c>
      <c r="K1343" s="96">
        <f t="shared" si="281"/>
        <v>50.028101640211631</v>
      </c>
      <c r="L1343" s="98">
        <f t="shared" si="282"/>
        <v>12289.311896119152</v>
      </c>
      <c r="M1343" s="91">
        <f t="shared" si="274"/>
        <v>6.9506737935360299</v>
      </c>
      <c r="N1343" s="87"/>
      <c r="O1343" s="99">
        <f t="shared" si="275"/>
        <v>8.734195921151267</v>
      </c>
      <c r="P1343" s="99"/>
      <c r="Q1343" s="107">
        <f t="shared" si="276"/>
        <v>9.1304256301417169E-2</v>
      </c>
      <c r="R1343" s="97">
        <f t="shared" si="283"/>
        <v>1.0110126744031835</v>
      </c>
      <c r="S1343" s="97">
        <f t="shared" si="286"/>
        <v>7.6933979471261855</v>
      </c>
      <c r="T1343" s="100">
        <f t="shared" si="277"/>
        <v>0.13802666879496672</v>
      </c>
      <c r="U1343" s="100">
        <f t="shared" si="278"/>
        <v>9.8458769841764049E-2</v>
      </c>
      <c r="V1343" s="100">
        <f t="shared" si="279"/>
        <v>3.9567898953202674E-2</v>
      </c>
      <c r="Y1343" s="81"/>
      <c r="Z1343" s="81"/>
    </row>
    <row r="1344" spans="1:26" ht="13">
      <c r="A1344" s="74">
        <v>1982.04</v>
      </c>
      <c r="B1344" s="95">
        <v>116.3</v>
      </c>
      <c r="C1344" s="96">
        <v>6.75</v>
      </c>
      <c r="D1344" s="95">
        <v>14.5967</v>
      </c>
      <c r="E1344" s="95">
        <v>94.9</v>
      </c>
      <c r="F1344" s="96">
        <f t="shared" si="287"/>
        <v>1982.2916666665656</v>
      </c>
      <c r="G1344" s="97">
        <v>13.87</v>
      </c>
      <c r="H1344" s="96">
        <f t="shared" si="284"/>
        <v>391.20489093782919</v>
      </c>
      <c r="I1344" s="96">
        <f t="shared" si="280"/>
        <v>22.70535695468914</v>
      </c>
      <c r="J1344" s="98">
        <f t="shared" si="285"/>
        <v>96563.561866530828</v>
      </c>
      <c r="K1344" s="96">
        <f t="shared" si="281"/>
        <v>49.099745757112728</v>
      </c>
      <c r="L1344" s="98">
        <f t="shared" si="282"/>
        <v>12119.598826287103</v>
      </c>
      <c r="M1344" s="91">
        <f t="shared" si="274"/>
        <v>7.2590726254261444</v>
      </c>
      <c r="N1344" s="87"/>
      <c r="O1344" s="99">
        <f t="shared" si="275"/>
        <v>9.135762299511816</v>
      </c>
      <c r="P1344" s="99"/>
      <c r="Q1344" s="107">
        <f t="shared" si="276"/>
        <v>8.5288689814834451E-2</v>
      </c>
      <c r="R1344" s="97">
        <f t="shared" si="283"/>
        <v>1.0251220228422484</v>
      </c>
      <c r="S1344" s="97">
        <f t="shared" si="286"/>
        <v>7.7453383328920404</v>
      </c>
      <c r="T1344" s="100">
        <f t="shared" si="277"/>
        <v>0.13259506168701951</v>
      </c>
      <c r="U1344" s="100">
        <f t="shared" si="278"/>
        <v>9.8706801499587105E-2</v>
      </c>
      <c r="V1344" s="100">
        <f t="shared" si="279"/>
        <v>3.3888260187432406E-2</v>
      </c>
      <c r="Y1344" s="81"/>
      <c r="Z1344" s="81"/>
    </row>
    <row r="1345" spans="1:26" ht="13">
      <c r="A1345" s="74">
        <v>1982.05</v>
      </c>
      <c r="B1345" s="95">
        <v>116.4</v>
      </c>
      <c r="C1345" s="96">
        <v>6.78</v>
      </c>
      <c r="D1345" s="95">
        <v>14.3833</v>
      </c>
      <c r="E1345" s="95">
        <v>95.8</v>
      </c>
      <c r="F1345" s="96">
        <f t="shared" si="287"/>
        <v>1982.3749999998988</v>
      </c>
      <c r="G1345" s="97">
        <v>13.62</v>
      </c>
      <c r="H1345" s="96">
        <f t="shared" si="284"/>
        <v>387.862903966597</v>
      </c>
      <c r="I1345" s="96">
        <f t="shared" si="280"/>
        <v>22.592014509394566</v>
      </c>
      <c r="J1345" s="98">
        <f t="shared" si="285"/>
        <v>96203.348962702832</v>
      </c>
      <c r="K1345" s="96">
        <f t="shared" si="281"/>
        <v>47.927392668580367</v>
      </c>
      <c r="L1345" s="98">
        <f t="shared" si="282"/>
        <v>11887.642861986629</v>
      </c>
      <c r="M1345" s="91">
        <f t="shared" ref="M1345:M1408" si="288">H1345/AVERAGE(K1225:K1344)</f>
        <v>7.19261248446462</v>
      </c>
      <c r="N1345" s="87"/>
      <c r="O1345" s="99">
        <f t="shared" ref="O1345:O1408" si="289">J1345/AVERAGE(L1225:L1344)</f>
        <v>9.0662935630478749</v>
      </c>
      <c r="P1345" s="99"/>
      <c r="Q1345" s="107">
        <f t="shared" ref="Q1345:Q1408" si="290">1/M1345-(G1345/100-(((E1345/E1225)^(1/10))-1))</f>
        <v>8.982571898673003E-2</v>
      </c>
      <c r="R1345" s="97">
        <f t="shared" si="283"/>
        <v>0.97541064127436528</v>
      </c>
      <c r="S1345" s="97">
        <f t="shared" si="286"/>
        <v>7.8653247782274436</v>
      </c>
      <c r="T1345" s="100">
        <f t="shared" si="277"/>
        <v>0.13517772888684632</v>
      </c>
      <c r="U1345" s="100">
        <f t="shared" si="278"/>
        <v>9.8230402434277275E-2</v>
      </c>
      <c r="V1345" s="100">
        <f t="shared" si="279"/>
        <v>3.694732645256904E-2</v>
      </c>
      <c r="Y1345" s="81"/>
      <c r="Z1345" s="81"/>
    </row>
    <row r="1346" spans="1:26" ht="13">
      <c r="A1346" s="74">
        <v>1982.06</v>
      </c>
      <c r="B1346" s="95">
        <v>109.7</v>
      </c>
      <c r="C1346" s="96">
        <v>6.81</v>
      </c>
      <c r="D1346" s="95">
        <v>14.17</v>
      </c>
      <c r="E1346" s="95">
        <v>97</v>
      </c>
      <c r="F1346" s="96">
        <f t="shared" si="287"/>
        <v>1982.4583333332321</v>
      </c>
      <c r="G1346" s="97">
        <v>14.3</v>
      </c>
      <c r="H1346" s="96">
        <f t="shared" si="284"/>
        <v>361.01534896907202</v>
      </c>
      <c r="I1346" s="96">
        <f t="shared" si="280"/>
        <v>22.411253659793807</v>
      </c>
      <c r="J1346" s="98">
        <f t="shared" si="285"/>
        <v>90007.461516558164</v>
      </c>
      <c r="K1346" s="96">
        <f t="shared" si="281"/>
        <v>46.632520463917515</v>
      </c>
      <c r="L1346" s="98">
        <f t="shared" si="282"/>
        <v>11626.305648948308</v>
      </c>
      <c r="M1346" s="91">
        <f t="shared" si="288"/>
        <v>6.6921339881975843</v>
      </c>
      <c r="N1346" s="87"/>
      <c r="O1346" s="99">
        <f t="shared" si="289"/>
        <v>8.4514967536399066</v>
      </c>
      <c r="P1346" s="99"/>
      <c r="Q1346" s="107">
        <f t="shared" si="290"/>
        <v>9.4516031526627686E-2</v>
      </c>
      <c r="R1346" s="97">
        <f t="shared" si="283"/>
        <v>1.0306651376519482</v>
      </c>
      <c r="S1346" s="97">
        <f t="shared" si="286"/>
        <v>7.5770111168659611</v>
      </c>
      <c r="T1346" s="100">
        <f t="shared" ref="T1346:T1409" si="291">(($J1466/$J1346)^(1/10)-1)</f>
        <v>0.14082431267500195</v>
      </c>
      <c r="U1346" s="100">
        <f t="shared" ref="U1346:U1409" si="292">(($S1466/$S1346)^(1/10)-1)</f>
        <v>0.10362332159161558</v>
      </c>
      <c r="V1346" s="100">
        <f t="shared" ref="V1346:V1409" si="293">T1346-U1346</f>
        <v>3.720099108338637E-2</v>
      </c>
      <c r="Y1346" s="81"/>
      <c r="Z1346" s="81"/>
    </row>
    <row r="1347" spans="1:26" ht="13">
      <c r="A1347" s="74">
        <v>1982.07</v>
      </c>
      <c r="B1347" s="95">
        <v>109.4</v>
      </c>
      <c r="C1347" s="96">
        <v>6.8233300000000003</v>
      </c>
      <c r="D1347" s="95">
        <v>13.966699999999999</v>
      </c>
      <c r="E1347" s="95">
        <v>97.5</v>
      </c>
      <c r="F1347" s="96">
        <f t="shared" si="287"/>
        <v>1982.5416666665653</v>
      </c>
      <c r="G1347" s="97">
        <v>13.95</v>
      </c>
      <c r="H1347" s="96">
        <f t="shared" si="284"/>
        <v>358.18177128205122</v>
      </c>
      <c r="I1347" s="96">
        <f t="shared" si="280"/>
        <v>22.33996732579487</v>
      </c>
      <c r="J1347" s="98">
        <f t="shared" si="285"/>
        <v>89765.14636544697</v>
      </c>
      <c r="K1347" s="96">
        <f t="shared" si="281"/>
        <v>45.727763665128187</v>
      </c>
      <c r="L1347" s="98">
        <f t="shared" si="282"/>
        <v>11459.989668576673</v>
      </c>
      <c r="M1347" s="91">
        <f t="shared" si="288"/>
        <v>6.6386531002087565</v>
      </c>
      <c r="N1347" s="87"/>
      <c r="O1347" s="99">
        <f t="shared" si="289"/>
        <v>8.4002969540387102</v>
      </c>
      <c r="P1347" s="99"/>
      <c r="Q1347" s="107">
        <f t="shared" si="290"/>
        <v>9.9258643505639704E-2</v>
      </c>
      <c r="R1347" s="97">
        <f t="shared" si="283"/>
        <v>1.0609778281904543</v>
      </c>
      <c r="S1347" s="97">
        <f t="shared" si="286"/>
        <v>7.7693131995716387</v>
      </c>
      <c r="T1347" s="100">
        <f t="shared" si="291"/>
        <v>0.14305152120152997</v>
      </c>
      <c r="U1347" s="100">
        <f t="shared" si="292"/>
        <v>0.10454976257346549</v>
      </c>
      <c r="V1347" s="100">
        <f t="shared" si="293"/>
        <v>3.8501758628064486E-2</v>
      </c>
      <c r="Y1347" s="81"/>
      <c r="Z1347" s="81"/>
    </row>
    <row r="1348" spans="1:26" ht="13">
      <c r="A1348" s="74">
        <v>1982.08</v>
      </c>
      <c r="B1348" s="95">
        <v>109.7</v>
      </c>
      <c r="C1348" s="96">
        <v>6.8366699999999998</v>
      </c>
      <c r="D1348" s="95">
        <v>13.763299999999999</v>
      </c>
      <c r="E1348" s="95">
        <v>97.7</v>
      </c>
      <c r="F1348" s="96">
        <f t="shared" si="287"/>
        <v>1982.6249999998986</v>
      </c>
      <c r="G1348" s="97">
        <v>13.06</v>
      </c>
      <c r="H1348" s="96">
        <f t="shared" si="284"/>
        <v>358.4287497441145</v>
      </c>
      <c r="I1348" s="96">
        <f t="shared" si="280"/>
        <v>22.337822064841344</v>
      </c>
      <c r="J1348" s="98">
        <f t="shared" si="285"/>
        <v>90293.55557523662</v>
      </c>
      <c r="K1348" s="96">
        <f t="shared" si="281"/>
        <v>44.969575308597733</v>
      </c>
      <c r="L1348" s="98">
        <f t="shared" si="282"/>
        <v>11328.507688684178</v>
      </c>
      <c r="M1348" s="91">
        <f t="shared" si="288"/>
        <v>6.6434227521660878</v>
      </c>
      <c r="N1348" s="87"/>
      <c r="O1348" s="99">
        <f t="shared" si="289"/>
        <v>8.4227507585675845</v>
      </c>
      <c r="P1348" s="99"/>
      <c r="Q1348" s="107">
        <f t="shared" si="290"/>
        <v>0.10801408722100173</v>
      </c>
      <c r="R1348" s="97">
        <f t="shared" si="283"/>
        <v>1.0519607466985679</v>
      </c>
      <c r="S1348" s="97">
        <f t="shared" si="286"/>
        <v>8.2261947992708517</v>
      </c>
      <c r="T1348" s="100">
        <f t="shared" si="291"/>
        <v>0.14312759854629231</v>
      </c>
      <c r="U1348" s="100">
        <f t="shared" si="292"/>
        <v>0.1005365972969634</v>
      </c>
      <c r="V1348" s="100">
        <f t="shared" si="293"/>
        <v>4.2591001249328908E-2</v>
      </c>
      <c r="Y1348" s="81"/>
      <c r="Z1348" s="81"/>
    </row>
    <row r="1349" spans="1:26" ht="13">
      <c r="A1349" s="74">
        <v>1982.09</v>
      </c>
      <c r="B1349" s="95">
        <v>122.4</v>
      </c>
      <c r="C1349" s="96">
        <v>6.85</v>
      </c>
      <c r="D1349" s="95">
        <v>13.56</v>
      </c>
      <c r="E1349" s="95">
        <v>97.9</v>
      </c>
      <c r="F1349" s="96">
        <f t="shared" si="287"/>
        <v>1982.7083333332318</v>
      </c>
      <c r="G1349" s="97">
        <v>12.34</v>
      </c>
      <c r="H1349" s="96">
        <f t="shared" si="284"/>
        <v>399.10714198161372</v>
      </c>
      <c r="I1349" s="96">
        <f t="shared" si="280"/>
        <v>22.335652962206321</v>
      </c>
      <c r="J1349" s="98">
        <f t="shared" si="285"/>
        <v>101009.94053725328</v>
      </c>
      <c r="K1349" s="96">
        <f t="shared" si="281"/>
        <v>44.214810827374855</v>
      </c>
      <c r="L1349" s="98">
        <f t="shared" si="282"/>
        <v>11190.316941872177</v>
      </c>
      <c r="M1349" s="91">
        <f t="shared" si="288"/>
        <v>7.3988382003233024</v>
      </c>
      <c r="N1349" s="87"/>
      <c r="O1349" s="99">
        <f t="shared" si="289"/>
        <v>9.3938442850122144</v>
      </c>
      <c r="P1349" s="99"/>
      <c r="Q1349" s="107">
        <f t="shared" si="290"/>
        <v>9.9809376875610437E-2</v>
      </c>
      <c r="R1349" s="97">
        <f t="shared" si="283"/>
        <v>1.0967112869231939</v>
      </c>
      <c r="S1349" s="97">
        <f t="shared" si="286"/>
        <v>8.635955506626841</v>
      </c>
      <c r="T1349" s="100">
        <f t="shared" si="291"/>
        <v>0.13048571601745818</v>
      </c>
      <c r="U1349" s="100">
        <f t="shared" si="292"/>
        <v>9.6837708603978667E-2</v>
      </c>
      <c r="V1349" s="100">
        <f t="shared" si="293"/>
        <v>3.3648007413479508E-2</v>
      </c>
      <c r="Y1349" s="81"/>
      <c r="Z1349" s="81"/>
    </row>
    <row r="1350" spans="1:26" ht="13">
      <c r="A1350" s="74">
        <v>1982.1</v>
      </c>
      <c r="B1350" s="95">
        <v>132.69999999999999</v>
      </c>
      <c r="C1350" s="96">
        <v>6.8566700000000003</v>
      </c>
      <c r="D1350" s="95">
        <v>13.253299999999999</v>
      </c>
      <c r="E1350" s="95">
        <v>98.2</v>
      </c>
      <c r="F1350" s="96">
        <f t="shared" si="287"/>
        <v>1982.7916666665651</v>
      </c>
      <c r="G1350" s="97">
        <v>10.91</v>
      </c>
      <c r="H1350" s="96">
        <f t="shared" si="284"/>
        <v>431.37026832993871</v>
      </c>
      <c r="I1350" s="96">
        <f t="shared" si="280"/>
        <v>22.289100058401214</v>
      </c>
      <c r="J1350" s="98">
        <f t="shared" si="285"/>
        <v>109645.5035246051</v>
      </c>
      <c r="K1350" s="96">
        <f t="shared" si="281"/>
        <v>43.082739843686333</v>
      </c>
      <c r="L1350" s="98">
        <f t="shared" si="282"/>
        <v>10950.751709590419</v>
      </c>
      <c r="M1350" s="91">
        <f t="shared" si="288"/>
        <v>7.9998409945345861</v>
      </c>
      <c r="N1350" s="87"/>
      <c r="O1350" s="99">
        <f t="shared" si="289"/>
        <v>10.167766914461472</v>
      </c>
      <c r="P1350" s="99"/>
      <c r="Q1350" s="107">
        <f t="shared" si="290"/>
        <v>0.10377276401638616</v>
      </c>
      <c r="R1350" s="97">
        <f t="shared" si="283"/>
        <v>1.0311735941154534</v>
      </c>
      <c r="S1350" s="97">
        <f t="shared" si="286"/>
        <v>9.4422156110560067</v>
      </c>
      <c r="T1350" s="100">
        <f t="shared" si="291"/>
        <v>0.11952157206408986</v>
      </c>
      <c r="U1350" s="100">
        <f t="shared" si="292"/>
        <v>8.5943969161108136E-2</v>
      </c>
      <c r="V1350" s="100">
        <f t="shared" si="293"/>
        <v>3.3577602902981729E-2</v>
      </c>
      <c r="Y1350" s="81"/>
      <c r="Z1350" s="81"/>
    </row>
    <row r="1351" spans="1:26" ht="13">
      <c r="A1351" s="74">
        <v>1982.11</v>
      </c>
      <c r="B1351" s="95">
        <v>138.1</v>
      </c>
      <c r="C1351" s="96">
        <v>6.8633300000000004</v>
      </c>
      <c r="D1351" s="95">
        <v>12.9467</v>
      </c>
      <c r="E1351" s="95">
        <v>98</v>
      </c>
      <c r="F1351" s="96">
        <f t="shared" si="287"/>
        <v>1982.8749999998984</v>
      </c>
      <c r="G1351" s="97">
        <v>10.55</v>
      </c>
      <c r="H1351" s="96">
        <f t="shared" si="284"/>
        <v>449.84031683673453</v>
      </c>
      <c r="I1351" s="96">
        <f t="shared" si="280"/>
        <v>22.356281982295911</v>
      </c>
      <c r="J1351" s="98">
        <f t="shared" si="285"/>
        <v>114813.75475076567</v>
      </c>
      <c r="K1351" s="96">
        <f t="shared" si="281"/>
        <v>42.17195966683672</v>
      </c>
      <c r="L1351" s="98">
        <f t="shared" si="282"/>
        <v>10763.644016160304</v>
      </c>
      <c r="M1351" s="91">
        <f t="shared" si="288"/>
        <v>8.3474769381554239</v>
      </c>
      <c r="N1351" s="87"/>
      <c r="O1351" s="99">
        <f t="shared" si="289"/>
        <v>10.619399669022311</v>
      </c>
      <c r="P1351" s="99"/>
      <c r="Q1351" s="107">
        <f t="shared" si="290"/>
        <v>0.1016883976506321</v>
      </c>
      <c r="R1351" s="97">
        <f t="shared" si="283"/>
        <v>1.0094053062237236</v>
      </c>
      <c r="S1351" s="97">
        <f t="shared" si="286"/>
        <v>9.7564339456331464</v>
      </c>
      <c r="T1351" s="100">
        <f t="shared" si="291"/>
        <v>0.1172542550530038</v>
      </c>
      <c r="U1351" s="100">
        <f t="shared" si="292"/>
        <v>8.0651341202742088E-2</v>
      </c>
      <c r="V1351" s="100">
        <f t="shared" si="293"/>
        <v>3.6602913850261709E-2</v>
      </c>
      <c r="Y1351" s="81"/>
      <c r="Z1351" s="81"/>
    </row>
    <row r="1352" spans="1:26" ht="13">
      <c r="A1352" s="74">
        <v>1982.12</v>
      </c>
      <c r="B1352" s="95">
        <v>139.4</v>
      </c>
      <c r="C1352" s="96">
        <v>6.87</v>
      </c>
      <c r="D1352" s="95">
        <v>12.64</v>
      </c>
      <c r="E1352" s="95">
        <v>97.6</v>
      </c>
      <c r="F1352" s="96">
        <f t="shared" si="287"/>
        <v>1982.9583333332316</v>
      </c>
      <c r="G1352" s="97">
        <v>10.54</v>
      </c>
      <c r="H1352" s="96">
        <f t="shared" si="284"/>
        <v>455.93583709016383</v>
      </c>
      <c r="I1352" s="96">
        <f t="shared" si="280"/>
        <v>22.46972167008196</v>
      </c>
      <c r="J1352" s="98">
        <f t="shared" si="285"/>
        <v>116847.44454240303</v>
      </c>
      <c r="K1352" s="96">
        <f t="shared" si="281"/>
        <v>41.341671311475402</v>
      </c>
      <c r="L1352" s="98">
        <f t="shared" si="282"/>
        <v>10595.062403270977</v>
      </c>
      <c r="M1352" s="91">
        <f t="shared" si="288"/>
        <v>8.4677384014004744</v>
      </c>
      <c r="N1352" s="87"/>
      <c r="O1352" s="99">
        <f t="shared" si="289"/>
        <v>10.782007239538856</v>
      </c>
      <c r="P1352" s="99"/>
      <c r="Q1352" s="107">
        <f t="shared" si="290"/>
        <v>9.9386333731798226E-2</v>
      </c>
      <c r="R1352" s="97">
        <f t="shared" si="283"/>
        <v>1.0137086656838108</v>
      </c>
      <c r="S1352" s="97">
        <f t="shared" si="286"/>
        <v>9.8885576543570597</v>
      </c>
      <c r="T1352" s="100">
        <f t="shared" si="291"/>
        <v>0.1189690134360597</v>
      </c>
      <c r="U1352" s="100">
        <f t="shared" si="292"/>
        <v>8.066255773650699E-2</v>
      </c>
      <c r="V1352" s="100">
        <f t="shared" si="293"/>
        <v>3.8306455699552711E-2</v>
      </c>
      <c r="Y1352" s="81"/>
      <c r="Z1352" s="81"/>
    </row>
    <row r="1353" spans="1:26" ht="13">
      <c r="A1353" s="74">
        <v>1983.01</v>
      </c>
      <c r="B1353" s="95">
        <v>144.30000000000001</v>
      </c>
      <c r="C1353" s="96">
        <v>6.8833299999999999</v>
      </c>
      <c r="D1353" s="95">
        <v>12.566700000000001</v>
      </c>
      <c r="E1353" s="95">
        <v>97.8</v>
      </c>
      <c r="F1353" s="96">
        <f t="shared" si="287"/>
        <v>1983.0416666665649</v>
      </c>
      <c r="G1353" s="97">
        <v>10.46</v>
      </c>
      <c r="H1353" s="96">
        <f t="shared" si="284"/>
        <v>470.99711809815943</v>
      </c>
      <c r="I1353" s="96">
        <f t="shared" ref="I1353:I1416" si="294">C1353*$E$1859/E1353</f>
        <v>22.467280616206537</v>
      </c>
      <c r="J1353" s="98">
        <f t="shared" si="285"/>
        <v>121187.18359523185</v>
      </c>
      <c r="K1353" s="96">
        <f t="shared" ref="K1353:K1416" si="295">D1353*$E$1859/E1353</f>
        <v>41.01787584202453</v>
      </c>
      <c r="L1353" s="98">
        <f t="shared" ref="L1353:L1416" si="296">K1353*(J1353/H1353)</f>
        <v>10553.866805864172</v>
      </c>
      <c r="M1353" s="91">
        <f t="shared" si="288"/>
        <v>8.7567832241347432</v>
      </c>
      <c r="N1353" s="87"/>
      <c r="O1353" s="99">
        <f t="shared" si="289"/>
        <v>11.158544264730367</v>
      </c>
      <c r="P1353" s="99"/>
      <c r="Q1353" s="107">
        <f t="shared" si="290"/>
        <v>9.6255295626268958E-2</v>
      </c>
      <c r="R1353" s="97">
        <f t="shared" ref="R1353:R1416" si="297">((G1353/G1354+G1353/1200+((1+G1354/1200)^(-119))*(1-G1353/G1354)))</f>
        <v>0.99287968796737325</v>
      </c>
      <c r="S1353" s="97">
        <f t="shared" si="286"/>
        <v>10.003617369414798</v>
      </c>
      <c r="T1353" s="100">
        <f t="shared" si="291"/>
        <v>0.1145070153701413</v>
      </c>
      <c r="U1353" s="100">
        <f t="shared" si="292"/>
        <v>8.0807341285989098E-2</v>
      </c>
      <c r="V1353" s="100">
        <f t="shared" si="293"/>
        <v>3.3699674084152198E-2</v>
      </c>
      <c r="Y1353" s="81"/>
      <c r="Z1353" s="81"/>
    </row>
    <row r="1354" spans="1:26" ht="13">
      <c r="A1354" s="74">
        <v>1983.02</v>
      </c>
      <c r="B1354" s="95">
        <v>146.80000000000001</v>
      </c>
      <c r="C1354" s="96">
        <v>6.8966700000000003</v>
      </c>
      <c r="D1354" s="95">
        <v>12.4933</v>
      </c>
      <c r="E1354" s="95">
        <v>97.9</v>
      </c>
      <c r="F1354" s="96">
        <f t="shared" si="287"/>
        <v>1983.1249999998981</v>
      </c>
      <c r="G1354" s="97">
        <v>10.72</v>
      </c>
      <c r="H1354" s="96">
        <f t="shared" ref="H1354:H1417" si="298">B1354*$E$1859/E1354</f>
        <v>478.66771603677205</v>
      </c>
      <c r="I1354" s="96">
        <f t="shared" si="294"/>
        <v>22.487828863483141</v>
      </c>
      <c r="J1354" s="98">
        <f t="shared" ref="J1354:J1417" si="299">J1353*((H1354+(I1354/12))/H1353)</f>
        <v>123642.99737834765</v>
      </c>
      <c r="K1354" s="96">
        <f t="shared" si="295"/>
        <v>40.736644255873323</v>
      </c>
      <c r="L1354" s="98">
        <f t="shared" si="296"/>
        <v>10522.541274842713</v>
      </c>
      <c r="M1354" s="91">
        <f t="shared" si="288"/>
        <v>8.9104934366241171</v>
      </c>
      <c r="N1354" s="87"/>
      <c r="O1354" s="99">
        <f t="shared" si="289"/>
        <v>11.362068266848599</v>
      </c>
      <c r="P1354" s="99"/>
      <c r="Q1354" s="107">
        <f t="shared" si="290"/>
        <v>9.1034018855072202E-2</v>
      </c>
      <c r="R1354" s="97">
        <f t="shared" si="297"/>
        <v>1.0218357023839544</v>
      </c>
      <c r="S1354" s="97">
        <f t="shared" ref="S1354:S1417" si="300">S1353*R1353*E1353/E1354</f>
        <v>9.9222430494986593</v>
      </c>
      <c r="T1354" s="100">
        <f t="shared" si="291"/>
        <v>0.11378722948097164</v>
      </c>
      <c r="U1354" s="100">
        <f t="shared" si="292"/>
        <v>8.4573040422435408E-2</v>
      </c>
      <c r="V1354" s="100">
        <f t="shared" si="293"/>
        <v>2.9214189058536233E-2</v>
      </c>
      <c r="Y1354" s="81"/>
      <c r="Z1354" s="81"/>
    </row>
    <row r="1355" spans="1:26" ht="13">
      <c r="A1355" s="74">
        <v>1983.03</v>
      </c>
      <c r="B1355" s="95">
        <v>151.9</v>
      </c>
      <c r="C1355" s="96">
        <v>6.91</v>
      </c>
      <c r="D1355" s="95">
        <v>12.42</v>
      </c>
      <c r="E1355" s="95">
        <v>97.9</v>
      </c>
      <c r="F1355" s="96">
        <f t="shared" ref="F1355:F1418" si="301">F1354+1/12</f>
        <v>1983.2083333332314</v>
      </c>
      <c r="G1355" s="97">
        <v>10.51</v>
      </c>
      <c r="H1355" s="96">
        <f t="shared" si="298"/>
        <v>495.29718028600598</v>
      </c>
      <c r="I1355" s="96">
        <f t="shared" si="294"/>
        <v>22.531293718079667</v>
      </c>
      <c r="J1355" s="98">
        <f t="shared" si="299"/>
        <v>128423.4949665852</v>
      </c>
      <c r="K1355" s="96">
        <f t="shared" si="295"/>
        <v>40.49763646578139</v>
      </c>
      <c r="L1355" s="98">
        <f t="shared" si="296"/>
        <v>10500.459562113154</v>
      </c>
      <c r="M1355" s="91">
        <f t="shared" si="288"/>
        <v>9.2328297051905235</v>
      </c>
      <c r="N1355" s="87"/>
      <c r="O1355" s="99">
        <f t="shared" si="289"/>
        <v>11.779312721126239</v>
      </c>
      <c r="P1355" s="99"/>
      <c r="Q1355" s="107">
        <f t="shared" si="290"/>
        <v>8.8208510612932153E-2</v>
      </c>
      <c r="R1355" s="97">
        <f t="shared" si="297"/>
        <v>1.0155474590353635</v>
      </c>
      <c r="S1355" s="97">
        <f t="shared" si="300"/>
        <v>10.138902195708772</v>
      </c>
      <c r="T1355" s="100">
        <f t="shared" si="291"/>
        <v>0.11154596523456917</v>
      </c>
      <c r="U1355" s="100">
        <f t="shared" si="292"/>
        <v>8.4648988018722671E-2</v>
      </c>
      <c r="V1355" s="100">
        <f t="shared" si="293"/>
        <v>2.6896977215846496E-2</v>
      </c>
      <c r="Y1355" s="81"/>
      <c r="Z1355" s="81"/>
    </row>
    <row r="1356" spans="1:26" ht="13">
      <c r="A1356" s="74">
        <v>1983.04</v>
      </c>
      <c r="B1356" s="95">
        <v>157.69999999999999</v>
      </c>
      <c r="C1356" s="96">
        <v>6.92</v>
      </c>
      <c r="D1356" s="95">
        <v>12.476699999999999</v>
      </c>
      <c r="E1356" s="95">
        <v>98.6</v>
      </c>
      <c r="F1356" s="96">
        <f t="shared" si="301"/>
        <v>1983.2916666665647</v>
      </c>
      <c r="G1356" s="97">
        <v>10.4</v>
      </c>
      <c r="H1356" s="96">
        <f t="shared" si="298"/>
        <v>510.55854817444202</v>
      </c>
      <c r="I1356" s="96">
        <f t="shared" si="294"/>
        <v>22.403710547667337</v>
      </c>
      <c r="J1356" s="98">
        <f t="shared" si="299"/>
        <v>132864.63022265412</v>
      </c>
      <c r="K1356" s="96">
        <f t="shared" si="295"/>
        <v>40.393695865618653</v>
      </c>
      <c r="L1356" s="98">
        <f t="shared" si="296"/>
        <v>10511.808065307474</v>
      </c>
      <c r="M1356" s="91">
        <f t="shared" si="288"/>
        <v>9.53158128416041</v>
      </c>
      <c r="N1356" s="87"/>
      <c r="O1356" s="99">
        <f t="shared" si="289"/>
        <v>12.16503159063045</v>
      </c>
      <c r="P1356" s="99"/>
      <c r="Q1356" s="107">
        <f t="shared" si="290"/>
        <v>8.59376316392126E-2</v>
      </c>
      <c r="R1356" s="97">
        <f t="shared" si="297"/>
        <v>1.0099020734301765</v>
      </c>
      <c r="S1356" s="97">
        <f t="shared" si="300"/>
        <v>10.223437219728854</v>
      </c>
      <c r="T1356" s="100">
        <f t="shared" si="291"/>
        <v>0.1059706013415338</v>
      </c>
      <c r="U1356" s="100">
        <f t="shared" si="292"/>
        <v>8.4066606397504184E-2</v>
      </c>
      <c r="V1356" s="100">
        <f t="shared" si="293"/>
        <v>2.1903994944029614E-2</v>
      </c>
      <c r="Y1356" s="81"/>
      <c r="Z1356" s="81"/>
    </row>
    <row r="1357" spans="1:26" ht="13">
      <c r="A1357" s="74">
        <v>1983.05</v>
      </c>
      <c r="B1357" s="95">
        <v>164.1</v>
      </c>
      <c r="C1357" s="96">
        <v>6.93</v>
      </c>
      <c r="D1357" s="95">
        <v>12.533300000000001</v>
      </c>
      <c r="E1357" s="95">
        <v>99.2</v>
      </c>
      <c r="F1357" s="96">
        <f t="shared" si="301"/>
        <v>1983.3749999998979</v>
      </c>
      <c r="G1357" s="97">
        <v>10.38</v>
      </c>
      <c r="H1357" s="96">
        <f t="shared" si="298"/>
        <v>528.06536340725791</v>
      </c>
      <c r="I1357" s="96">
        <f t="shared" si="294"/>
        <v>22.300383719758056</v>
      </c>
      <c r="J1357" s="98">
        <f t="shared" si="299"/>
        <v>137904.10622636287</v>
      </c>
      <c r="K1357" s="96">
        <f t="shared" si="295"/>
        <v>40.331515046874983</v>
      </c>
      <c r="L1357" s="98">
        <f t="shared" si="296"/>
        <v>10532.562672558644</v>
      </c>
      <c r="M1357" s="91">
        <f t="shared" si="288"/>
        <v>9.8744565046683981</v>
      </c>
      <c r="N1357" s="87"/>
      <c r="O1357" s="99">
        <f t="shared" si="289"/>
        <v>12.605255648355699</v>
      </c>
      <c r="P1357" s="99"/>
      <c r="Q1357" s="107">
        <f t="shared" si="290"/>
        <v>8.2408883245413692E-2</v>
      </c>
      <c r="R1357" s="97">
        <f t="shared" si="297"/>
        <v>0.9801737810824116</v>
      </c>
      <c r="S1357" s="97">
        <f t="shared" si="300"/>
        <v>10.262222842284661</v>
      </c>
      <c r="T1357" s="100">
        <f t="shared" si="291"/>
        <v>0.10250417283690183</v>
      </c>
      <c r="U1357" s="100">
        <f t="shared" si="292"/>
        <v>8.3480022150906663E-2</v>
      </c>
      <c r="V1357" s="100">
        <f t="shared" si="293"/>
        <v>1.9024150685995167E-2</v>
      </c>
      <c r="Y1357" s="81"/>
      <c r="Z1357" s="81"/>
    </row>
    <row r="1358" spans="1:26" ht="13">
      <c r="A1358" s="74">
        <v>1983.06</v>
      </c>
      <c r="B1358" s="95">
        <v>166.4</v>
      </c>
      <c r="C1358" s="96">
        <v>6.94</v>
      </c>
      <c r="D1358" s="95">
        <v>12.59</v>
      </c>
      <c r="E1358" s="95">
        <v>99.5</v>
      </c>
      <c r="F1358" s="96">
        <f t="shared" si="301"/>
        <v>1983.4583333332312</v>
      </c>
      <c r="G1358" s="97">
        <v>10.85</v>
      </c>
      <c r="H1358" s="96">
        <f t="shared" si="298"/>
        <v>533.85217286432146</v>
      </c>
      <c r="I1358" s="96">
        <f t="shared" si="294"/>
        <v>22.265228844221099</v>
      </c>
      <c r="J1358" s="98">
        <f t="shared" si="299"/>
        <v>139899.87619364966</v>
      </c>
      <c r="K1358" s="96">
        <f t="shared" si="295"/>
        <v>40.391820050251248</v>
      </c>
      <c r="L1358" s="98">
        <f t="shared" si="296"/>
        <v>10584.972603834432</v>
      </c>
      <c r="M1358" s="91">
        <f t="shared" si="288"/>
        <v>10.00011790313002</v>
      </c>
      <c r="N1358" s="87"/>
      <c r="O1358" s="99">
        <f t="shared" si="289"/>
        <v>12.767362769539993</v>
      </c>
      <c r="P1358" s="99"/>
      <c r="Q1358" s="107">
        <f t="shared" si="290"/>
        <v>7.6025103316231579E-2</v>
      </c>
      <c r="R1358" s="97">
        <f t="shared" si="297"/>
        <v>0.97761600247503</v>
      </c>
      <c r="S1358" s="97">
        <f t="shared" si="300"/>
        <v>10.028433840710944</v>
      </c>
      <c r="T1358" s="100">
        <f t="shared" si="291"/>
        <v>0.10171755700388485</v>
      </c>
      <c r="U1358" s="100">
        <f t="shared" si="292"/>
        <v>8.7019142722068565E-2</v>
      </c>
      <c r="V1358" s="100">
        <f t="shared" si="293"/>
        <v>1.4698414281816286E-2</v>
      </c>
      <c r="Y1358" s="81"/>
      <c r="Z1358" s="81"/>
    </row>
    <row r="1359" spans="1:26" ht="13">
      <c r="A1359" s="74">
        <v>1983.07</v>
      </c>
      <c r="B1359" s="95">
        <v>167</v>
      </c>
      <c r="C1359" s="96">
        <v>6.96</v>
      </c>
      <c r="D1359" s="95">
        <v>12.826700000000001</v>
      </c>
      <c r="E1359" s="95">
        <v>99.9</v>
      </c>
      <c r="F1359" s="96">
        <f t="shared" si="301"/>
        <v>1983.5416666665644</v>
      </c>
      <c r="G1359" s="97">
        <v>11.38</v>
      </c>
      <c r="H1359" s="96">
        <f t="shared" si="298"/>
        <v>533.63186686686663</v>
      </c>
      <c r="I1359" s="96">
        <f t="shared" si="294"/>
        <v>22.239986786786776</v>
      </c>
      <c r="J1359" s="98">
        <f t="shared" si="299"/>
        <v>140327.82269209804</v>
      </c>
      <c r="K1359" s="96">
        <f t="shared" si="295"/>
        <v>40.986442315815808</v>
      </c>
      <c r="L1359" s="98">
        <f t="shared" si="296"/>
        <v>10778.1010977529</v>
      </c>
      <c r="M1359" s="91">
        <f t="shared" si="288"/>
        <v>10.014475995571022</v>
      </c>
      <c r="N1359" s="87"/>
      <c r="O1359" s="99">
        <f t="shared" si="289"/>
        <v>12.786896040903422</v>
      </c>
      <c r="P1359" s="99"/>
      <c r="Q1359" s="107">
        <f t="shared" si="290"/>
        <v>7.0771773932720272E-2</v>
      </c>
      <c r="R1359" s="97">
        <f t="shared" si="297"/>
        <v>0.98213867029786017</v>
      </c>
      <c r="S1359" s="97">
        <f t="shared" si="300"/>
        <v>9.7647023177466874</v>
      </c>
      <c r="T1359" s="100">
        <f t="shared" si="291"/>
        <v>0.10144828299634256</v>
      </c>
      <c r="U1359" s="100">
        <f t="shared" si="292"/>
        <v>9.1678594661900981E-2</v>
      </c>
      <c r="V1359" s="100">
        <f t="shared" si="293"/>
        <v>9.7696883344415841E-3</v>
      </c>
      <c r="Y1359" s="81"/>
      <c r="Z1359" s="81"/>
    </row>
    <row r="1360" spans="1:26" ht="13">
      <c r="A1360" s="74">
        <v>1983.08</v>
      </c>
      <c r="B1360" s="95">
        <v>162.4</v>
      </c>
      <c r="C1360" s="96">
        <v>6.98</v>
      </c>
      <c r="D1360" s="95">
        <v>13.0633</v>
      </c>
      <c r="E1360" s="95">
        <v>100.2</v>
      </c>
      <c r="F1360" s="96">
        <f t="shared" si="301"/>
        <v>1983.6249999998977</v>
      </c>
      <c r="G1360" s="97">
        <v>11.85</v>
      </c>
      <c r="H1360" s="96">
        <f t="shared" si="298"/>
        <v>517.37933333333319</v>
      </c>
      <c r="I1360" s="96">
        <f t="shared" si="294"/>
        <v>22.237116666666662</v>
      </c>
      <c r="J1360" s="98">
        <f t="shared" si="299"/>
        <v>136541.23823993071</v>
      </c>
      <c r="K1360" s="96">
        <f t="shared" si="295"/>
        <v>41.617496583333313</v>
      </c>
      <c r="L1360" s="98">
        <f t="shared" si="296"/>
        <v>10983.246043717281</v>
      </c>
      <c r="M1360" s="91">
        <f t="shared" si="288"/>
        <v>9.728056935665208</v>
      </c>
      <c r="N1360" s="87"/>
      <c r="O1360" s="99">
        <f t="shared" si="289"/>
        <v>12.422837481069029</v>
      </c>
      <c r="P1360" s="99"/>
      <c r="Q1360" s="107">
        <f t="shared" si="290"/>
        <v>6.7396852910745098E-2</v>
      </c>
      <c r="R1360" s="97">
        <f t="shared" si="297"/>
        <v>1.0216050338528322</v>
      </c>
      <c r="S1360" s="97">
        <f t="shared" si="300"/>
        <v>9.5615783018522542</v>
      </c>
      <c r="T1360" s="100">
        <f t="shared" si="291"/>
        <v>0.10609067393765947</v>
      </c>
      <c r="U1360" s="100">
        <f t="shared" si="292"/>
        <v>9.5268371975205435E-2</v>
      </c>
      <c r="V1360" s="100">
        <f t="shared" si="293"/>
        <v>1.082230196245404E-2</v>
      </c>
      <c r="Y1360" s="81"/>
      <c r="Z1360" s="81"/>
    </row>
    <row r="1361" spans="1:26" ht="13">
      <c r="A1361" s="74">
        <v>1983.09</v>
      </c>
      <c r="B1361" s="95">
        <v>167.2</v>
      </c>
      <c r="C1361" s="96">
        <v>7</v>
      </c>
      <c r="D1361" s="95">
        <v>13.3</v>
      </c>
      <c r="E1361" s="95">
        <v>100.7</v>
      </c>
      <c r="F1361" s="96">
        <f t="shared" si="301"/>
        <v>1983.7083333332309</v>
      </c>
      <c r="G1361" s="97">
        <v>11.65</v>
      </c>
      <c r="H1361" s="96">
        <f t="shared" si="298"/>
        <v>530.02649056603752</v>
      </c>
      <c r="I1361" s="96">
        <f t="shared" si="294"/>
        <v>22.190104270109227</v>
      </c>
      <c r="J1361" s="98">
        <f t="shared" si="299"/>
        <v>140366.95580159992</v>
      </c>
      <c r="K1361" s="96">
        <f t="shared" si="295"/>
        <v>42.161198113207533</v>
      </c>
      <c r="L1361" s="98">
        <f t="shared" si="296"/>
        <v>11165.553302399994</v>
      </c>
      <c r="M1361" s="91">
        <f t="shared" si="288"/>
        <v>9.9842024580287756</v>
      </c>
      <c r="N1361" s="87"/>
      <c r="O1361" s="99">
        <f t="shared" si="289"/>
        <v>12.749884493756891</v>
      </c>
      <c r="P1361" s="99"/>
      <c r="Q1361" s="107">
        <f t="shared" si="290"/>
        <v>6.7058904719817583E-2</v>
      </c>
      <c r="R1361" s="97">
        <f t="shared" si="297"/>
        <v>1.0161885537859756</v>
      </c>
      <c r="S1361" s="97">
        <f t="shared" si="300"/>
        <v>9.7196552510424805</v>
      </c>
      <c r="T1361" s="100">
        <f t="shared" si="291"/>
        <v>0.10429535852232452</v>
      </c>
      <c r="U1361" s="100">
        <f t="shared" si="292"/>
        <v>9.6410046903158131E-2</v>
      </c>
      <c r="V1361" s="100">
        <f t="shared" si="293"/>
        <v>7.8853116191663908E-3</v>
      </c>
      <c r="Y1361" s="81"/>
      <c r="Z1361" s="81"/>
    </row>
    <row r="1362" spans="1:26" ht="13">
      <c r="A1362" s="74">
        <v>1983.1</v>
      </c>
      <c r="B1362" s="95">
        <v>167.7</v>
      </c>
      <c r="C1362" s="96">
        <v>7.03</v>
      </c>
      <c r="D1362" s="95">
        <v>13.5433</v>
      </c>
      <c r="E1362" s="95">
        <v>101</v>
      </c>
      <c r="F1362" s="96">
        <f t="shared" si="301"/>
        <v>1983.7916666665642</v>
      </c>
      <c r="G1362" s="97">
        <v>11.54</v>
      </c>
      <c r="H1362" s="96">
        <f t="shared" si="298"/>
        <v>530.03245396039586</v>
      </c>
      <c r="I1362" s="96">
        <f t="shared" si="294"/>
        <v>22.219011039603952</v>
      </c>
      <c r="J1362" s="98">
        <f t="shared" si="299"/>
        <v>140858.89028638351</v>
      </c>
      <c r="K1362" s="96">
        <f t="shared" si="295"/>
        <v>42.804940570792063</v>
      </c>
      <c r="L1362" s="98">
        <f t="shared" si="296"/>
        <v>11375.636307785197</v>
      </c>
      <c r="M1362" s="91">
        <f t="shared" si="288"/>
        <v>10.003391799449625</v>
      </c>
      <c r="N1362" s="87"/>
      <c r="O1362" s="99">
        <f t="shared" si="289"/>
        <v>12.773539636170542</v>
      </c>
      <c r="P1362" s="99"/>
      <c r="Q1362" s="107">
        <f t="shared" si="290"/>
        <v>6.7334694140756365E-2</v>
      </c>
      <c r="R1362" s="97">
        <f t="shared" si="297"/>
        <v>1.0008333098386939</v>
      </c>
      <c r="S1362" s="97">
        <f t="shared" si="300"/>
        <v>9.8476647819258485</v>
      </c>
      <c r="T1362" s="100">
        <f t="shared" si="291"/>
        <v>0.10481683178116641</v>
      </c>
      <c r="U1362" s="100">
        <f t="shared" si="292"/>
        <v>9.5263796768798592E-2</v>
      </c>
      <c r="V1362" s="100">
        <f t="shared" si="293"/>
        <v>9.5530350123678165E-3</v>
      </c>
      <c r="Y1362" s="81"/>
      <c r="Z1362" s="81"/>
    </row>
    <row r="1363" spans="1:26" ht="13">
      <c r="A1363" s="74">
        <v>1983.11</v>
      </c>
      <c r="B1363" s="95">
        <v>165.2</v>
      </c>
      <c r="C1363" s="96">
        <v>7.06</v>
      </c>
      <c r="D1363" s="95">
        <v>13.7867</v>
      </c>
      <c r="E1363" s="95">
        <v>101.2</v>
      </c>
      <c r="F1363" s="96">
        <f t="shared" si="301"/>
        <v>1983.8749999998975</v>
      </c>
      <c r="G1363" s="97">
        <v>11.69</v>
      </c>
      <c r="H1363" s="96">
        <f t="shared" si="298"/>
        <v>521.09907707509865</v>
      </c>
      <c r="I1363" s="96">
        <f t="shared" si="294"/>
        <v>22.269730533596828</v>
      </c>
      <c r="J1363" s="98">
        <f t="shared" si="299"/>
        <v>138977.99018999204</v>
      </c>
      <c r="K1363" s="96">
        <f t="shared" si="295"/>
        <v>43.488115290019749</v>
      </c>
      <c r="L1363" s="98">
        <f t="shared" si="296"/>
        <v>11598.352647411399</v>
      </c>
      <c r="M1363" s="91">
        <f t="shared" si="288"/>
        <v>9.8535816493642816</v>
      </c>
      <c r="N1363" s="87"/>
      <c r="O1363" s="99">
        <f t="shared" si="289"/>
        <v>12.581491199513092</v>
      </c>
      <c r="P1363" s="99"/>
      <c r="Q1363" s="107">
        <f t="shared" si="290"/>
        <v>6.6858837415097919E-2</v>
      </c>
      <c r="R1363" s="97">
        <f t="shared" si="297"/>
        <v>1.0015899027226098</v>
      </c>
      <c r="S1363" s="97">
        <f t="shared" si="300"/>
        <v>9.8363929320707069</v>
      </c>
      <c r="T1363" s="100">
        <f t="shared" si="291"/>
        <v>0.10623588135321338</v>
      </c>
      <c r="U1363" s="100">
        <f t="shared" si="292"/>
        <v>9.2541965579322927E-2</v>
      </c>
      <c r="V1363" s="100">
        <f t="shared" si="293"/>
        <v>1.3693915773890453E-2</v>
      </c>
      <c r="Y1363" s="81"/>
      <c r="Z1363" s="81"/>
    </row>
    <row r="1364" spans="1:26" ht="13">
      <c r="A1364" s="74">
        <v>1983.12</v>
      </c>
      <c r="B1364" s="95">
        <v>164.4</v>
      </c>
      <c r="C1364" s="96">
        <v>7.09</v>
      </c>
      <c r="D1364" s="95">
        <v>14.03</v>
      </c>
      <c r="E1364" s="95">
        <v>101.3</v>
      </c>
      <c r="F1364" s="96">
        <f t="shared" si="301"/>
        <v>1983.9583333332307</v>
      </c>
      <c r="G1364" s="97">
        <v>11.83</v>
      </c>
      <c r="H1364" s="96">
        <f t="shared" si="298"/>
        <v>518.06367423494555</v>
      </c>
      <c r="I1364" s="96">
        <f t="shared" si="294"/>
        <v>22.34228376110562</v>
      </c>
      <c r="J1364" s="98">
        <f t="shared" si="299"/>
        <v>138665.00355807837</v>
      </c>
      <c r="K1364" s="96">
        <f t="shared" si="295"/>
        <v>44.211881688055271</v>
      </c>
      <c r="L1364" s="98">
        <f t="shared" si="296"/>
        <v>11833.759123599997</v>
      </c>
      <c r="M1364" s="91">
        <f t="shared" si="288"/>
        <v>9.8150109036086679</v>
      </c>
      <c r="N1364" s="87"/>
      <c r="O1364" s="99">
        <f t="shared" si="289"/>
        <v>12.531076317323533</v>
      </c>
      <c r="P1364" s="99"/>
      <c r="Q1364" s="107">
        <f t="shared" si="290"/>
        <v>6.5259644091050881E-2</v>
      </c>
      <c r="R1364" s="97">
        <f t="shared" si="297"/>
        <v>1.0192347993297712</v>
      </c>
      <c r="S1364" s="97">
        <f t="shared" si="300"/>
        <v>9.8423062409217721</v>
      </c>
      <c r="T1364" s="100">
        <f t="shared" si="291"/>
        <v>0.10746347078169727</v>
      </c>
      <c r="U1364" s="100">
        <f t="shared" si="292"/>
        <v>9.258525518549332E-2</v>
      </c>
      <c r="V1364" s="100">
        <f t="shared" si="293"/>
        <v>1.4878215596203948E-2</v>
      </c>
      <c r="Y1364" s="81"/>
      <c r="Z1364" s="81"/>
    </row>
    <row r="1365" spans="1:26" ht="13">
      <c r="A1365" s="74">
        <v>1984.01</v>
      </c>
      <c r="B1365" s="95">
        <v>166.4</v>
      </c>
      <c r="C1365" s="96">
        <v>7.12</v>
      </c>
      <c r="D1365" s="95">
        <v>14.44</v>
      </c>
      <c r="E1365" s="95">
        <v>101.9</v>
      </c>
      <c r="F1365" s="96">
        <f t="shared" si="301"/>
        <v>1984.041666666564</v>
      </c>
      <c r="G1365" s="97">
        <v>11.67</v>
      </c>
      <c r="H1365" s="96">
        <f t="shared" si="298"/>
        <v>521.27861825318928</v>
      </c>
      <c r="I1365" s="96">
        <f t="shared" si="294"/>
        <v>22.304710107948964</v>
      </c>
      <c r="J1365" s="98">
        <f t="shared" si="299"/>
        <v>140023.02282145908</v>
      </c>
      <c r="K1365" s="96">
        <f t="shared" si="295"/>
        <v>45.235957016683003</v>
      </c>
      <c r="L1365" s="98">
        <f t="shared" si="296"/>
        <v>12151.036355419885</v>
      </c>
      <c r="M1365" s="91">
        <f t="shared" si="288"/>
        <v>9.8949318092025358</v>
      </c>
      <c r="N1365" s="87"/>
      <c r="O1365" s="99">
        <f t="shared" si="289"/>
        <v>12.630750087850307</v>
      </c>
      <c r="P1365" s="99"/>
      <c r="Q1365" s="107">
        <f t="shared" si="290"/>
        <v>6.5743067613577094E-2</v>
      </c>
      <c r="R1365" s="97">
        <f t="shared" si="297"/>
        <v>0.99983040453438909</v>
      </c>
      <c r="S1365" s="97">
        <f t="shared" si="300"/>
        <v>9.9725535816990778</v>
      </c>
      <c r="T1365" s="100">
        <f t="shared" si="291"/>
        <v>0.10798763126838695</v>
      </c>
      <c r="U1365" s="100">
        <f t="shared" si="292"/>
        <v>9.1538083977128926E-2</v>
      </c>
      <c r="V1365" s="100">
        <f t="shared" si="293"/>
        <v>1.6449547291258027E-2</v>
      </c>
      <c r="Y1365" s="81"/>
      <c r="Z1365" s="81"/>
    </row>
    <row r="1366" spans="1:26" ht="13">
      <c r="A1366" s="74">
        <v>1984.02</v>
      </c>
      <c r="B1366" s="95">
        <v>157.30000000000001</v>
      </c>
      <c r="C1366" s="96">
        <v>7.15</v>
      </c>
      <c r="D1366" s="95">
        <v>14.85</v>
      </c>
      <c r="E1366" s="95">
        <v>102.4</v>
      </c>
      <c r="F1366" s="96">
        <f t="shared" si="301"/>
        <v>1984.1249999998972</v>
      </c>
      <c r="G1366" s="97">
        <v>11.84</v>
      </c>
      <c r="H1366" s="96">
        <f t="shared" si="298"/>
        <v>490.36508447265606</v>
      </c>
      <c r="I1366" s="96">
        <f t="shared" si="294"/>
        <v>22.28932202148437</v>
      </c>
      <c r="J1366" s="98">
        <f t="shared" si="299"/>
        <v>132218.134130961</v>
      </c>
      <c r="K1366" s="96">
        <f t="shared" si="295"/>
        <v>46.293207275390607</v>
      </c>
      <c r="L1366" s="98">
        <f t="shared" si="296"/>
        <v>12482.131543831983</v>
      </c>
      <c r="M1366" s="91">
        <f t="shared" si="288"/>
        <v>9.3245296457279832</v>
      </c>
      <c r="N1366" s="87"/>
      <c r="O1366" s="99">
        <f t="shared" si="289"/>
        <v>11.902399335847152</v>
      </c>
      <c r="P1366" s="99"/>
      <c r="Q1366" s="107">
        <f t="shared" si="290"/>
        <v>6.9371444181055564E-2</v>
      </c>
      <c r="R1366" s="97">
        <f t="shared" si="297"/>
        <v>0.98245992906107671</v>
      </c>
      <c r="S1366" s="97">
        <f t="shared" si="300"/>
        <v>9.9221764308455569</v>
      </c>
      <c r="T1366" s="100">
        <f t="shared" si="291"/>
        <v>0.11389671711025429</v>
      </c>
      <c r="U1366" s="100">
        <f t="shared" si="292"/>
        <v>9.0440414631478117E-2</v>
      </c>
      <c r="V1366" s="100">
        <f t="shared" si="293"/>
        <v>2.345630247877617E-2</v>
      </c>
      <c r="Y1366" s="81"/>
      <c r="Z1366" s="81"/>
    </row>
    <row r="1367" spans="1:26" ht="13">
      <c r="A1367" s="74">
        <v>1984.03</v>
      </c>
      <c r="B1367" s="95">
        <v>157.4</v>
      </c>
      <c r="C1367" s="96">
        <v>7.18</v>
      </c>
      <c r="D1367" s="95">
        <v>15.26</v>
      </c>
      <c r="E1367" s="95">
        <v>102.6</v>
      </c>
      <c r="F1367" s="96">
        <f t="shared" si="301"/>
        <v>1984.2083333332305</v>
      </c>
      <c r="G1367" s="97">
        <v>12.32</v>
      </c>
      <c r="H1367" s="96">
        <f t="shared" si="298"/>
        <v>489.72033820662756</v>
      </c>
      <c r="I1367" s="96">
        <f t="shared" si="294"/>
        <v>22.339212378167634</v>
      </c>
      <c r="J1367" s="98">
        <f t="shared" si="299"/>
        <v>132546.2371539849</v>
      </c>
      <c r="K1367" s="96">
        <f t="shared" si="295"/>
        <v>47.478604580896672</v>
      </c>
      <c r="L1367" s="98">
        <f t="shared" si="296"/>
        <v>12850.416638944153</v>
      </c>
      <c r="M1367" s="91">
        <f t="shared" si="288"/>
        <v>9.3267470665082435</v>
      </c>
      <c r="N1367" s="87"/>
      <c r="O1367" s="99">
        <f t="shared" si="289"/>
        <v>11.904570260565972</v>
      </c>
      <c r="P1367" s="99"/>
      <c r="Q1367" s="107">
        <f t="shared" si="290"/>
        <v>6.3392502935455966E-2</v>
      </c>
      <c r="R1367" s="97">
        <f t="shared" si="297"/>
        <v>0.99278279732954544</v>
      </c>
      <c r="S1367" s="97">
        <f t="shared" si="300"/>
        <v>9.7291385286911645</v>
      </c>
      <c r="T1367" s="100">
        <f t="shared" si="291"/>
        <v>0.11164739045242511</v>
      </c>
      <c r="U1367" s="100">
        <f t="shared" si="292"/>
        <v>8.8636951239702277E-2</v>
      </c>
      <c r="V1367" s="100">
        <f t="shared" si="293"/>
        <v>2.3010439212722833E-2</v>
      </c>
      <c r="Y1367" s="81"/>
      <c r="Z1367" s="81"/>
    </row>
    <row r="1368" spans="1:26" ht="13">
      <c r="A1368" s="74">
        <v>1984.04</v>
      </c>
      <c r="B1368" s="95">
        <v>157.6</v>
      </c>
      <c r="C1368" s="96">
        <v>7.2233299999999998</v>
      </c>
      <c r="D1368" s="95">
        <v>15.5733</v>
      </c>
      <c r="E1368" s="95">
        <v>103.1</v>
      </c>
      <c r="F1368" s="96">
        <f t="shared" si="301"/>
        <v>1984.2916666665637</v>
      </c>
      <c r="G1368" s="97">
        <v>12.63</v>
      </c>
      <c r="H1368" s="96">
        <f t="shared" si="298"/>
        <v>487.96460523763324</v>
      </c>
      <c r="I1368" s="96">
        <f t="shared" si="294"/>
        <v>22.365034085984476</v>
      </c>
      <c r="J1368" s="98">
        <f t="shared" si="299"/>
        <v>132575.47348825313</v>
      </c>
      <c r="K1368" s="96">
        <f t="shared" si="295"/>
        <v>48.218395854995137</v>
      </c>
      <c r="L1368" s="98">
        <f t="shared" si="296"/>
        <v>13100.492520777998</v>
      </c>
      <c r="M1368" s="91">
        <f t="shared" si="288"/>
        <v>9.3056434045948233</v>
      </c>
      <c r="N1368" s="87"/>
      <c r="O1368" s="99">
        <f t="shared" si="289"/>
        <v>11.876543098868641</v>
      </c>
      <c r="P1368" s="99"/>
      <c r="Q1368" s="107">
        <f t="shared" si="290"/>
        <v>6.0609713794741463E-2</v>
      </c>
      <c r="R1368" s="97">
        <f t="shared" si="297"/>
        <v>0.96785950923679398</v>
      </c>
      <c r="S1368" s="97">
        <f t="shared" si="300"/>
        <v>9.6120788744789625</v>
      </c>
      <c r="T1368" s="100">
        <f t="shared" si="291"/>
        <v>0.10769621123993267</v>
      </c>
      <c r="U1368" s="100">
        <f t="shared" si="292"/>
        <v>8.6536652588257379E-2</v>
      </c>
      <c r="V1368" s="100">
        <f t="shared" si="293"/>
        <v>2.1159558651675292E-2</v>
      </c>
      <c r="Y1368" s="81"/>
      <c r="Z1368" s="81"/>
    </row>
    <row r="1369" spans="1:26" ht="13">
      <c r="A1369" s="74">
        <v>1984.05</v>
      </c>
      <c r="B1369" s="95">
        <v>156.6</v>
      </c>
      <c r="C1369" s="96">
        <v>7.2666700000000004</v>
      </c>
      <c r="D1369" s="95">
        <v>15.886699999999999</v>
      </c>
      <c r="E1369" s="95">
        <v>103.4</v>
      </c>
      <c r="F1369" s="96">
        <f t="shared" si="301"/>
        <v>1984.374999999897</v>
      </c>
      <c r="G1369" s="97">
        <v>13.41</v>
      </c>
      <c r="H1369" s="96">
        <f t="shared" si="298"/>
        <v>483.46160831721454</v>
      </c>
      <c r="I1369" s="96">
        <f t="shared" si="294"/>
        <v>22.433946138636355</v>
      </c>
      <c r="J1369" s="98">
        <f t="shared" si="299"/>
        <v>131859.97549420843</v>
      </c>
      <c r="K1369" s="96">
        <f t="shared" si="295"/>
        <v>49.046037885396501</v>
      </c>
      <c r="L1369" s="98">
        <f t="shared" si="296"/>
        <v>13376.882967329764</v>
      </c>
      <c r="M1369" s="91">
        <f t="shared" si="288"/>
        <v>9.2318318168960491</v>
      </c>
      <c r="N1369" s="87"/>
      <c r="O1369" s="99">
        <f t="shared" si="289"/>
        <v>11.781082542587816</v>
      </c>
      <c r="P1369" s="99"/>
      <c r="Q1369" s="107">
        <f t="shared" si="290"/>
        <v>5.2642089353780147E-2</v>
      </c>
      <c r="R1369" s="97">
        <f t="shared" si="297"/>
        <v>1.0030178161231755</v>
      </c>
      <c r="S1369" s="97">
        <f t="shared" si="300"/>
        <v>9.2761502344358977</v>
      </c>
      <c r="T1369" s="100">
        <f t="shared" si="291"/>
        <v>0.10938875012197502</v>
      </c>
      <c r="U1369" s="100">
        <f t="shared" si="292"/>
        <v>8.9343093395080064E-2</v>
      </c>
      <c r="V1369" s="100">
        <f t="shared" si="293"/>
        <v>2.0045656726894956E-2</v>
      </c>
      <c r="Y1369" s="81"/>
      <c r="Z1369" s="81"/>
    </row>
    <row r="1370" spans="1:26" ht="13">
      <c r="A1370" s="74">
        <v>1984.06</v>
      </c>
      <c r="B1370" s="95">
        <v>153.1</v>
      </c>
      <c r="C1370" s="96">
        <v>7.31</v>
      </c>
      <c r="D1370" s="95">
        <v>16.2</v>
      </c>
      <c r="E1370" s="95">
        <v>103.7</v>
      </c>
      <c r="F1370" s="96">
        <f t="shared" si="301"/>
        <v>1984.4583333332303</v>
      </c>
      <c r="G1370" s="97">
        <v>13.56</v>
      </c>
      <c r="H1370" s="96">
        <f t="shared" si="298"/>
        <v>471.28889633558327</v>
      </c>
      <c r="I1370" s="96">
        <f t="shared" si="294"/>
        <v>22.502428688524581</v>
      </c>
      <c r="J1370" s="98">
        <f t="shared" si="299"/>
        <v>129051.41874647327</v>
      </c>
      <c r="K1370" s="96">
        <f t="shared" si="295"/>
        <v>49.868583413693322</v>
      </c>
      <c r="L1370" s="98">
        <f t="shared" si="296"/>
        <v>13655.342806615719</v>
      </c>
      <c r="M1370" s="91">
        <f t="shared" si="288"/>
        <v>9.0101855122910095</v>
      </c>
      <c r="N1370" s="87"/>
      <c r="O1370" s="99">
        <f t="shared" si="289"/>
        <v>11.497716640781459</v>
      </c>
      <c r="P1370" s="99"/>
      <c r="Q1370" s="107">
        <f t="shared" si="290"/>
        <v>5.3235361198267842E-2</v>
      </c>
      <c r="R1370" s="97">
        <f t="shared" si="297"/>
        <v>1.0222612021863886</v>
      </c>
      <c r="S1370" s="97">
        <f t="shared" si="300"/>
        <v>9.2772274295856363</v>
      </c>
      <c r="T1370" s="100">
        <f t="shared" si="291"/>
        <v>0.11262994558557926</v>
      </c>
      <c r="U1370" s="100">
        <f t="shared" si="292"/>
        <v>9.0225719524183345E-2</v>
      </c>
      <c r="V1370" s="100">
        <f t="shared" si="293"/>
        <v>2.2404226061395915E-2</v>
      </c>
      <c r="Y1370" s="81"/>
      <c r="Z1370" s="81"/>
    </row>
    <row r="1371" spans="1:26" ht="13">
      <c r="A1371" s="74">
        <v>1984.07</v>
      </c>
      <c r="B1371" s="95">
        <v>151.1</v>
      </c>
      <c r="C1371" s="96">
        <v>7.3333300000000001</v>
      </c>
      <c r="D1371" s="95">
        <v>16.32</v>
      </c>
      <c r="E1371" s="95">
        <v>104.1</v>
      </c>
      <c r="F1371" s="96">
        <f t="shared" si="301"/>
        <v>1984.5416666665635</v>
      </c>
      <c r="G1371" s="97">
        <v>13.36</v>
      </c>
      <c r="H1371" s="96">
        <f t="shared" si="298"/>
        <v>463.34502929875111</v>
      </c>
      <c r="I1371" s="96">
        <f t="shared" si="294"/>
        <v>22.487504988136401</v>
      </c>
      <c r="J1371" s="98">
        <f t="shared" si="299"/>
        <v>127389.3166212272</v>
      </c>
      <c r="K1371" s="96">
        <f t="shared" si="295"/>
        <v>50.044942939481253</v>
      </c>
      <c r="L1371" s="98">
        <f t="shared" si="296"/>
        <v>13759.057890525663</v>
      </c>
      <c r="M1371" s="91">
        <f t="shared" si="288"/>
        <v>8.8683022140433039</v>
      </c>
      <c r="N1371" s="87"/>
      <c r="O1371" s="99">
        <f t="shared" si="289"/>
        <v>11.316241863649706</v>
      </c>
      <c r="P1371" s="99"/>
      <c r="Q1371" s="107">
        <f t="shared" si="290"/>
        <v>5.6549760285445394E-2</v>
      </c>
      <c r="R1371" s="97">
        <f t="shared" si="297"/>
        <v>1.0471009378195517</v>
      </c>
      <c r="S1371" s="97">
        <f t="shared" si="300"/>
        <v>9.4473087442212975</v>
      </c>
      <c r="T1371" s="100">
        <f t="shared" si="291"/>
        <v>0.11319388534234909</v>
      </c>
      <c r="U1371" s="100">
        <f t="shared" si="292"/>
        <v>8.706129020049036E-2</v>
      </c>
      <c r="V1371" s="100">
        <f t="shared" si="293"/>
        <v>2.6132595141858728E-2</v>
      </c>
      <c r="Y1371" s="81"/>
      <c r="Z1371" s="81"/>
    </row>
    <row r="1372" spans="1:26" ht="13">
      <c r="A1372" s="74">
        <v>1984.08</v>
      </c>
      <c r="B1372" s="95">
        <v>164.4</v>
      </c>
      <c r="C1372" s="96">
        <v>7.3566700000000003</v>
      </c>
      <c r="D1372" s="95">
        <v>16.440000000000001</v>
      </c>
      <c r="E1372" s="95">
        <v>104.5</v>
      </c>
      <c r="F1372" s="96">
        <f t="shared" si="301"/>
        <v>1984.6249999998968</v>
      </c>
      <c r="G1372" s="97">
        <v>12.72</v>
      </c>
      <c r="H1372" s="96">
        <f t="shared" si="298"/>
        <v>502.19952344497597</v>
      </c>
      <c r="I1372" s="96">
        <f t="shared" si="294"/>
        <v>22.472726083588512</v>
      </c>
      <c r="J1372" s="98">
        <f t="shared" si="299"/>
        <v>138586.61574769064</v>
      </c>
      <c r="K1372" s="96">
        <f t="shared" si="295"/>
        <v>50.219952344497599</v>
      </c>
      <c r="L1372" s="98">
        <f t="shared" si="296"/>
        <v>13858.661574769065</v>
      </c>
      <c r="M1372" s="91">
        <f t="shared" si="288"/>
        <v>9.62306325737317</v>
      </c>
      <c r="N1372" s="87"/>
      <c r="O1372" s="99">
        <f t="shared" si="289"/>
        <v>12.274711609555549</v>
      </c>
      <c r="P1372" s="99"/>
      <c r="Q1372" s="107">
        <f t="shared" si="290"/>
        <v>5.3218487566763395E-2</v>
      </c>
      <c r="R1372" s="97">
        <f t="shared" si="297"/>
        <v>1.0219291431360158</v>
      </c>
      <c r="S1372" s="97">
        <f t="shared" si="300"/>
        <v>9.854420636965278</v>
      </c>
      <c r="T1372" s="100">
        <f t="shared" si="291"/>
        <v>0.10676469503956709</v>
      </c>
      <c r="U1372" s="100">
        <f t="shared" si="292"/>
        <v>8.3159425168814138E-2</v>
      </c>
      <c r="V1372" s="100">
        <f t="shared" si="293"/>
        <v>2.3605269870752954E-2</v>
      </c>
      <c r="Y1372" s="81"/>
      <c r="Z1372" s="81"/>
    </row>
    <row r="1373" spans="1:26" ht="13">
      <c r="A1373" s="74">
        <v>1984.09</v>
      </c>
      <c r="B1373" s="95">
        <v>166.1</v>
      </c>
      <c r="C1373" s="96">
        <v>7.38</v>
      </c>
      <c r="D1373" s="95">
        <v>16.559999999999999</v>
      </c>
      <c r="E1373" s="95">
        <v>105</v>
      </c>
      <c r="F1373" s="96">
        <f t="shared" si="301"/>
        <v>1984.70833333323</v>
      </c>
      <c r="G1373" s="97">
        <v>12.52</v>
      </c>
      <c r="H1373" s="96">
        <f t="shared" si="298"/>
        <v>504.97642904761886</v>
      </c>
      <c r="I1373" s="96">
        <f t="shared" si="294"/>
        <v>22.436640857142852</v>
      </c>
      <c r="J1373" s="98">
        <f t="shared" si="299"/>
        <v>139868.89519391247</v>
      </c>
      <c r="K1373" s="96">
        <f t="shared" si="295"/>
        <v>50.345633142857125</v>
      </c>
      <c r="L1373" s="98">
        <f t="shared" si="296"/>
        <v>13944.785697839798</v>
      </c>
      <c r="M1373" s="91">
        <f t="shared" si="288"/>
        <v>9.6873413136280817</v>
      </c>
      <c r="N1373" s="87"/>
      <c r="O1373" s="99">
        <f t="shared" si="289"/>
        <v>12.351552352066443</v>
      </c>
      <c r="P1373" s="99"/>
      <c r="Q1373" s="107">
        <f t="shared" si="290"/>
        <v>5.3758978119069434E-2</v>
      </c>
      <c r="R1373" s="97">
        <f t="shared" si="297"/>
        <v>1.0311198603417759</v>
      </c>
      <c r="S1373" s="97">
        <f t="shared" si="300"/>
        <v>10.022564782218485</v>
      </c>
      <c r="T1373" s="100">
        <f t="shared" si="291"/>
        <v>0.10635017945323866</v>
      </c>
      <c r="U1373" s="100">
        <f t="shared" si="292"/>
        <v>8.0023306472536415E-2</v>
      </c>
      <c r="V1373" s="100">
        <f t="shared" si="293"/>
        <v>2.6326872980702243E-2</v>
      </c>
      <c r="Y1373" s="81"/>
      <c r="Z1373" s="81"/>
    </row>
    <row r="1374" spans="1:26" ht="13">
      <c r="A1374" s="74">
        <v>1984.1</v>
      </c>
      <c r="B1374" s="95">
        <v>164.8</v>
      </c>
      <c r="C1374" s="96">
        <v>7.43</v>
      </c>
      <c r="D1374" s="95">
        <v>16.5867</v>
      </c>
      <c r="E1374" s="95">
        <v>105.3</v>
      </c>
      <c r="F1374" s="96">
        <f t="shared" si="301"/>
        <v>1984.7916666665633</v>
      </c>
      <c r="G1374" s="97">
        <v>12.16</v>
      </c>
      <c r="H1374" s="96">
        <f t="shared" si="298"/>
        <v>499.59675593542255</v>
      </c>
      <c r="I1374" s="96">
        <f t="shared" si="294"/>
        <v>22.524295489078817</v>
      </c>
      <c r="J1374" s="98">
        <f t="shared" si="299"/>
        <v>138898.7279819338</v>
      </c>
      <c r="K1374" s="96">
        <f t="shared" si="295"/>
        <v>50.283140240740728</v>
      </c>
      <c r="L1374" s="98">
        <f t="shared" si="296"/>
        <v>13979.802981904983</v>
      </c>
      <c r="M1374" s="91">
        <f t="shared" si="288"/>
        <v>9.5950707030485045</v>
      </c>
      <c r="N1374" s="87"/>
      <c r="O1374" s="99">
        <f t="shared" si="289"/>
        <v>12.229383028121232</v>
      </c>
      <c r="P1374" s="99"/>
      <c r="Q1374" s="107">
        <f t="shared" si="290"/>
        <v>5.7601078518467588E-2</v>
      </c>
      <c r="R1374" s="97">
        <f t="shared" si="297"/>
        <v>1.0448487934823085</v>
      </c>
      <c r="S1374" s="97">
        <f t="shared" si="300"/>
        <v>10.305022676574456</v>
      </c>
      <c r="T1374" s="100">
        <f t="shared" si="291"/>
        <v>0.10655576733906291</v>
      </c>
      <c r="U1374" s="100">
        <f t="shared" si="292"/>
        <v>7.5531662853186132E-2</v>
      </c>
      <c r="V1374" s="100">
        <f t="shared" si="293"/>
        <v>3.102410448587678E-2</v>
      </c>
      <c r="Y1374" s="81"/>
      <c r="Z1374" s="81"/>
    </row>
    <row r="1375" spans="1:26" ht="13">
      <c r="A1375" s="74">
        <v>1984.11</v>
      </c>
      <c r="B1375" s="95">
        <v>166.3</v>
      </c>
      <c r="C1375" s="96">
        <v>7.48</v>
      </c>
      <c r="D1375" s="95">
        <v>16.613299999999999</v>
      </c>
      <c r="E1375" s="95">
        <v>105.3</v>
      </c>
      <c r="F1375" s="96">
        <f t="shared" si="301"/>
        <v>1984.8749999998965</v>
      </c>
      <c r="G1375" s="97">
        <v>11.57</v>
      </c>
      <c r="H1375" s="96">
        <f t="shared" si="298"/>
        <v>504.14405650522303</v>
      </c>
      <c r="I1375" s="96">
        <f t="shared" si="294"/>
        <v>22.675872174738835</v>
      </c>
      <c r="J1375" s="98">
        <f t="shared" si="299"/>
        <v>140688.341447235</v>
      </c>
      <c r="K1375" s="96">
        <f t="shared" si="295"/>
        <v>50.363779037511854</v>
      </c>
      <c r="L1375" s="98">
        <f t="shared" si="296"/>
        <v>14054.706091192716</v>
      </c>
      <c r="M1375" s="91">
        <f t="shared" si="288"/>
        <v>9.691973221783087</v>
      </c>
      <c r="N1375" s="87"/>
      <c r="O1375" s="99">
        <f t="shared" si="289"/>
        <v>12.34867935888002</v>
      </c>
      <c r="P1375" s="99"/>
      <c r="Q1375" s="107">
        <f t="shared" si="290"/>
        <v>6.1621192533612035E-2</v>
      </c>
      <c r="R1375" s="97">
        <f t="shared" si="297"/>
        <v>1.0137721149498926</v>
      </c>
      <c r="S1375" s="97">
        <f t="shared" si="300"/>
        <v>10.767190510426651</v>
      </c>
      <c r="T1375" s="100">
        <f t="shared" si="291"/>
        <v>0.10458458461602782</v>
      </c>
      <c r="U1375" s="100">
        <f t="shared" si="292"/>
        <v>6.9755454413112705E-2</v>
      </c>
      <c r="V1375" s="100">
        <f t="shared" si="293"/>
        <v>3.4829130202915115E-2</v>
      </c>
      <c r="Y1375" s="81"/>
      <c r="Z1375" s="81"/>
    </row>
    <row r="1376" spans="1:26" ht="13">
      <c r="A1376" s="74">
        <v>1984.12</v>
      </c>
      <c r="B1376" s="95">
        <v>164.5</v>
      </c>
      <c r="C1376" s="96">
        <v>7.53</v>
      </c>
      <c r="D1376" s="95">
        <v>16.64</v>
      </c>
      <c r="E1376" s="95">
        <v>105.3</v>
      </c>
      <c r="F1376" s="96">
        <f t="shared" si="301"/>
        <v>1984.9583333332298</v>
      </c>
      <c r="G1376" s="97">
        <v>11.5</v>
      </c>
      <c r="H1376" s="96">
        <f t="shared" si="298"/>
        <v>498.68729582146238</v>
      </c>
      <c r="I1376" s="96">
        <f t="shared" si="294"/>
        <v>22.827448860398857</v>
      </c>
      <c r="J1376" s="98">
        <f t="shared" si="299"/>
        <v>139696.41673077751</v>
      </c>
      <c r="K1376" s="96">
        <f t="shared" si="295"/>
        <v>50.444720987654307</v>
      </c>
      <c r="L1376" s="98">
        <f t="shared" si="296"/>
        <v>14130.993157447645</v>
      </c>
      <c r="M1376" s="91">
        <f t="shared" si="288"/>
        <v>9.5950548011334593</v>
      </c>
      <c r="N1376" s="87"/>
      <c r="O1376" s="99">
        <f t="shared" si="289"/>
        <v>12.222162489146148</v>
      </c>
      <c r="P1376" s="99"/>
      <c r="Q1376" s="107">
        <f t="shared" si="290"/>
        <v>6.2532640792683294E-2</v>
      </c>
      <c r="R1376" s="97">
        <f t="shared" si="297"/>
        <v>1.0166985780559679</v>
      </c>
      <c r="S1376" s="97">
        <f t="shared" si="300"/>
        <v>10.915477495823641</v>
      </c>
      <c r="T1376" s="100">
        <f t="shared" si="291"/>
        <v>0.10422883776671998</v>
      </c>
      <c r="U1376" s="100">
        <f t="shared" si="292"/>
        <v>7.0091834449807822E-2</v>
      </c>
      <c r="V1376" s="100">
        <f t="shared" si="293"/>
        <v>3.4137003316912162E-2</v>
      </c>
      <c r="Y1376" s="81"/>
      <c r="Z1376" s="81"/>
    </row>
    <row r="1377" spans="1:26" ht="13">
      <c r="A1377" s="74">
        <v>1985.01</v>
      </c>
      <c r="B1377" s="95">
        <v>171.6</v>
      </c>
      <c r="C1377" s="96">
        <v>7.5733300000000003</v>
      </c>
      <c r="D1377" s="95">
        <v>16.556699999999999</v>
      </c>
      <c r="E1377" s="95">
        <v>105.5</v>
      </c>
      <c r="F1377" s="96">
        <f t="shared" si="301"/>
        <v>1985.0416666665631</v>
      </c>
      <c r="G1377" s="97">
        <v>11.38</v>
      </c>
      <c r="H1377" s="96">
        <f t="shared" si="298"/>
        <v>519.22500284360171</v>
      </c>
      <c r="I1377" s="96">
        <f t="shared" si="294"/>
        <v>22.915281414834116</v>
      </c>
      <c r="J1377" s="98">
        <f t="shared" si="299"/>
        <v>145984.54424135119</v>
      </c>
      <c r="K1377" s="96">
        <f t="shared" si="295"/>
        <v>50.097043150236949</v>
      </c>
      <c r="L1377" s="98">
        <f t="shared" si="296"/>
        <v>14085.211559678201</v>
      </c>
      <c r="M1377" s="91">
        <f t="shared" si="288"/>
        <v>9.9970011777304517</v>
      </c>
      <c r="N1377" s="87"/>
      <c r="O1377" s="99">
        <f t="shared" si="289"/>
        <v>12.729627871083471</v>
      </c>
      <c r="P1377" s="99"/>
      <c r="Q1377" s="107">
        <f t="shared" si="290"/>
        <v>5.9333156928087438E-2</v>
      </c>
      <c r="R1377" s="97">
        <f t="shared" si="297"/>
        <v>1.0018156011347725</v>
      </c>
      <c r="S1377" s="97">
        <f t="shared" si="300"/>
        <v>11.076712059329404</v>
      </c>
      <c r="T1377" s="100">
        <f t="shared" si="291"/>
        <v>0.10160266350762104</v>
      </c>
      <c r="U1377" s="100">
        <f t="shared" si="292"/>
        <v>6.9009182167030003E-2</v>
      </c>
      <c r="V1377" s="100">
        <f t="shared" si="293"/>
        <v>3.2593481340591035E-2</v>
      </c>
      <c r="Y1377" s="81"/>
      <c r="Z1377" s="81"/>
    </row>
    <row r="1378" spans="1:26" ht="13">
      <c r="A1378" s="74">
        <v>1985.02</v>
      </c>
      <c r="B1378" s="95">
        <v>180.9</v>
      </c>
      <c r="C1378" s="96">
        <v>7.6166700000000001</v>
      </c>
      <c r="D1378" s="95">
        <v>16.473299999999998</v>
      </c>
      <c r="E1378" s="95">
        <v>106</v>
      </c>
      <c r="F1378" s="96">
        <f t="shared" si="301"/>
        <v>1985.1249999998963</v>
      </c>
      <c r="G1378" s="97">
        <v>11.51</v>
      </c>
      <c r="H1378" s="96">
        <f t="shared" si="298"/>
        <v>544.78290990566018</v>
      </c>
      <c r="I1378" s="96">
        <f t="shared" si="294"/>
        <v>22.93770948806603</v>
      </c>
      <c r="J1378" s="98">
        <f t="shared" si="299"/>
        <v>153707.79584592572</v>
      </c>
      <c r="K1378" s="96">
        <f t="shared" si="295"/>
        <v>49.609576062735826</v>
      </c>
      <c r="L1378" s="98">
        <f t="shared" si="296"/>
        <v>13997.095817074007</v>
      </c>
      <c r="M1378" s="91">
        <f t="shared" si="288"/>
        <v>10.494935172607077</v>
      </c>
      <c r="N1378" s="87"/>
      <c r="O1378" s="99">
        <f t="shared" si="289"/>
        <v>13.357385583224788</v>
      </c>
      <c r="P1378" s="99"/>
      <c r="Q1378" s="107">
        <f t="shared" si="290"/>
        <v>5.2973907673109014E-2</v>
      </c>
      <c r="R1378" s="97">
        <f t="shared" si="297"/>
        <v>0.98923679386188013</v>
      </c>
      <c r="S1378" s="97">
        <f t="shared" si="300"/>
        <v>11.044479445831259</v>
      </c>
      <c r="T1378" s="100">
        <f t="shared" si="291"/>
        <v>9.9615297703139039E-2</v>
      </c>
      <c r="U1378" s="100">
        <f t="shared" si="292"/>
        <v>7.1866578552323146E-2</v>
      </c>
      <c r="V1378" s="100">
        <f t="shared" si="293"/>
        <v>2.7748719150815893E-2</v>
      </c>
      <c r="Y1378" s="81"/>
      <c r="Z1378" s="81"/>
    </row>
    <row r="1379" spans="1:26" ht="13">
      <c r="A1379" s="74">
        <v>1985.03</v>
      </c>
      <c r="B1379" s="95">
        <v>179.4</v>
      </c>
      <c r="C1379" s="96">
        <v>7.66</v>
      </c>
      <c r="D1379" s="95">
        <v>16.39</v>
      </c>
      <c r="E1379" s="95">
        <v>106.4</v>
      </c>
      <c r="F1379" s="96">
        <f t="shared" si="301"/>
        <v>1985.2083333332296</v>
      </c>
      <c r="G1379" s="97">
        <v>11.86</v>
      </c>
      <c r="H1379" s="96">
        <f t="shared" si="298"/>
        <v>538.23456484962389</v>
      </c>
      <c r="I1379" s="96">
        <f t="shared" si="294"/>
        <v>22.981475845864654</v>
      </c>
      <c r="J1379" s="98">
        <f t="shared" si="299"/>
        <v>152400.55522048887</v>
      </c>
      <c r="K1379" s="96">
        <f t="shared" si="295"/>
        <v>49.173157847744342</v>
      </c>
      <c r="L1379" s="98">
        <f t="shared" si="296"/>
        <v>13923.328316966625</v>
      </c>
      <c r="M1379" s="91">
        <f t="shared" si="288"/>
        <v>10.373217214924731</v>
      </c>
      <c r="N1379" s="87"/>
      <c r="O1379" s="99">
        <f t="shared" si="289"/>
        <v>13.197786108739976</v>
      </c>
      <c r="P1379" s="99"/>
      <c r="Q1379" s="107">
        <f t="shared" si="290"/>
        <v>5.0588117264544818E-2</v>
      </c>
      <c r="R1379" s="97">
        <f t="shared" si="297"/>
        <v>1.0353280439322068</v>
      </c>
      <c r="S1379" s="97">
        <f t="shared" si="300"/>
        <v>10.88453173221767</v>
      </c>
      <c r="T1379" s="100">
        <f t="shared" si="291"/>
        <v>0.1029732942127608</v>
      </c>
      <c r="U1379" s="100">
        <f t="shared" si="292"/>
        <v>7.5763176881239458E-2</v>
      </c>
      <c r="V1379" s="100">
        <f t="shared" si="293"/>
        <v>2.7210117331521344E-2</v>
      </c>
      <c r="Y1379" s="81"/>
      <c r="Z1379" s="81"/>
    </row>
    <row r="1380" spans="1:26" ht="13">
      <c r="A1380" s="74">
        <v>1985.04</v>
      </c>
      <c r="B1380" s="95">
        <v>180.6</v>
      </c>
      <c r="C1380" s="96">
        <v>7.6866700000000003</v>
      </c>
      <c r="D1380" s="95">
        <v>16.13</v>
      </c>
      <c r="E1380" s="95">
        <v>106.9</v>
      </c>
      <c r="F1380" s="96">
        <f t="shared" si="301"/>
        <v>1985.2916666665628</v>
      </c>
      <c r="G1380" s="97">
        <v>11.43</v>
      </c>
      <c r="H1380" s="96">
        <f t="shared" si="298"/>
        <v>539.30048924228231</v>
      </c>
      <c r="I1380" s="96">
        <f t="shared" si="294"/>
        <v>22.953626199579041</v>
      </c>
      <c r="J1380" s="98">
        <f t="shared" si="299"/>
        <v>153243.978541235</v>
      </c>
      <c r="K1380" s="96">
        <f t="shared" si="295"/>
        <v>48.16676019644526</v>
      </c>
      <c r="L1380" s="98">
        <f t="shared" si="296"/>
        <v>13686.740719103658</v>
      </c>
      <c r="M1380" s="91">
        <f t="shared" si="288"/>
        <v>10.397118719816817</v>
      </c>
      <c r="N1380" s="87"/>
      <c r="O1380" s="99">
        <f t="shared" si="289"/>
        <v>13.224090599429944</v>
      </c>
      <c r="P1380" s="99"/>
      <c r="Q1380" s="107">
        <f t="shared" si="290"/>
        <v>5.4763095933410749E-2</v>
      </c>
      <c r="R1380" s="97">
        <f t="shared" si="297"/>
        <v>1.0446658658983008</v>
      </c>
      <c r="S1380" s="97">
        <f t="shared" si="300"/>
        <v>11.216352523920293</v>
      </c>
      <c r="T1380" s="100">
        <f t="shared" si="291"/>
        <v>0.10549595020856128</v>
      </c>
      <c r="U1380" s="100">
        <f t="shared" si="292"/>
        <v>7.3883356920591448E-2</v>
      </c>
      <c r="V1380" s="100">
        <f t="shared" si="293"/>
        <v>3.1612593287969837E-2</v>
      </c>
      <c r="Y1380" s="81"/>
      <c r="Z1380" s="81"/>
    </row>
    <row r="1381" spans="1:26" ht="13">
      <c r="A1381" s="74">
        <v>1985.05</v>
      </c>
      <c r="B1381" s="95">
        <v>184.9</v>
      </c>
      <c r="C1381" s="96">
        <v>7.71333</v>
      </c>
      <c r="D1381" s="95">
        <v>15.87</v>
      </c>
      <c r="E1381" s="95">
        <v>107.3</v>
      </c>
      <c r="F1381" s="96">
        <f t="shared" si="301"/>
        <v>1985.3749999998961</v>
      </c>
      <c r="G1381" s="97">
        <v>10.85</v>
      </c>
      <c r="H1381" s="96">
        <f t="shared" si="298"/>
        <v>550.08266961789354</v>
      </c>
      <c r="I1381" s="96">
        <f t="shared" si="294"/>
        <v>22.947372406943142</v>
      </c>
      <c r="J1381" s="98">
        <f t="shared" si="299"/>
        <v>156851.15081464924</v>
      </c>
      <c r="K1381" s="96">
        <f t="shared" si="295"/>
        <v>47.213693709226455</v>
      </c>
      <c r="L1381" s="98">
        <f t="shared" si="296"/>
        <v>13462.56226840716</v>
      </c>
      <c r="M1381" s="91">
        <f t="shared" si="288"/>
        <v>10.608120467860092</v>
      </c>
      <c r="N1381" s="87"/>
      <c r="O1381" s="99">
        <f t="shared" si="289"/>
        <v>13.488455241725177</v>
      </c>
      <c r="P1381" s="99"/>
      <c r="Q1381" s="107">
        <f t="shared" si="290"/>
        <v>5.8444011517648969E-2</v>
      </c>
      <c r="R1381" s="97">
        <f t="shared" si="297"/>
        <v>1.0520532267558704</v>
      </c>
      <c r="S1381" s="97">
        <f t="shared" si="300"/>
        <v>11.673659948288618</v>
      </c>
      <c r="T1381" s="100">
        <f t="shared" si="291"/>
        <v>0.10634756155358116</v>
      </c>
      <c r="U1381" s="100">
        <f t="shared" si="292"/>
        <v>7.3289360268057546E-2</v>
      </c>
      <c r="V1381" s="100">
        <f t="shared" si="293"/>
        <v>3.3058201285523614E-2</v>
      </c>
      <c r="Y1381" s="81"/>
      <c r="Z1381" s="81"/>
    </row>
    <row r="1382" spans="1:26" ht="13">
      <c r="A1382" s="74">
        <v>1985.06</v>
      </c>
      <c r="B1382" s="95">
        <v>188.9</v>
      </c>
      <c r="C1382" s="96">
        <v>7.74</v>
      </c>
      <c r="D1382" s="95">
        <v>15.61</v>
      </c>
      <c r="E1382" s="95">
        <v>107.6</v>
      </c>
      <c r="F1382" s="96">
        <f t="shared" si="301"/>
        <v>1985.4583333332293</v>
      </c>
      <c r="G1382" s="97">
        <v>10.16</v>
      </c>
      <c r="H1382" s="96">
        <f t="shared" si="298"/>
        <v>560.41591496282513</v>
      </c>
      <c r="I1382" s="96">
        <f t="shared" si="294"/>
        <v>22.962515520446093</v>
      </c>
      <c r="J1382" s="98">
        <f t="shared" si="299"/>
        <v>160343.21290915602</v>
      </c>
      <c r="K1382" s="96">
        <f t="shared" si="295"/>
        <v>46.31070636617099</v>
      </c>
      <c r="L1382" s="98">
        <f t="shared" si="296"/>
        <v>13250.172331984781</v>
      </c>
      <c r="M1382" s="91">
        <f t="shared" si="288"/>
        <v>10.810049845861215</v>
      </c>
      <c r="N1382" s="87"/>
      <c r="O1382" s="99">
        <f t="shared" si="289"/>
        <v>13.741426269246407</v>
      </c>
      <c r="P1382" s="99"/>
      <c r="Q1382" s="107">
        <f t="shared" si="290"/>
        <v>6.3079219554815144E-2</v>
      </c>
      <c r="R1382" s="97">
        <f t="shared" si="297"/>
        <v>0.99917426056111813</v>
      </c>
      <c r="S1382" s="97">
        <f t="shared" si="300"/>
        <v>12.247070041508456</v>
      </c>
      <c r="T1382" s="100">
        <f t="shared" si="291"/>
        <v>0.10715651931317072</v>
      </c>
      <c r="U1382" s="100">
        <f t="shared" si="292"/>
        <v>7.209843199589594E-2</v>
      </c>
      <c r="V1382" s="100">
        <f t="shared" si="293"/>
        <v>3.5058087317274778E-2</v>
      </c>
      <c r="Y1382" s="81"/>
      <c r="Z1382" s="81"/>
    </row>
    <row r="1383" spans="1:26" ht="13">
      <c r="A1383" s="74">
        <v>1985.07</v>
      </c>
      <c r="B1383" s="95">
        <v>192.5</v>
      </c>
      <c r="C1383" s="96">
        <v>7.7733299999999996</v>
      </c>
      <c r="D1383" s="95">
        <v>15.4833</v>
      </c>
      <c r="E1383" s="95">
        <v>107.8</v>
      </c>
      <c r="F1383" s="96">
        <f t="shared" si="301"/>
        <v>1985.5416666665626</v>
      </c>
      <c r="G1383" s="97">
        <v>10.31</v>
      </c>
      <c r="H1383" s="96">
        <f t="shared" si="298"/>
        <v>570.03660714285695</v>
      </c>
      <c r="I1383" s="96">
        <f t="shared" si="294"/>
        <v>23.018611217671605</v>
      </c>
      <c r="J1383" s="98">
        <f t="shared" si="299"/>
        <v>163644.66423920621</v>
      </c>
      <c r="K1383" s="96">
        <f t="shared" si="295"/>
        <v>45.849598957792196</v>
      </c>
      <c r="L1383" s="98">
        <f t="shared" si="296"/>
        <v>13162.386648389098</v>
      </c>
      <c r="M1383" s="91">
        <f t="shared" si="288"/>
        <v>10.99756395679338</v>
      </c>
      <c r="N1383" s="87"/>
      <c r="O1383" s="99">
        <f t="shared" si="289"/>
        <v>13.976419083122844</v>
      </c>
      <c r="P1383" s="99"/>
      <c r="Q1383" s="107">
        <f t="shared" si="290"/>
        <v>5.9007975140128899E-2</v>
      </c>
      <c r="R1383" s="97">
        <f t="shared" si="297"/>
        <v>1.0073537038004854</v>
      </c>
      <c r="S1383" s="97">
        <f t="shared" si="300"/>
        <v>12.21425407826951</v>
      </c>
      <c r="T1383" s="100">
        <f t="shared" si="291"/>
        <v>0.10876208559650902</v>
      </c>
      <c r="U1383" s="100">
        <f t="shared" si="292"/>
        <v>7.2068013756902971E-2</v>
      </c>
      <c r="V1383" s="100">
        <f t="shared" si="293"/>
        <v>3.6694071839606046E-2</v>
      </c>
      <c r="Y1383" s="81"/>
      <c r="Z1383" s="81"/>
    </row>
    <row r="1384" spans="1:26" ht="13">
      <c r="A1384" s="74">
        <v>1985.08</v>
      </c>
      <c r="B1384" s="95">
        <v>188.3</v>
      </c>
      <c r="C1384" s="96">
        <v>7.8066700000000004</v>
      </c>
      <c r="D1384" s="95">
        <v>15.3567</v>
      </c>
      <c r="E1384" s="95">
        <v>108</v>
      </c>
      <c r="F1384" s="96">
        <f t="shared" si="301"/>
        <v>1985.6249999998959</v>
      </c>
      <c r="G1384" s="97">
        <v>10.33</v>
      </c>
      <c r="H1384" s="96">
        <f t="shared" si="298"/>
        <v>556.56685324074067</v>
      </c>
      <c r="I1384" s="96">
        <f t="shared" si="294"/>
        <v>23.074528710509252</v>
      </c>
      <c r="J1384" s="98">
        <f t="shared" si="299"/>
        <v>160329.81620007451</v>
      </c>
      <c r="K1384" s="96">
        <f t="shared" si="295"/>
        <v>45.39049492916665</v>
      </c>
      <c r="L1384" s="98">
        <f t="shared" si="296"/>
        <v>13075.607479764651</v>
      </c>
      <c r="M1384" s="91">
        <f t="shared" si="288"/>
        <v>10.738799808877282</v>
      </c>
      <c r="N1384" s="87"/>
      <c r="O1384" s="99">
        <f t="shared" si="289"/>
        <v>13.646192185229486</v>
      </c>
      <c r="P1384" s="99"/>
      <c r="Q1384" s="107">
        <f t="shared" si="290"/>
        <v>6.1000120961805002E-2</v>
      </c>
      <c r="R1384" s="97">
        <f t="shared" si="297"/>
        <v>1.0061364986054657</v>
      </c>
      <c r="S1384" s="97">
        <f t="shared" si="300"/>
        <v>12.281288762525522</v>
      </c>
      <c r="T1384" s="100">
        <f t="shared" si="291"/>
        <v>0.11131221364011323</v>
      </c>
      <c r="U1384" s="100">
        <f t="shared" si="292"/>
        <v>7.0114559329770731E-2</v>
      </c>
      <c r="V1384" s="100">
        <f t="shared" si="293"/>
        <v>4.1197654310342502E-2</v>
      </c>
      <c r="Y1384" s="81"/>
      <c r="Z1384" s="81"/>
    </row>
    <row r="1385" spans="1:26" ht="13">
      <c r="A1385" s="74">
        <v>1985.09</v>
      </c>
      <c r="B1385" s="95">
        <v>184.1</v>
      </c>
      <c r="C1385" s="96">
        <v>7.84</v>
      </c>
      <c r="D1385" s="95">
        <v>15.23</v>
      </c>
      <c r="E1385" s="95">
        <v>108.3</v>
      </c>
      <c r="F1385" s="96">
        <f t="shared" si="301"/>
        <v>1985.7083333332291</v>
      </c>
      <c r="G1385" s="97">
        <v>10.37</v>
      </c>
      <c r="H1385" s="96">
        <f t="shared" si="298"/>
        <v>542.64537442289918</v>
      </c>
      <c r="I1385" s="96">
        <f t="shared" si="294"/>
        <v>23.108852446906734</v>
      </c>
      <c r="J1385" s="98">
        <f t="shared" si="299"/>
        <v>156874.21161855519</v>
      </c>
      <c r="K1385" s="96">
        <f t="shared" si="295"/>
        <v>44.891303924284379</v>
      </c>
      <c r="L1385" s="98">
        <f t="shared" si="296"/>
        <v>12977.698223523061</v>
      </c>
      <c r="M1385" s="91">
        <f t="shared" si="288"/>
        <v>10.471234661697547</v>
      </c>
      <c r="N1385" s="87"/>
      <c r="O1385" s="99">
        <f t="shared" si="289"/>
        <v>13.306583154373703</v>
      </c>
      <c r="P1385" s="99"/>
      <c r="Q1385" s="107">
        <f t="shared" si="290"/>
        <v>6.2686561547940015E-2</v>
      </c>
      <c r="R1385" s="97">
        <f t="shared" si="297"/>
        <v>1.016718459059641</v>
      </c>
      <c r="S1385" s="97">
        <f t="shared" si="300"/>
        <v>12.322423918560744</v>
      </c>
      <c r="T1385" s="100">
        <f t="shared" si="291"/>
        <v>0.11759112151323259</v>
      </c>
      <c r="U1385" s="100">
        <f t="shared" si="292"/>
        <v>7.2384761252335172E-2</v>
      </c>
      <c r="V1385" s="100">
        <f t="shared" si="293"/>
        <v>4.5206360260897416E-2</v>
      </c>
      <c r="Y1385" s="81"/>
      <c r="Z1385" s="81"/>
    </row>
    <row r="1386" spans="1:26" ht="13">
      <c r="A1386" s="74">
        <v>1985.1</v>
      </c>
      <c r="B1386" s="95">
        <v>186.2</v>
      </c>
      <c r="C1386" s="96">
        <v>7.86</v>
      </c>
      <c r="D1386" s="95">
        <v>15.023300000000001</v>
      </c>
      <c r="E1386" s="95">
        <v>108.7</v>
      </c>
      <c r="F1386" s="96">
        <f t="shared" si="301"/>
        <v>1985.7916666665624</v>
      </c>
      <c r="G1386" s="97">
        <v>10.24</v>
      </c>
      <c r="H1386" s="96">
        <f t="shared" si="298"/>
        <v>546.81561269549195</v>
      </c>
      <c r="I1386" s="96">
        <f t="shared" si="294"/>
        <v>23.082549494020231</v>
      </c>
      <c r="J1386" s="98">
        <f t="shared" si="299"/>
        <v>158635.87331482026</v>
      </c>
      <c r="K1386" s="96">
        <f t="shared" si="295"/>
        <v>44.11909234268628</v>
      </c>
      <c r="L1386" s="98">
        <f t="shared" si="296"/>
        <v>12799.325003064121</v>
      </c>
      <c r="M1386" s="91">
        <f t="shared" si="288"/>
        <v>10.552516982943748</v>
      </c>
      <c r="N1386" s="87"/>
      <c r="O1386" s="99">
        <f t="shared" si="289"/>
        <v>13.410439843384864</v>
      </c>
      <c r="P1386" s="99"/>
      <c r="Q1386" s="107">
        <f t="shared" si="290"/>
        <v>6.3058986698610958E-2</v>
      </c>
      <c r="R1386" s="97">
        <f t="shared" si="297"/>
        <v>1.0376651070262271</v>
      </c>
      <c r="S1386" s="97">
        <f t="shared" si="300"/>
        <v>12.482333058511974</v>
      </c>
      <c r="T1386" s="100">
        <f t="shared" si="291"/>
        <v>0.11699545839275682</v>
      </c>
      <c r="U1386" s="100">
        <f t="shared" si="292"/>
        <v>7.2469002037476082E-2</v>
      </c>
      <c r="V1386" s="100">
        <f t="shared" si="293"/>
        <v>4.4526456355280741E-2</v>
      </c>
      <c r="Y1386" s="81"/>
      <c r="Z1386" s="81"/>
    </row>
    <row r="1387" spans="1:26" ht="13">
      <c r="A1387" s="74">
        <v>1985.11</v>
      </c>
      <c r="B1387" s="95">
        <v>197.5</v>
      </c>
      <c r="C1387" s="96">
        <v>7.88</v>
      </c>
      <c r="D1387" s="95">
        <v>14.816700000000001</v>
      </c>
      <c r="E1387" s="95">
        <v>109</v>
      </c>
      <c r="F1387" s="96">
        <f t="shared" si="301"/>
        <v>1985.8749999998956</v>
      </c>
      <c r="G1387" s="97">
        <v>9.7799999999999994</v>
      </c>
      <c r="H1387" s="96">
        <f t="shared" si="298"/>
        <v>578.40411697247691</v>
      </c>
      <c r="I1387" s="96">
        <f t="shared" si="294"/>
        <v>23.077592110091732</v>
      </c>
      <c r="J1387" s="98">
        <f t="shared" si="299"/>
        <v>168357.88503283821</v>
      </c>
      <c r="K1387" s="96">
        <f t="shared" si="295"/>
        <v>43.392609012385314</v>
      </c>
      <c r="L1387" s="98">
        <f t="shared" si="296"/>
        <v>12630.421646410401</v>
      </c>
      <c r="M1387" s="91">
        <f t="shared" si="288"/>
        <v>11.164611128667465</v>
      </c>
      <c r="N1387" s="87"/>
      <c r="O1387" s="99">
        <f t="shared" si="289"/>
        <v>14.186571464023928</v>
      </c>
      <c r="P1387" s="99"/>
      <c r="Q1387" s="107">
        <f t="shared" si="290"/>
        <v>6.1981515915447788E-2</v>
      </c>
      <c r="R1387" s="97">
        <f t="shared" si="297"/>
        <v>1.0418088588778152</v>
      </c>
      <c r="S1387" s="97">
        <f t="shared" si="300"/>
        <v>12.916832437531516</v>
      </c>
      <c r="T1387" s="100">
        <f t="shared" si="291"/>
        <v>0.11303605796252936</v>
      </c>
      <c r="U1387" s="100">
        <f t="shared" si="292"/>
        <v>7.0284694115039459E-2</v>
      </c>
      <c r="V1387" s="100">
        <f t="shared" si="293"/>
        <v>4.2751363847489898E-2</v>
      </c>
      <c r="Y1387" s="81"/>
      <c r="Z1387" s="81"/>
    </row>
    <row r="1388" spans="1:26" ht="13">
      <c r="A1388" s="74">
        <v>1985.12</v>
      </c>
      <c r="B1388" s="95">
        <v>207.3</v>
      </c>
      <c r="C1388" s="96">
        <v>7.9</v>
      </c>
      <c r="D1388" s="95">
        <v>14.61</v>
      </c>
      <c r="E1388" s="95">
        <v>109.3</v>
      </c>
      <c r="F1388" s="96">
        <f t="shared" si="301"/>
        <v>1985.9583333332289</v>
      </c>
      <c r="G1388" s="97">
        <v>9.26</v>
      </c>
      <c r="H1388" s="96">
        <f t="shared" si="298"/>
        <v>605.43833165599256</v>
      </c>
      <c r="I1388" s="96">
        <f t="shared" si="294"/>
        <v>23.072661939615735</v>
      </c>
      <c r="J1388" s="98">
        <f t="shared" si="299"/>
        <v>176786.47059283976</v>
      </c>
      <c r="K1388" s="96">
        <f t="shared" si="295"/>
        <v>42.669821637694412</v>
      </c>
      <c r="L1388" s="98">
        <f t="shared" si="296"/>
        <v>12459.480633677707</v>
      </c>
      <c r="M1388" s="91">
        <f t="shared" si="288"/>
        <v>11.690521474467594</v>
      </c>
      <c r="N1388" s="87"/>
      <c r="O1388" s="99">
        <f t="shared" si="289"/>
        <v>14.851243444332486</v>
      </c>
      <c r="P1388" s="99"/>
      <c r="Q1388" s="107">
        <f t="shared" si="290"/>
        <v>6.3059967515150944E-2</v>
      </c>
      <c r="R1388" s="97">
        <f t="shared" si="297"/>
        <v>1.0122610862090651</v>
      </c>
      <c r="S1388" s="97">
        <f t="shared" si="300"/>
        <v>13.41993486152435</v>
      </c>
      <c r="T1388" s="100">
        <f t="shared" si="291"/>
        <v>0.11138329331321772</v>
      </c>
      <c r="U1388" s="100">
        <f t="shared" si="292"/>
        <v>6.8550312311696615E-2</v>
      </c>
      <c r="V1388" s="100">
        <f t="shared" si="293"/>
        <v>4.2832981001521109E-2</v>
      </c>
      <c r="Y1388" s="81"/>
      <c r="Z1388" s="81"/>
    </row>
    <row r="1389" spans="1:26" ht="13">
      <c r="A1389" s="74">
        <v>1986.01</v>
      </c>
      <c r="B1389" s="95">
        <v>208.2</v>
      </c>
      <c r="C1389" s="96">
        <v>7.94</v>
      </c>
      <c r="D1389" s="95">
        <v>14.58</v>
      </c>
      <c r="E1389" s="95">
        <v>109.6</v>
      </c>
      <c r="F1389" s="96">
        <f t="shared" si="301"/>
        <v>1986.0416666665622</v>
      </c>
      <c r="G1389" s="97">
        <v>9.19</v>
      </c>
      <c r="H1389" s="96">
        <f t="shared" si="298"/>
        <v>606.402446167883</v>
      </c>
      <c r="I1389" s="96">
        <f t="shared" si="294"/>
        <v>23.126010675182478</v>
      </c>
      <c r="J1389" s="98">
        <f t="shared" si="299"/>
        <v>177630.71768720448</v>
      </c>
      <c r="K1389" s="96">
        <f t="shared" si="295"/>
        <v>42.465646806569332</v>
      </c>
      <c r="L1389" s="98">
        <f t="shared" si="296"/>
        <v>12439.269278959853</v>
      </c>
      <c r="M1389" s="91">
        <f t="shared" si="288"/>
        <v>11.715007584487982</v>
      </c>
      <c r="N1389" s="87"/>
      <c r="O1389" s="99">
        <f t="shared" si="289"/>
        <v>14.879155972876083</v>
      </c>
      <c r="P1389" s="99"/>
      <c r="Q1389" s="107">
        <f t="shared" si="290"/>
        <v>6.368185902322783E-2</v>
      </c>
      <c r="R1389" s="97">
        <f t="shared" si="297"/>
        <v>1.0401382661479719</v>
      </c>
      <c r="S1389" s="97">
        <f t="shared" si="300"/>
        <v>13.547294050074107</v>
      </c>
      <c r="T1389" s="100">
        <f t="shared" si="291"/>
        <v>0.11038663398724546</v>
      </c>
      <c r="U1389" s="100">
        <f t="shared" si="292"/>
        <v>6.7906278066288239E-2</v>
      </c>
      <c r="V1389" s="100">
        <f t="shared" si="293"/>
        <v>4.2480355920957225E-2</v>
      </c>
      <c r="Y1389" s="81"/>
      <c r="Z1389" s="81"/>
    </row>
    <row r="1390" spans="1:26" ht="13">
      <c r="A1390" s="74">
        <v>1986.02</v>
      </c>
      <c r="B1390" s="95">
        <v>219.4</v>
      </c>
      <c r="C1390" s="96">
        <v>7.98</v>
      </c>
      <c r="D1390" s="95">
        <v>14.55</v>
      </c>
      <c r="E1390" s="95">
        <v>109.3</v>
      </c>
      <c r="F1390" s="96">
        <f t="shared" si="301"/>
        <v>1986.1249999998954</v>
      </c>
      <c r="G1390" s="97">
        <v>8.6999999999999993</v>
      </c>
      <c r="H1390" s="96">
        <f t="shared" si="298"/>
        <v>640.77747209515076</v>
      </c>
      <c r="I1390" s="96">
        <f t="shared" si="294"/>
        <v>23.306309149130829</v>
      </c>
      <c r="J1390" s="98">
        <f t="shared" si="299"/>
        <v>188268.95571182074</v>
      </c>
      <c r="K1390" s="96">
        <f t="shared" si="295"/>
        <v>42.494586230558085</v>
      </c>
      <c r="L1390" s="98">
        <f t="shared" si="296"/>
        <v>12485.475412976262</v>
      </c>
      <c r="M1390" s="91">
        <f t="shared" si="288"/>
        <v>12.388219099418121</v>
      </c>
      <c r="N1390" s="87"/>
      <c r="O1390" s="99">
        <f t="shared" si="289"/>
        <v>15.727961947238789</v>
      </c>
      <c r="P1390" s="99"/>
      <c r="Q1390" s="107">
        <f t="shared" si="290"/>
        <v>6.3265706562706359E-2</v>
      </c>
      <c r="R1390" s="97">
        <f t="shared" si="297"/>
        <v>1.0706964086423971</v>
      </c>
      <c r="S1390" s="97">
        <f t="shared" si="300"/>
        <v>14.129735226795914</v>
      </c>
      <c r="T1390" s="100">
        <f t="shared" si="291"/>
        <v>0.10994055977766304</v>
      </c>
      <c r="U1390" s="100">
        <f t="shared" si="292"/>
        <v>6.2294770018033185E-2</v>
      </c>
      <c r="V1390" s="100">
        <f t="shared" si="293"/>
        <v>4.7645789759629853E-2</v>
      </c>
      <c r="Y1390" s="81"/>
      <c r="Z1390" s="81"/>
    </row>
    <row r="1391" spans="1:26" ht="13">
      <c r="A1391" s="74">
        <v>1986.03</v>
      </c>
      <c r="B1391" s="95">
        <v>232.3</v>
      </c>
      <c r="C1391" s="96">
        <v>8.02</v>
      </c>
      <c r="D1391" s="95">
        <v>14.52</v>
      </c>
      <c r="E1391" s="95">
        <v>108.8</v>
      </c>
      <c r="F1391" s="96">
        <f t="shared" si="301"/>
        <v>1986.2083333332287</v>
      </c>
      <c r="G1391" s="97">
        <v>7.78</v>
      </c>
      <c r="H1391" s="96">
        <f t="shared" si="298"/>
        <v>681.57097564338221</v>
      </c>
      <c r="I1391" s="96">
        <f t="shared" si="294"/>
        <v>23.530775827205872</v>
      </c>
      <c r="J1391" s="98">
        <f t="shared" si="299"/>
        <v>200830.76832133633</v>
      </c>
      <c r="K1391" s="96">
        <f t="shared" si="295"/>
        <v>42.601853492647045</v>
      </c>
      <c r="L1391" s="98">
        <f t="shared" si="296"/>
        <v>12553.003685001304</v>
      </c>
      <c r="M1391" s="91">
        <f t="shared" si="288"/>
        <v>13.189022981532711</v>
      </c>
      <c r="N1391" s="87"/>
      <c r="O1391" s="99">
        <f t="shared" si="289"/>
        <v>16.734740582959411</v>
      </c>
      <c r="P1391" s="99"/>
      <c r="Q1391" s="107">
        <f t="shared" si="290"/>
        <v>6.6882803250395972E-2</v>
      </c>
      <c r="R1391" s="97">
        <f t="shared" si="297"/>
        <v>1.0402862489588924</v>
      </c>
      <c r="S1391" s="97">
        <f t="shared" si="300"/>
        <v>15.198181839431431</v>
      </c>
      <c r="T1391" s="100">
        <f t="shared" si="291"/>
        <v>0.10200655087375932</v>
      </c>
      <c r="U1391" s="100">
        <f t="shared" si="292"/>
        <v>5.0932090972658495E-2</v>
      </c>
      <c r="V1391" s="100">
        <f t="shared" si="293"/>
        <v>5.1074459901100822E-2</v>
      </c>
      <c r="Y1391" s="81"/>
      <c r="Z1391" s="81"/>
    </row>
    <row r="1392" spans="1:26" ht="13">
      <c r="A1392" s="74">
        <v>1986.04</v>
      </c>
      <c r="B1392" s="95">
        <v>238</v>
      </c>
      <c r="C1392" s="96">
        <v>8.0466700000000007</v>
      </c>
      <c r="D1392" s="95">
        <v>14.583299999999999</v>
      </c>
      <c r="E1392" s="95">
        <v>108.6</v>
      </c>
      <c r="F1392" s="96">
        <f t="shared" si="301"/>
        <v>1986.2916666665619</v>
      </c>
      <c r="G1392" s="97">
        <v>7.3</v>
      </c>
      <c r="H1392" s="96">
        <f t="shared" si="298"/>
        <v>699.58083793738467</v>
      </c>
      <c r="I1392" s="96">
        <f t="shared" si="294"/>
        <v>23.652504794981578</v>
      </c>
      <c r="J1392" s="98">
        <f t="shared" si="299"/>
        <v>206718.31417910472</v>
      </c>
      <c r="K1392" s="96">
        <f t="shared" si="295"/>
        <v>42.866374932320426</v>
      </c>
      <c r="L1392" s="98">
        <f t="shared" si="296"/>
        <v>12666.534416672848</v>
      </c>
      <c r="M1392" s="91">
        <f t="shared" si="288"/>
        <v>13.552504172869474</v>
      </c>
      <c r="N1392" s="87"/>
      <c r="O1392" s="99">
        <f t="shared" si="289"/>
        <v>17.183914355587927</v>
      </c>
      <c r="P1392" s="99"/>
      <c r="Q1392" s="107">
        <f t="shared" si="290"/>
        <v>6.9071033811458474E-2</v>
      </c>
      <c r="R1392" s="97">
        <f t="shared" si="297"/>
        <v>0.97772216546289359</v>
      </c>
      <c r="S1392" s="97">
        <f t="shared" si="300"/>
        <v>15.839576445202729</v>
      </c>
      <c r="T1392" s="100">
        <f t="shared" si="291"/>
        <v>9.862145404786582E-2</v>
      </c>
      <c r="U1392" s="100">
        <f t="shared" si="292"/>
        <v>4.4902987607793987E-2</v>
      </c>
      <c r="V1392" s="100">
        <f t="shared" si="293"/>
        <v>5.3718466440071833E-2</v>
      </c>
      <c r="Y1392" s="81"/>
      <c r="Z1392" s="81"/>
    </row>
    <row r="1393" spans="1:26" ht="13">
      <c r="A1393" s="74">
        <v>1986.05</v>
      </c>
      <c r="B1393" s="95">
        <v>238.5</v>
      </c>
      <c r="C1393" s="96">
        <v>8.0733300000000003</v>
      </c>
      <c r="D1393" s="95">
        <v>14.646699999999999</v>
      </c>
      <c r="E1393" s="95">
        <v>108.9</v>
      </c>
      <c r="F1393" s="96">
        <f t="shared" si="301"/>
        <v>1986.3749999998952</v>
      </c>
      <c r="G1393" s="97">
        <v>7.71</v>
      </c>
      <c r="H1393" s="96">
        <f t="shared" si="298"/>
        <v>699.11927685950388</v>
      </c>
      <c r="I1393" s="96">
        <f t="shared" si="294"/>
        <v>23.665495310055089</v>
      </c>
      <c r="J1393" s="98">
        <f t="shared" si="299"/>
        <v>207164.66880992835</v>
      </c>
      <c r="K1393" s="96">
        <f t="shared" si="295"/>
        <v>42.93413128879704</v>
      </c>
      <c r="L1393" s="98">
        <f t="shared" si="296"/>
        <v>12722.342786827578</v>
      </c>
      <c r="M1393" s="91">
        <f t="shared" si="288"/>
        <v>13.560046199232332</v>
      </c>
      <c r="N1393" s="87"/>
      <c r="O1393" s="99">
        <f t="shared" si="289"/>
        <v>17.180748515167295</v>
      </c>
      <c r="P1393" s="99"/>
      <c r="Q1393" s="107">
        <f t="shared" si="290"/>
        <v>6.4465796792934807E-2</v>
      </c>
      <c r="R1393" s="97">
        <f t="shared" si="297"/>
        <v>1.0002236733487426</v>
      </c>
      <c r="S1393" s="97">
        <f t="shared" si="300"/>
        <v>15.444041882894634</v>
      </c>
      <c r="T1393" s="100">
        <f t="shared" si="291"/>
        <v>0.10073370689638605</v>
      </c>
      <c r="U1393" s="100">
        <f t="shared" si="292"/>
        <v>4.6171339837853154E-2</v>
      </c>
      <c r="V1393" s="100">
        <f t="shared" si="293"/>
        <v>5.4562367058532901E-2</v>
      </c>
      <c r="Y1393" s="81"/>
      <c r="Z1393" s="81"/>
    </row>
    <row r="1394" spans="1:26" ht="13">
      <c r="A1394" s="74">
        <v>1986.06</v>
      </c>
      <c r="B1394" s="95">
        <v>245.3</v>
      </c>
      <c r="C1394" s="96">
        <v>8.1</v>
      </c>
      <c r="D1394" s="95">
        <v>14.71</v>
      </c>
      <c r="E1394" s="95">
        <v>109.5</v>
      </c>
      <c r="F1394" s="96">
        <f t="shared" si="301"/>
        <v>1986.4583333332284</v>
      </c>
      <c r="G1394" s="97">
        <v>7.8</v>
      </c>
      <c r="H1394" s="96">
        <f t="shared" si="298"/>
        <v>715.11222511415497</v>
      </c>
      <c r="I1394" s="96">
        <f t="shared" si="294"/>
        <v>23.613571232876701</v>
      </c>
      <c r="J1394" s="98">
        <f t="shared" si="299"/>
        <v>212486.8392753744</v>
      </c>
      <c r="K1394" s="96">
        <f t="shared" si="295"/>
        <v>42.883411461187201</v>
      </c>
      <c r="L1394" s="98">
        <f t="shared" si="296"/>
        <v>12742.280496293346</v>
      </c>
      <c r="M1394" s="91">
        <f t="shared" si="288"/>
        <v>13.88868862645711</v>
      </c>
      <c r="N1394" s="87"/>
      <c r="O1394" s="99">
        <f t="shared" si="289"/>
        <v>17.582378520821575</v>
      </c>
      <c r="P1394" s="99"/>
      <c r="Q1394" s="107">
        <f t="shared" si="290"/>
        <v>6.1842005395504052E-2</v>
      </c>
      <c r="R1394" s="97">
        <f t="shared" si="297"/>
        <v>1.0417113704432905</v>
      </c>
      <c r="S1394" s="97">
        <f t="shared" si="300"/>
        <v>15.362852488099275</v>
      </c>
      <c r="T1394" s="100">
        <f t="shared" si="291"/>
        <v>9.9271528248184859E-2</v>
      </c>
      <c r="U1394" s="100">
        <f t="shared" si="292"/>
        <v>4.5967205214896945E-2</v>
      </c>
      <c r="V1394" s="100">
        <f t="shared" si="293"/>
        <v>5.3304323033287915E-2</v>
      </c>
      <c r="Y1394" s="81"/>
      <c r="Z1394" s="81"/>
    </row>
    <row r="1395" spans="1:26" ht="13">
      <c r="A1395" s="74">
        <v>1986.07</v>
      </c>
      <c r="B1395" s="95">
        <v>240.2</v>
      </c>
      <c r="C1395" s="96">
        <v>8.1433300000000006</v>
      </c>
      <c r="D1395" s="95">
        <v>14.7567</v>
      </c>
      <c r="E1395" s="95">
        <v>109.5</v>
      </c>
      <c r="F1395" s="96">
        <f t="shared" si="301"/>
        <v>1986.5416666665617</v>
      </c>
      <c r="G1395" s="97">
        <v>7.3</v>
      </c>
      <c r="H1395" s="96">
        <f t="shared" si="298"/>
        <v>700.24442100456599</v>
      </c>
      <c r="I1395" s="96">
        <f t="shared" si="294"/>
        <v>23.73988926269406</v>
      </c>
      <c r="J1395" s="98">
        <f t="shared" si="299"/>
        <v>208656.88815743156</v>
      </c>
      <c r="K1395" s="96">
        <f t="shared" si="295"/>
        <v>43.019553902739709</v>
      </c>
      <c r="L1395" s="98">
        <f t="shared" si="296"/>
        <v>12818.847216789218</v>
      </c>
      <c r="M1395" s="91">
        <f t="shared" si="288"/>
        <v>13.619995534083804</v>
      </c>
      <c r="N1395" s="87"/>
      <c r="O1395" s="99">
        <f t="shared" si="289"/>
        <v>17.228549210852705</v>
      </c>
      <c r="P1395" s="99"/>
      <c r="Q1395" s="107">
        <f t="shared" si="290"/>
        <v>6.7700062192951285E-2</v>
      </c>
      <c r="R1395" s="97">
        <f t="shared" si="297"/>
        <v>1.0152906557195402</v>
      </c>
      <c r="S1395" s="97">
        <f t="shared" si="300"/>
        <v>16.003658119296013</v>
      </c>
      <c r="T1395" s="100">
        <f t="shared" si="291"/>
        <v>9.7174868748354237E-2</v>
      </c>
      <c r="U1395" s="100">
        <f t="shared" si="292"/>
        <v>4.2397614911459325E-2</v>
      </c>
      <c r="V1395" s="100">
        <f t="shared" si="293"/>
        <v>5.4777253836894912E-2</v>
      </c>
      <c r="Y1395" s="81"/>
      <c r="Z1395" s="81"/>
    </row>
    <row r="1396" spans="1:26" ht="13">
      <c r="A1396" s="74">
        <v>1986.08</v>
      </c>
      <c r="B1396" s="95">
        <v>245</v>
      </c>
      <c r="C1396" s="96">
        <v>8.1866699999999994</v>
      </c>
      <c r="D1396" s="95">
        <v>14.8033</v>
      </c>
      <c r="E1396" s="95">
        <v>109.7</v>
      </c>
      <c r="F1396" s="96">
        <f t="shared" si="301"/>
        <v>1986.624999999895</v>
      </c>
      <c r="G1396" s="97">
        <v>7.17</v>
      </c>
      <c r="H1396" s="96">
        <f t="shared" si="298"/>
        <v>712.93548313582471</v>
      </c>
      <c r="I1396" s="96">
        <f t="shared" si="294"/>
        <v>23.822724619279846</v>
      </c>
      <c r="J1396" s="98">
        <f t="shared" si="299"/>
        <v>213030.08805555015</v>
      </c>
      <c r="K1396" s="96">
        <f t="shared" si="295"/>
        <v>43.076725867365532</v>
      </c>
      <c r="L1396" s="98">
        <f t="shared" si="296"/>
        <v>12871.625724541738</v>
      </c>
      <c r="M1396" s="91">
        <f t="shared" si="288"/>
        <v>13.88766755086605</v>
      </c>
      <c r="N1396" s="87"/>
      <c r="O1396" s="99">
        <f t="shared" si="289"/>
        <v>17.552178737142764</v>
      </c>
      <c r="P1396" s="99"/>
      <c r="Q1396" s="107">
        <f t="shared" si="290"/>
        <v>6.7220478286354149E-2</v>
      </c>
      <c r="R1396" s="97">
        <f t="shared" si="297"/>
        <v>0.98638563676862145</v>
      </c>
      <c r="S1396" s="97">
        <f t="shared" si="300"/>
        <v>16.218741274117846</v>
      </c>
      <c r="T1396" s="100">
        <f t="shared" si="291"/>
        <v>9.8015529275470081E-2</v>
      </c>
      <c r="U1396" s="100">
        <f t="shared" si="292"/>
        <v>4.3116512363074566E-2</v>
      </c>
      <c r="V1396" s="100">
        <f t="shared" si="293"/>
        <v>5.4899016912395515E-2</v>
      </c>
      <c r="Y1396" s="81"/>
      <c r="Z1396" s="81"/>
    </row>
    <row r="1397" spans="1:26" ht="13">
      <c r="A1397" s="74">
        <v>1986.09</v>
      </c>
      <c r="B1397" s="95">
        <v>238.3</v>
      </c>
      <c r="C1397" s="96">
        <v>8.23</v>
      </c>
      <c r="D1397" s="95">
        <v>14.85</v>
      </c>
      <c r="E1397" s="95">
        <v>110.2</v>
      </c>
      <c r="F1397" s="96">
        <f t="shared" si="301"/>
        <v>1986.7083333332282</v>
      </c>
      <c r="G1397" s="97">
        <v>7.45</v>
      </c>
      <c r="H1397" s="96">
        <f t="shared" si="298"/>
        <v>690.29260571687814</v>
      </c>
      <c r="I1397" s="96">
        <f t="shared" si="294"/>
        <v>23.840151678765874</v>
      </c>
      <c r="J1397" s="98">
        <f t="shared" si="299"/>
        <v>206857.87218628413</v>
      </c>
      <c r="K1397" s="96">
        <f t="shared" si="295"/>
        <v>43.016555580762237</v>
      </c>
      <c r="L1397" s="98">
        <f t="shared" si="296"/>
        <v>12890.639538255642</v>
      </c>
      <c r="M1397" s="91">
        <f t="shared" si="288"/>
        <v>13.467314312977123</v>
      </c>
      <c r="N1397" s="87"/>
      <c r="O1397" s="99">
        <f t="shared" si="289"/>
        <v>17.007759947928392</v>
      </c>
      <c r="P1397" s="99"/>
      <c r="Q1397" s="107">
        <f t="shared" si="290"/>
        <v>6.6782088500137976E-2</v>
      </c>
      <c r="R1397" s="97">
        <f t="shared" si="297"/>
        <v>1.0076087971828867</v>
      </c>
      <c r="S1397" s="97">
        <f t="shared" si="300"/>
        <v>15.925347534359448</v>
      </c>
      <c r="T1397" s="100">
        <f t="shared" si="291"/>
        <v>0.10310882358663109</v>
      </c>
      <c r="U1397" s="100">
        <f t="shared" si="292"/>
        <v>4.383880223172576E-2</v>
      </c>
      <c r="V1397" s="100">
        <f t="shared" si="293"/>
        <v>5.9270021354905333E-2</v>
      </c>
      <c r="Y1397" s="81"/>
      <c r="Z1397" s="81"/>
    </row>
    <row r="1398" spans="1:26" ht="13">
      <c r="A1398" s="74">
        <v>1986.1</v>
      </c>
      <c r="B1398" s="95">
        <v>237.4</v>
      </c>
      <c r="C1398" s="96">
        <v>8.2466699999999999</v>
      </c>
      <c r="D1398" s="95">
        <v>14.726699999999999</v>
      </c>
      <c r="E1398" s="95">
        <v>110.3</v>
      </c>
      <c r="F1398" s="96">
        <f t="shared" si="301"/>
        <v>1986.7916666665615</v>
      </c>
      <c r="G1398" s="97">
        <v>7.43</v>
      </c>
      <c r="H1398" s="96">
        <f t="shared" si="298"/>
        <v>687.06207343608321</v>
      </c>
      <c r="I1398" s="96">
        <f t="shared" si="294"/>
        <v>23.866782599592014</v>
      </c>
      <c r="J1398" s="98">
        <f t="shared" si="299"/>
        <v>206485.79560677733</v>
      </c>
      <c r="K1398" s="96">
        <f t="shared" si="295"/>
        <v>42.620712033998174</v>
      </c>
      <c r="L1398" s="98">
        <f t="shared" si="296"/>
        <v>12808.990590405761</v>
      </c>
      <c r="M1398" s="91">
        <f t="shared" si="288"/>
        <v>13.425918860857353</v>
      </c>
      <c r="N1398" s="87"/>
      <c r="O1398" s="99">
        <f t="shared" si="289"/>
        <v>16.94244158319697</v>
      </c>
      <c r="P1398" s="99"/>
      <c r="Q1398" s="107">
        <f t="shared" si="290"/>
        <v>6.6753610688413623E-2</v>
      </c>
      <c r="R1398" s="97">
        <f t="shared" si="297"/>
        <v>1.0188955773741608</v>
      </c>
      <c r="S1398" s="97">
        <f t="shared" si="300"/>
        <v>16.031972204664136</v>
      </c>
      <c r="T1398" s="100">
        <f t="shared" si="291"/>
        <v>0.10742104525516805</v>
      </c>
      <c r="U1398" s="100">
        <f t="shared" si="292"/>
        <v>4.565035799543482E-2</v>
      </c>
      <c r="V1398" s="100">
        <f t="shared" si="293"/>
        <v>6.1770687259733226E-2</v>
      </c>
      <c r="Y1398" s="81"/>
      <c r="Z1398" s="81"/>
    </row>
    <row r="1399" spans="1:26" ht="13">
      <c r="A1399" s="74">
        <v>1986.11</v>
      </c>
      <c r="B1399" s="95">
        <v>245.1</v>
      </c>
      <c r="C1399" s="96">
        <v>8.2633299999999998</v>
      </c>
      <c r="D1399" s="95">
        <v>14.603300000000001</v>
      </c>
      <c r="E1399" s="95">
        <v>110.4</v>
      </c>
      <c r="F1399" s="96">
        <f t="shared" si="301"/>
        <v>1986.8749999998947</v>
      </c>
      <c r="G1399" s="97">
        <v>7.25</v>
      </c>
      <c r="H1399" s="96">
        <f t="shared" si="298"/>
        <v>708.70420788043452</v>
      </c>
      <c r="I1399" s="96">
        <f t="shared" si="294"/>
        <v>23.893336361096004</v>
      </c>
      <c r="J1399" s="98">
        <f t="shared" si="299"/>
        <v>213588.39921722555</v>
      </c>
      <c r="K1399" s="96">
        <f t="shared" si="295"/>
        <v>42.225296446105055</v>
      </c>
      <c r="L1399" s="98">
        <f t="shared" si="296"/>
        <v>12725.807712317053</v>
      </c>
      <c r="M1399" s="91">
        <f t="shared" si="288"/>
        <v>13.872985596138594</v>
      </c>
      <c r="N1399" s="87"/>
      <c r="O1399" s="99">
        <f t="shared" si="289"/>
        <v>17.491666180642564</v>
      </c>
      <c r="P1399" s="99"/>
      <c r="Q1399" s="107">
        <f t="shared" si="290"/>
        <v>6.6065956858145758E-2</v>
      </c>
      <c r="R1399" s="97">
        <f t="shared" si="297"/>
        <v>1.0159834282206941</v>
      </c>
      <c r="S1399" s="97">
        <f t="shared" si="300"/>
        <v>16.320109465794648</v>
      </c>
      <c r="T1399" s="100">
        <f t="shared" si="291"/>
        <v>0.10892623208224261</v>
      </c>
      <c r="U1399" s="100">
        <f t="shared" si="292"/>
        <v>4.666492670886746E-2</v>
      </c>
      <c r="V1399" s="100">
        <f t="shared" si="293"/>
        <v>6.2261305373375153E-2</v>
      </c>
      <c r="Y1399" s="81"/>
      <c r="Z1399" s="81"/>
    </row>
    <row r="1400" spans="1:26" ht="13">
      <c r="A1400" s="74">
        <v>1986.12</v>
      </c>
      <c r="B1400" s="95">
        <v>248.6</v>
      </c>
      <c r="C1400" s="96">
        <v>8.2799999999999994</v>
      </c>
      <c r="D1400" s="95">
        <v>14.48</v>
      </c>
      <c r="E1400" s="95">
        <v>110.5</v>
      </c>
      <c r="F1400" s="96">
        <f t="shared" si="301"/>
        <v>1986.958333333228</v>
      </c>
      <c r="G1400" s="97">
        <v>7.11</v>
      </c>
      <c r="H1400" s="96">
        <f t="shared" si="298"/>
        <v>718.17390316742058</v>
      </c>
      <c r="I1400" s="96">
        <f t="shared" si="294"/>
        <v>23.919870950226237</v>
      </c>
      <c r="J1400" s="98">
        <f t="shared" si="299"/>
        <v>217043.10938969158</v>
      </c>
      <c r="K1400" s="96">
        <f t="shared" si="295"/>
        <v>41.830885429864239</v>
      </c>
      <c r="L1400" s="98">
        <f t="shared" si="296"/>
        <v>12641.931713446234</v>
      </c>
      <c r="M1400" s="91">
        <f t="shared" si="288"/>
        <v>14.085139814743304</v>
      </c>
      <c r="N1400" s="87"/>
      <c r="O1400" s="99">
        <f t="shared" si="289"/>
        <v>17.74331642543698</v>
      </c>
      <c r="P1400" s="99"/>
      <c r="Q1400" s="107">
        <f t="shared" si="290"/>
        <v>6.6109702069103854E-2</v>
      </c>
      <c r="R1400" s="97">
        <f t="shared" si="297"/>
        <v>1.0080581907954413</v>
      </c>
      <c r="S1400" s="97">
        <f t="shared" si="300"/>
        <v>16.565955369638491</v>
      </c>
      <c r="T1400" s="100">
        <f t="shared" si="291"/>
        <v>0.10846887333722854</v>
      </c>
      <c r="U1400" s="100">
        <f t="shared" si="292"/>
        <v>4.4871625548176919E-2</v>
      </c>
      <c r="V1400" s="100">
        <f t="shared" si="293"/>
        <v>6.3597247789051625E-2</v>
      </c>
      <c r="Y1400" s="81"/>
      <c r="Z1400" s="81"/>
    </row>
    <row r="1401" spans="1:26" ht="13">
      <c r="A1401" s="74">
        <v>1987.01</v>
      </c>
      <c r="B1401" s="95">
        <v>264.5</v>
      </c>
      <c r="C1401" s="96">
        <v>8.3000000000000007</v>
      </c>
      <c r="D1401" s="95">
        <v>14.6867</v>
      </c>
      <c r="E1401" s="95">
        <v>111.2</v>
      </c>
      <c r="F1401" s="96">
        <f t="shared" si="301"/>
        <v>1987.0416666665612</v>
      </c>
      <c r="G1401" s="97">
        <v>7.08</v>
      </c>
      <c r="H1401" s="96">
        <f t="shared" si="298"/>
        <v>759.29696267985582</v>
      </c>
      <c r="I1401" s="96">
        <f t="shared" si="294"/>
        <v>23.826709982014386</v>
      </c>
      <c r="J1401" s="98">
        <f t="shared" si="299"/>
        <v>230071.1915826202</v>
      </c>
      <c r="K1401" s="96">
        <f t="shared" si="295"/>
        <v>42.160932709982006</v>
      </c>
      <c r="L1401" s="98">
        <f t="shared" si="296"/>
        <v>12774.996481725779</v>
      </c>
      <c r="M1401" s="91">
        <f t="shared" si="288"/>
        <v>14.922208103718937</v>
      </c>
      <c r="N1401" s="87"/>
      <c r="O1401" s="99">
        <f t="shared" si="289"/>
        <v>18.777962794262148</v>
      </c>
      <c r="P1401" s="99"/>
      <c r="Q1401" s="107">
        <f t="shared" si="290"/>
        <v>6.2552225871873687E-2</v>
      </c>
      <c r="R1401" s="97">
        <f t="shared" si="297"/>
        <v>0.99390186210958875</v>
      </c>
      <c r="S1401" s="97">
        <f t="shared" si="300"/>
        <v>16.594324580558418</v>
      </c>
      <c r="T1401" s="100">
        <f t="shared" si="291"/>
        <v>0.10521712997774313</v>
      </c>
      <c r="U1401" s="100">
        <f t="shared" si="292"/>
        <v>4.2775765751370098E-2</v>
      </c>
      <c r="V1401" s="100">
        <f t="shared" si="293"/>
        <v>6.2441364226373031E-2</v>
      </c>
      <c r="Y1401" s="81"/>
      <c r="Z1401" s="81"/>
    </row>
    <row r="1402" spans="1:26" ht="13">
      <c r="A1402" s="74">
        <v>1987.02</v>
      </c>
      <c r="B1402" s="95">
        <v>280.89999999999998</v>
      </c>
      <c r="C1402" s="96">
        <v>8.32</v>
      </c>
      <c r="D1402" s="95">
        <v>14.8933</v>
      </c>
      <c r="E1402" s="95">
        <v>111.6</v>
      </c>
      <c r="F1402" s="96">
        <f t="shared" si="301"/>
        <v>1987.1249999998945</v>
      </c>
      <c r="G1402" s="97">
        <v>7.25</v>
      </c>
      <c r="H1402" s="96">
        <f t="shared" si="298"/>
        <v>803.4860076164872</v>
      </c>
      <c r="I1402" s="96">
        <f t="shared" si="294"/>
        <v>23.798517562724008</v>
      </c>
      <c r="J1402" s="98">
        <f t="shared" si="299"/>
        <v>244061.64088865454</v>
      </c>
      <c r="K1402" s="96">
        <f t="shared" si="295"/>
        <v>42.600776636648739</v>
      </c>
      <c r="L1402" s="98">
        <f t="shared" si="296"/>
        <v>12940.132560509075</v>
      </c>
      <c r="M1402" s="91">
        <f t="shared" si="288"/>
        <v>15.822318142836446</v>
      </c>
      <c r="N1402" s="87"/>
      <c r="O1402" s="99">
        <f t="shared" si="289"/>
        <v>19.886426559991161</v>
      </c>
      <c r="P1402" s="99"/>
      <c r="Q1402" s="107">
        <f t="shared" si="290"/>
        <v>5.6334889356184442E-2</v>
      </c>
      <c r="R1402" s="97">
        <f t="shared" si="297"/>
        <v>1.0060416666666667</v>
      </c>
      <c r="S1402" s="97">
        <f t="shared" si="300"/>
        <v>16.434014939415359</v>
      </c>
      <c r="T1402" s="100">
        <f t="shared" si="291"/>
        <v>0.10306661670050477</v>
      </c>
      <c r="U1402" s="100">
        <f t="shared" si="292"/>
        <v>4.5241842361098072E-2</v>
      </c>
      <c r="V1402" s="100">
        <f t="shared" si="293"/>
        <v>5.7824774339406693E-2</v>
      </c>
      <c r="Y1402" s="81"/>
      <c r="Z1402" s="81"/>
    </row>
    <row r="1403" spans="1:26" ht="13">
      <c r="A1403" s="74">
        <v>1987.03</v>
      </c>
      <c r="B1403" s="95">
        <v>292.5</v>
      </c>
      <c r="C1403" s="96">
        <v>8.34</v>
      </c>
      <c r="D1403" s="95">
        <v>15.1</v>
      </c>
      <c r="E1403" s="95">
        <v>112.1</v>
      </c>
      <c r="F1403" s="96">
        <f t="shared" si="301"/>
        <v>1987.2083333332278</v>
      </c>
      <c r="G1403" s="97">
        <v>7.25</v>
      </c>
      <c r="H1403" s="96">
        <f t="shared" si="298"/>
        <v>832.93484611953591</v>
      </c>
      <c r="I1403" s="96">
        <f t="shared" si="294"/>
        <v>23.749321766280097</v>
      </c>
      <c r="J1403" s="98">
        <f t="shared" si="299"/>
        <v>253607.98848479436</v>
      </c>
      <c r="K1403" s="96">
        <f t="shared" si="295"/>
        <v>42.999371543264928</v>
      </c>
      <c r="L1403" s="98">
        <f t="shared" si="296"/>
        <v>13092.241456821863</v>
      </c>
      <c r="M1403" s="91">
        <f t="shared" si="288"/>
        <v>16.433343976069917</v>
      </c>
      <c r="N1403" s="87"/>
      <c r="O1403" s="99">
        <f t="shared" si="289"/>
        <v>20.627202938129233</v>
      </c>
      <c r="P1403" s="99"/>
      <c r="Q1403" s="107">
        <f t="shared" si="290"/>
        <v>5.3742497442263178E-2</v>
      </c>
      <c r="R1403" s="97">
        <f t="shared" si="297"/>
        <v>0.95348909939056448</v>
      </c>
      <c r="S1403" s="97">
        <f t="shared" si="300"/>
        <v>16.459560230255619</v>
      </c>
      <c r="T1403" s="100">
        <f t="shared" si="291"/>
        <v>9.78808838023979E-2</v>
      </c>
      <c r="U1403" s="100">
        <f t="shared" si="292"/>
        <v>4.3326612376116236E-2</v>
      </c>
      <c r="V1403" s="100">
        <f t="shared" si="293"/>
        <v>5.4554271426281664E-2</v>
      </c>
      <c r="Y1403" s="81"/>
      <c r="Z1403" s="81"/>
    </row>
    <row r="1404" spans="1:26" ht="13">
      <c r="A1404" s="74">
        <v>1987.04</v>
      </c>
      <c r="B1404" s="95">
        <v>289.3</v>
      </c>
      <c r="C1404" s="96">
        <v>8.4</v>
      </c>
      <c r="D1404" s="95">
        <v>14.8733</v>
      </c>
      <c r="E1404" s="95">
        <v>112.7</v>
      </c>
      <c r="F1404" s="96">
        <f t="shared" si="301"/>
        <v>1987.291666666561</v>
      </c>
      <c r="G1404" s="97">
        <v>8.02</v>
      </c>
      <c r="H1404" s="96">
        <f t="shared" si="298"/>
        <v>819.43647426796781</v>
      </c>
      <c r="I1404" s="96">
        <f t="shared" si="294"/>
        <v>23.792832298136638</v>
      </c>
      <c r="J1404" s="98">
        <f t="shared" si="299"/>
        <v>250101.76317588269</v>
      </c>
      <c r="K1404" s="96">
        <f t="shared" si="295"/>
        <v>42.128325311889959</v>
      </c>
      <c r="L1404" s="98">
        <f t="shared" si="296"/>
        <v>12858.066208931406</v>
      </c>
      <c r="M1404" s="91">
        <f t="shared" si="288"/>
        <v>16.19653445322087</v>
      </c>
      <c r="N1404" s="87"/>
      <c r="O1404" s="99">
        <f t="shared" si="289"/>
        <v>20.303841071051394</v>
      </c>
      <c r="P1404" s="99"/>
      <c r="Q1404" s="107">
        <f t="shared" si="290"/>
        <v>4.6609431506182825E-2</v>
      </c>
      <c r="R1404" s="97">
        <f t="shared" si="297"/>
        <v>0.96742422509917603</v>
      </c>
      <c r="S1404" s="97">
        <f t="shared" si="300"/>
        <v>15.610458405331707</v>
      </c>
      <c r="T1404" s="100">
        <f t="shared" si="291"/>
        <v>9.5471540307972669E-2</v>
      </c>
      <c r="U1404" s="100">
        <f t="shared" si="292"/>
        <v>4.7813316678601669E-2</v>
      </c>
      <c r="V1404" s="100">
        <f t="shared" si="293"/>
        <v>4.7658223629370999E-2</v>
      </c>
      <c r="Y1404" s="81"/>
      <c r="Z1404" s="81"/>
    </row>
    <row r="1405" spans="1:26" ht="13">
      <c r="A1405" s="74">
        <v>1987.05</v>
      </c>
      <c r="B1405" s="95">
        <v>289.10000000000002</v>
      </c>
      <c r="C1405" s="96">
        <v>8.4600000000000009</v>
      </c>
      <c r="D1405" s="95">
        <v>14.646699999999999</v>
      </c>
      <c r="E1405" s="95">
        <v>113.1</v>
      </c>
      <c r="F1405" s="96">
        <f t="shared" si="301"/>
        <v>1987.3749999998943</v>
      </c>
      <c r="G1405" s="97">
        <v>8.61</v>
      </c>
      <c r="H1405" s="96">
        <f t="shared" si="298"/>
        <v>815.97388638373104</v>
      </c>
      <c r="I1405" s="96">
        <f t="shared" si="294"/>
        <v>23.878032095490713</v>
      </c>
      <c r="J1405" s="98">
        <f t="shared" si="299"/>
        <v>249652.26177761133</v>
      </c>
      <c r="K1405" s="96">
        <f t="shared" si="295"/>
        <v>41.339760365605642</v>
      </c>
      <c r="L1405" s="98">
        <f t="shared" si="296"/>
        <v>12648.155595220127</v>
      </c>
      <c r="M1405" s="91">
        <f t="shared" si="288"/>
        <v>16.160311952655732</v>
      </c>
      <c r="N1405" s="87"/>
      <c r="O1405" s="99">
        <f t="shared" si="289"/>
        <v>20.233478963142403</v>
      </c>
      <c r="P1405" s="99"/>
      <c r="Q1405" s="107">
        <f t="shared" si="290"/>
        <v>4.0693975709329623E-2</v>
      </c>
      <c r="R1405" s="97">
        <f t="shared" si="297"/>
        <v>1.0212748364878896</v>
      </c>
      <c r="S1405" s="97">
        <f t="shared" si="300"/>
        <v>15.0485247133077</v>
      </c>
      <c r="T1405" s="100">
        <f t="shared" si="291"/>
        <v>0.10544169617241894</v>
      </c>
      <c r="U1405" s="100">
        <f t="shared" si="292"/>
        <v>5.3683153601261413E-2</v>
      </c>
      <c r="V1405" s="100">
        <f t="shared" si="293"/>
        <v>5.1758542571157529E-2</v>
      </c>
      <c r="Y1405" s="81"/>
      <c r="Z1405" s="81"/>
    </row>
    <row r="1406" spans="1:26" ht="13">
      <c r="A1406" s="74">
        <v>1987.06</v>
      </c>
      <c r="B1406" s="95">
        <v>301.39999999999998</v>
      </c>
      <c r="C1406" s="96">
        <v>8.52</v>
      </c>
      <c r="D1406" s="95">
        <v>14.42</v>
      </c>
      <c r="E1406" s="95">
        <v>113.5</v>
      </c>
      <c r="F1406" s="96">
        <f t="shared" si="301"/>
        <v>1987.4583333332275</v>
      </c>
      <c r="G1406" s="97">
        <v>8.4</v>
      </c>
      <c r="H1406" s="96">
        <f t="shared" si="298"/>
        <v>847.69214713656356</v>
      </c>
      <c r="I1406" s="96">
        <f t="shared" si="294"/>
        <v>23.962631365638757</v>
      </c>
      <c r="J1406" s="98">
        <f t="shared" si="299"/>
        <v>259967.61962210605</v>
      </c>
      <c r="K1406" s="96">
        <f t="shared" si="295"/>
        <v>40.556472334801754</v>
      </c>
      <c r="L1406" s="98">
        <f t="shared" si="296"/>
        <v>12437.734157102752</v>
      </c>
      <c r="M1406" s="91">
        <f t="shared" si="288"/>
        <v>16.825207307878713</v>
      </c>
      <c r="N1406" s="87"/>
      <c r="O1406" s="99">
        <f t="shared" si="289"/>
        <v>21.038765339298109</v>
      </c>
      <c r="P1406" s="99"/>
      <c r="Q1406" s="107">
        <f t="shared" si="290"/>
        <v>4.0020549424348621E-2</v>
      </c>
      <c r="R1406" s="97">
        <f t="shared" si="297"/>
        <v>1.0036500888963857</v>
      </c>
      <c r="S1406" s="97">
        <f t="shared" si="300"/>
        <v>15.314516868422027</v>
      </c>
      <c r="T1406" s="100">
        <f t="shared" si="291"/>
        <v>0.10657640898187104</v>
      </c>
      <c r="U1406" s="100">
        <f t="shared" si="292"/>
        <v>5.3962220978424069E-2</v>
      </c>
      <c r="V1406" s="100">
        <f t="shared" si="293"/>
        <v>5.2614188003446971E-2</v>
      </c>
      <c r="Y1406" s="81"/>
      <c r="Z1406" s="81"/>
    </row>
    <row r="1407" spans="1:26" ht="13">
      <c r="A1407" s="74">
        <v>1987.07</v>
      </c>
      <c r="B1407" s="95">
        <v>310.10000000000002</v>
      </c>
      <c r="C1407" s="96">
        <v>8.5666700000000002</v>
      </c>
      <c r="D1407" s="95">
        <v>14.9</v>
      </c>
      <c r="E1407" s="95">
        <v>113.8</v>
      </c>
      <c r="F1407" s="96">
        <f t="shared" si="301"/>
        <v>1987.5416666665608</v>
      </c>
      <c r="G1407" s="97">
        <v>8.4499999999999993</v>
      </c>
      <c r="H1407" s="96">
        <f t="shared" si="298"/>
        <v>869.86183699472735</v>
      </c>
      <c r="I1407" s="96">
        <f t="shared" si="294"/>
        <v>24.030375050395424</v>
      </c>
      <c r="J1407" s="98">
        <f t="shared" si="299"/>
        <v>267380.68202310527</v>
      </c>
      <c r="K1407" s="96">
        <f t="shared" si="295"/>
        <v>41.796005711775038</v>
      </c>
      <c r="L1407" s="98">
        <f t="shared" si="296"/>
        <v>12847.378787953141</v>
      </c>
      <c r="M1407" s="91">
        <f t="shared" si="288"/>
        <v>17.306004390512218</v>
      </c>
      <c r="N1407" s="87"/>
      <c r="O1407" s="99">
        <f t="shared" si="289"/>
        <v>21.611453473791194</v>
      </c>
      <c r="P1407" s="99"/>
      <c r="Q1407" s="107">
        <f t="shared" si="290"/>
        <v>3.7625517261062232E-2</v>
      </c>
      <c r="R1407" s="97">
        <f t="shared" si="297"/>
        <v>0.9865456526552201</v>
      </c>
      <c r="S1407" s="97">
        <f t="shared" si="300"/>
        <v>15.329896665738627</v>
      </c>
      <c r="T1407" s="100">
        <f t="shared" si="291"/>
        <v>0.10950345027898201</v>
      </c>
      <c r="U1407" s="100">
        <f t="shared" si="292"/>
        <v>5.6366611728344118E-2</v>
      </c>
      <c r="V1407" s="100">
        <f t="shared" si="293"/>
        <v>5.3136838550637888E-2</v>
      </c>
      <c r="Y1407" s="81"/>
      <c r="Z1407" s="81"/>
    </row>
    <row r="1408" spans="1:26" ht="13">
      <c r="A1408" s="74">
        <v>1987.08</v>
      </c>
      <c r="B1408" s="95">
        <v>329.4</v>
      </c>
      <c r="C1408" s="96">
        <v>8.6133299999999995</v>
      </c>
      <c r="D1408" s="95">
        <v>15.38</v>
      </c>
      <c r="E1408" s="95">
        <v>114.4</v>
      </c>
      <c r="F1408" s="96">
        <f t="shared" si="301"/>
        <v>1987.624999999894</v>
      </c>
      <c r="G1408" s="97">
        <v>8.76</v>
      </c>
      <c r="H1408" s="96">
        <f t="shared" si="298"/>
        <v>919.15413199300667</v>
      </c>
      <c r="I1408" s="96">
        <f t="shared" si="294"/>
        <v>24.034541164903835</v>
      </c>
      <c r="J1408" s="98">
        <f t="shared" si="299"/>
        <v>283147.94283689262</v>
      </c>
      <c r="K1408" s="96">
        <f t="shared" si="295"/>
        <v>42.916182604895091</v>
      </c>
      <c r="L1408" s="98">
        <f t="shared" si="296"/>
        <v>13220.447361358254</v>
      </c>
      <c r="M1408" s="91">
        <f t="shared" si="288"/>
        <v>18.326907245856336</v>
      </c>
      <c r="N1408" s="87"/>
      <c r="O1408" s="99">
        <f t="shared" si="289"/>
        <v>22.852095511377364</v>
      </c>
      <c r="P1408" s="99"/>
      <c r="Q1408" s="107">
        <f t="shared" si="290"/>
        <v>3.1518001960628581E-2</v>
      </c>
      <c r="R1408" s="97">
        <f t="shared" si="297"/>
        <v>0.96486630767468584</v>
      </c>
      <c r="S1408" s="97">
        <f t="shared" si="300"/>
        <v>15.044323105759673</v>
      </c>
      <c r="T1408" s="100">
        <f t="shared" si="291"/>
        <v>0.10334217533778389</v>
      </c>
      <c r="U1408" s="100">
        <f t="shared" si="292"/>
        <v>5.8082622427089392E-2</v>
      </c>
      <c r="V1408" s="100">
        <f t="shared" si="293"/>
        <v>4.52595529106945E-2</v>
      </c>
      <c r="Y1408" s="81"/>
      <c r="Z1408" s="81"/>
    </row>
    <row r="1409" spans="1:26" ht="13">
      <c r="A1409" s="74">
        <v>1987.09</v>
      </c>
      <c r="B1409" s="95">
        <v>318.7</v>
      </c>
      <c r="C1409" s="96">
        <v>8.66</v>
      </c>
      <c r="D1409" s="95">
        <v>15.86</v>
      </c>
      <c r="E1409" s="95">
        <v>115</v>
      </c>
      <c r="F1409" s="96">
        <f t="shared" si="301"/>
        <v>1987.7083333332273</v>
      </c>
      <c r="G1409" s="97">
        <v>9.42</v>
      </c>
      <c r="H1409" s="96">
        <f t="shared" si="298"/>
        <v>884.65715956521706</v>
      </c>
      <c r="I1409" s="96">
        <f t="shared" si="294"/>
        <v>24.038691565217388</v>
      </c>
      <c r="J1409" s="98">
        <f t="shared" si="299"/>
        <v>273138.15490468271</v>
      </c>
      <c r="K1409" s="96">
        <f t="shared" si="295"/>
        <v>44.024670695652155</v>
      </c>
      <c r="L1409" s="98">
        <f t="shared" si="296"/>
        <v>13592.629861274765</v>
      </c>
      <c r="M1409" s="91">
        <f t="shared" ref="M1409:M1472" si="302">H1409/AVERAGE(K1289:K1408)</f>
        <v>17.675620449938211</v>
      </c>
      <c r="N1409" s="87"/>
      <c r="O1409" s="99">
        <f t="shared" ref="O1409:O1472" si="303">J1409/AVERAGE(L1289:L1408)</f>
        <v>22.007766234206727</v>
      </c>
      <c r="P1409" s="99"/>
      <c r="Q1409" s="107">
        <f t="shared" ref="Q1409:Q1472" si="304">1/M1409-(G1409/100-(((E1409/E1289)^(1/10))-1))</f>
        <v>2.7138089806860249E-2</v>
      </c>
      <c r="R1409" s="97">
        <f t="shared" si="297"/>
        <v>1.0014476306327</v>
      </c>
      <c r="S1409" s="97">
        <f t="shared" si="300"/>
        <v>14.440026083980936</v>
      </c>
      <c r="T1409" s="100">
        <f t="shared" si="291"/>
        <v>0.10835852021718662</v>
      </c>
      <c r="U1409" s="100">
        <f t="shared" si="292"/>
        <v>6.342280497439301E-2</v>
      </c>
      <c r="V1409" s="100">
        <f t="shared" si="293"/>
        <v>4.4935715242793606E-2</v>
      </c>
      <c r="Y1409" s="81"/>
      <c r="Z1409" s="81"/>
    </row>
    <row r="1410" spans="1:26" ht="13">
      <c r="A1410" s="74">
        <v>1987.1</v>
      </c>
      <c r="B1410" s="95">
        <v>280.2</v>
      </c>
      <c r="C1410" s="96">
        <v>8.7100000000000009</v>
      </c>
      <c r="D1410" s="95">
        <v>16.406700000000001</v>
      </c>
      <c r="E1410" s="95">
        <v>115.3</v>
      </c>
      <c r="F1410" s="96">
        <f t="shared" si="301"/>
        <v>1987.7916666665606</v>
      </c>
      <c r="G1410" s="97">
        <v>9.52</v>
      </c>
      <c r="H1410" s="96">
        <f t="shared" si="298"/>
        <v>775.76395576756261</v>
      </c>
      <c r="I1410" s="96">
        <f t="shared" si="294"/>
        <v>24.114575498699043</v>
      </c>
      <c r="J1410" s="98">
        <f t="shared" si="299"/>
        <v>240137.79512711999</v>
      </c>
      <c r="K1410" s="96">
        <f t="shared" si="295"/>
        <v>45.423720532090194</v>
      </c>
      <c r="L1410" s="98">
        <f t="shared" si="296"/>
        <v>14060.916357288083</v>
      </c>
      <c r="M1410" s="91">
        <f t="shared" si="302"/>
        <v>15.530055563627304</v>
      </c>
      <c r="N1410" s="87"/>
      <c r="O1410" s="99">
        <f t="shared" si="303"/>
        <v>19.313386963315395</v>
      </c>
      <c r="P1410" s="99"/>
      <c r="Q1410" s="107">
        <f t="shared" si="304"/>
        <v>3.3885399558438403E-2</v>
      </c>
      <c r="R1410" s="97">
        <f t="shared" si="297"/>
        <v>1.0513845824386956</v>
      </c>
      <c r="S1410" s="97">
        <f t="shared" si="300"/>
        <v>14.423303897908639</v>
      </c>
      <c r="T1410" s="100">
        <f t="shared" ref="T1410:T1473" si="305">(($J1530/$J1410)^(1/10)-1)</f>
        <v>0.12427821516317117</v>
      </c>
      <c r="U1410" s="100">
        <f t="shared" ref="U1410:U1473" si="306">(($S1530/$S1410)^(1/10)-1)</f>
        <v>6.5242313112665595E-2</v>
      </c>
      <c r="V1410" s="100">
        <f t="shared" ref="V1410:V1473" si="307">T1410-U1410</f>
        <v>5.9035902050505573E-2</v>
      </c>
      <c r="Y1410" s="81"/>
      <c r="Z1410" s="81"/>
    </row>
    <row r="1411" spans="1:26" ht="13">
      <c r="A1411" s="74">
        <v>1987.11</v>
      </c>
      <c r="B1411" s="95">
        <v>245</v>
      </c>
      <c r="C1411" s="96">
        <v>8.76</v>
      </c>
      <c r="D1411" s="95">
        <v>16.953299999999999</v>
      </c>
      <c r="E1411" s="95">
        <v>115.4</v>
      </c>
      <c r="F1411" s="96">
        <f t="shared" si="301"/>
        <v>1987.8749999998938</v>
      </c>
      <c r="G1411" s="97">
        <v>8.86</v>
      </c>
      <c r="H1411" s="96">
        <f t="shared" si="298"/>
        <v>677.72116551126499</v>
      </c>
      <c r="I1411" s="96">
        <f t="shared" si="294"/>
        <v>24.231989428076247</v>
      </c>
      <c r="J1411" s="98">
        <f t="shared" si="299"/>
        <v>210413.72601294023</v>
      </c>
      <c r="K1411" s="96">
        <f t="shared" si="295"/>
        <v>46.896368307192354</v>
      </c>
      <c r="L1411" s="98">
        <f t="shared" si="296"/>
        <v>14560.02865802114</v>
      </c>
      <c r="M1411" s="91">
        <f t="shared" si="302"/>
        <v>13.590885143189075</v>
      </c>
      <c r="N1411" s="87"/>
      <c r="O1411" s="99">
        <f t="shared" si="303"/>
        <v>16.887366309768485</v>
      </c>
      <c r="P1411" s="99"/>
      <c r="Q1411" s="107">
        <f t="shared" si="304"/>
        <v>4.9247979245254023E-2</v>
      </c>
      <c r="R1411" s="97">
        <f t="shared" si="297"/>
        <v>0.99887189891126138</v>
      </c>
      <c r="S1411" s="97">
        <f t="shared" si="300"/>
        <v>15.151298584090739</v>
      </c>
      <c r="T1411" s="100">
        <f t="shared" si="305"/>
        <v>0.1379844068422762</v>
      </c>
      <c r="U1411" s="100">
        <f t="shared" si="306"/>
        <v>6.1788332359404174E-2</v>
      </c>
      <c r="V1411" s="100">
        <f t="shared" si="307"/>
        <v>7.6196074482872023E-2</v>
      </c>
      <c r="Y1411" s="81"/>
      <c r="Z1411" s="81"/>
    </row>
    <row r="1412" spans="1:26" ht="13">
      <c r="A1412" s="74">
        <v>1987.12</v>
      </c>
      <c r="B1412" s="95">
        <v>241</v>
      </c>
      <c r="C1412" s="96">
        <v>8.81</v>
      </c>
      <c r="D1412" s="95">
        <v>17.5</v>
      </c>
      <c r="E1412" s="95">
        <v>115.4</v>
      </c>
      <c r="F1412" s="96">
        <f t="shared" si="301"/>
        <v>1987.9583333332271</v>
      </c>
      <c r="G1412" s="97">
        <v>8.99</v>
      </c>
      <c r="H1412" s="96">
        <f t="shared" si="298"/>
        <v>666.65633015597905</v>
      </c>
      <c r="I1412" s="96">
        <f t="shared" si="294"/>
        <v>24.370299870017323</v>
      </c>
      <c r="J1412" s="98">
        <f t="shared" si="299"/>
        <v>207608.92535904664</v>
      </c>
      <c r="K1412" s="96">
        <f t="shared" si="295"/>
        <v>48.40865467937607</v>
      </c>
      <c r="L1412" s="98">
        <f t="shared" si="296"/>
        <v>15075.336903665213</v>
      </c>
      <c r="M1412" s="91">
        <f t="shared" si="302"/>
        <v>13.389028514426959</v>
      </c>
      <c r="N1412" s="87"/>
      <c r="O1412" s="99">
        <f t="shared" si="303"/>
        <v>16.622494633999867</v>
      </c>
      <c r="P1412" s="99"/>
      <c r="Q1412" s="107">
        <f t="shared" si="304"/>
        <v>4.8714014484914497E-2</v>
      </c>
      <c r="R1412" s="97">
        <f t="shared" si="297"/>
        <v>1.028730231232527</v>
      </c>
      <c r="S1412" s="97">
        <f t="shared" si="300"/>
        <v>15.134206387662223</v>
      </c>
      <c r="T1412" s="100">
        <f t="shared" si="305"/>
        <v>0.14262186698497015</v>
      </c>
      <c r="U1412" s="100">
        <f t="shared" si="306"/>
        <v>6.3114654338094267E-2</v>
      </c>
      <c r="V1412" s="100">
        <f t="shared" si="307"/>
        <v>7.950721264687588E-2</v>
      </c>
      <c r="Y1412" s="81"/>
      <c r="Z1412" s="81"/>
    </row>
    <row r="1413" spans="1:26" ht="13">
      <c r="A1413" s="74">
        <v>1988.01</v>
      </c>
      <c r="B1413" s="95">
        <v>250.5</v>
      </c>
      <c r="C1413" s="96">
        <v>8.8566699999999994</v>
      </c>
      <c r="D1413" s="95">
        <v>17.863299999999999</v>
      </c>
      <c r="E1413" s="95">
        <v>115.7</v>
      </c>
      <c r="F1413" s="96">
        <f t="shared" si="301"/>
        <v>1988.0416666665603</v>
      </c>
      <c r="G1413" s="97">
        <v>8.67</v>
      </c>
      <c r="H1413" s="96">
        <f t="shared" si="298"/>
        <v>691.1385933448571</v>
      </c>
      <c r="I1413" s="96">
        <f t="shared" si="294"/>
        <v>24.435874034010361</v>
      </c>
      <c r="J1413" s="98">
        <f t="shared" si="299"/>
        <v>215867.29612320487</v>
      </c>
      <c r="K1413" s="96">
        <f t="shared" si="295"/>
        <v>49.285493151685372</v>
      </c>
      <c r="L1413" s="98">
        <f t="shared" si="296"/>
        <v>15393.621839671239</v>
      </c>
      <c r="M1413" s="91">
        <f t="shared" si="302"/>
        <v>13.898336683569127</v>
      </c>
      <c r="N1413" s="87"/>
      <c r="O1413" s="99">
        <f t="shared" si="303"/>
        <v>17.237464801757401</v>
      </c>
      <c r="P1413" s="99"/>
      <c r="Q1413" s="107">
        <f t="shared" si="304"/>
        <v>4.8770254494574033E-2</v>
      </c>
      <c r="R1413" s="97">
        <f t="shared" si="297"/>
        <v>1.0383636955621693</v>
      </c>
      <c r="S1413" s="97">
        <f t="shared" si="300"/>
        <v>15.528646538247564</v>
      </c>
      <c r="T1413" s="100">
        <f t="shared" si="305"/>
        <v>0.13823197341745086</v>
      </c>
      <c r="U1413" s="100">
        <f t="shared" si="306"/>
        <v>6.284914000079489E-2</v>
      </c>
      <c r="V1413" s="100">
        <f t="shared" si="307"/>
        <v>7.538283341665597E-2</v>
      </c>
      <c r="Y1413" s="81"/>
      <c r="Z1413" s="81"/>
    </row>
    <row r="1414" spans="1:26" ht="13">
      <c r="A1414" s="74">
        <v>1988.02</v>
      </c>
      <c r="B1414" s="95">
        <v>258.10000000000002</v>
      </c>
      <c r="C1414" s="96">
        <v>8.9033300000000004</v>
      </c>
      <c r="D1414" s="95">
        <v>18.226700000000001</v>
      </c>
      <c r="E1414" s="95">
        <v>116</v>
      </c>
      <c r="F1414" s="96">
        <f t="shared" si="301"/>
        <v>1988.1249999998936</v>
      </c>
      <c r="G1414" s="97">
        <v>8.2100000000000009</v>
      </c>
      <c r="H1414" s="96">
        <f t="shared" si="298"/>
        <v>710.26561249999975</v>
      </c>
      <c r="I1414" s="96">
        <f t="shared" si="294"/>
        <v>24.501081502284478</v>
      </c>
      <c r="J1414" s="98">
        <f t="shared" si="299"/>
        <v>222479.0617949804</v>
      </c>
      <c r="K1414" s="96">
        <f t="shared" si="295"/>
        <v>50.158071442672401</v>
      </c>
      <c r="L1414" s="98">
        <f t="shared" si="296"/>
        <v>15711.193783876673</v>
      </c>
      <c r="M1414" s="91">
        <f t="shared" si="302"/>
        <v>14.298270962469516</v>
      </c>
      <c r="N1414" s="87"/>
      <c r="O1414" s="99">
        <f t="shared" si="303"/>
        <v>17.714126170441723</v>
      </c>
      <c r="P1414" s="99"/>
      <c r="Q1414" s="107">
        <f t="shared" si="304"/>
        <v>5.0954722160582069E-2</v>
      </c>
      <c r="R1414" s="97">
        <f t="shared" si="297"/>
        <v>0.99608508963190345</v>
      </c>
      <c r="S1414" s="97">
        <f t="shared" si="300"/>
        <v>16.082681816516534</v>
      </c>
      <c r="T1414" s="100">
        <f t="shared" si="305"/>
        <v>0.1416558931135905</v>
      </c>
      <c r="U1414" s="100">
        <f t="shared" si="306"/>
        <v>5.918023773368275E-2</v>
      </c>
      <c r="V1414" s="100">
        <f t="shared" si="307"/>
        <v>8.2475655379907753E-2</v>
      </c>
      <c r="Y1414" s="81"/>
      <c r="Z1414" s="81"/>
    </row>
    <row r="1415" spans="1:26" ht="13">
      <c r="A1415" s="74">
        <v>1988.03</v>
      </c>
      <c r="B1415" s="95">
        <v>265.7</v>
      </c>
      <c r="C1415" s="96">
        <v>8.9499999999999993</v>
      </c>
      <c r="D1415" s="95">
        <v>18.59</v>
      </c>
      <c r="E1415" s="95">
        <v>116.5</v>
      </c>
      <c r="F1415" s="96">
        <f t="shared" si="301"/>
        <v>1988.2083333332268</v>
      </c>
      <c r="G1415" s="97">
        <v>8.3699999999999992</v>
      </c>
      <c r="H1415" s="96">
        <f t="shared" si="298"/>
        <v>728.04194721030012</v>
      </c>
      <c r="I1415" s="96">
        <f t="shared" si="294"/>
        <v>24.523806652360506</v>
      </c>
      <c r="J1415" s="98">
        <f t="shared" si="299"/>
        <v>228687.34732770108</v>
      </c>
      <c r="K1415" s="96">
        <f t="shared" si="295"/>
        <v>50.938275493562216</v>
      </c>
      <c r="L1415" s="98">
        <f t="shared" si="296"/>
        <v>16000.368034708181</v>
      </c>
      <c r="M1415" s="91">
        <f t="shared" si="302"/>
        <v>14.668946811103456</v>
      </c>
      <c r="N1415" s="87"/>
      <c r="O1415" s="99">
        <f t="shared" si="303"/>
        <v>18.152060554951035</v>
      </c>
      <c r="P1415" s="99"/>
      <c r="Q1415" s="107">
        <f t="shared" si="304"/>
        <v>4.7202997059628854E-2</v>
      </c>
      <c r="R1415" s="97">
        <f t="shared" si="297"/>
        <v>0.98379483607185603</v>
      </c>
      <c r="S1415" s="97">
        <f t="shared" si="300"/>
        <v>15.950965397530005</v>
      </c>
      <c r="T1415" s="100">
        <f t="shared" si="305"/>
        <v>0.14421543923692326</v>
      </c>
      <c r="U1415" s="100">
        <f t="shared" si="306"/>
        <v>5.9704656860496863E-2</v>
      </c>
      <c r="V1415" s="100">
        <f t="shared" si="307"/>
        <v>8.4510782376426397E-2</v>
      </c>
      <c r="Y1415" s="81"/>
      <c r="Z1415" s="81"/>
    </row>
    <row r="1416" spans="1:26" ht="13">
      <c r="A1416" s="74">
        <v>1988.04</v>
      </c>
      <c r="B1416" s="95">
        <v>262.60000000000002</v>
      </c>
      <c r="C1416" s="96">
        <v>9.0433299999999992</v>
      </c>
      <c r="D1416" s="95">
        <v>19.616700000000002</v>
      </c>
      <c r="E1416" s="95">
        <v>117.1</v>
      </c>
      <c r="F1416" s="96">
        <f t="shared" si="301"/>
        <v>1988.2916666665601</v>
      </c>
      <c r="G1416" s="97">
        <v>8.7200000000000006</v>
      </c>
      <c r="H1416" s="96">
        <f t="shared" si="298"/>
        <v>715.86083091374883</v>
      </c>
      <c r="I1416" s="96">
        <f t="shared" si="294"/>
        <v>24.652573221733554</v>
      </c>
      <c r="J1416" s="98">
        <f t="shared" si="299"/>
        <v>225506.40944678767</v>
      </c>
      <c r="K1416" s="96">
        <f t="shared" si="295"/>
        <v>53.476112573441497</v>
      </c>
      <c r="L1416" s="98">
        <f t="shared" si="296"/>
        <v>16845.740983224674</v>
      </c>
      <c r="M1416" s="91">
        <f t="shared" si="302"/>
        <v>14.43331642083894</v>
      </c>
      <c r="N1416" s="87"/>
      <c r="O1416" s="99">
        <f t="shared" si="303"/>
        <v>17.840595093043476</v>
      </c>
      <c r="P1416" s="99"/>
      <c r="Q1416" s="107">
        <f t="shared" si="304"/>
        <v>4.4527058308336601E-2</v>
      </c>
      <c r="R1416" s="97">
        <f t="shared" si="297"/>
        <v>0.98314430327257019</v>
      </c>
      <c r="S1416" s="97">
        <f t="shared" si="300"/>
        <v>15.61207186810015</v>
      </c>
      <c r="T1416" s="100">
        <f t="shared" si="305"/>
        <v>0.14945155386379438</v>
      </c>
      <c r="U1416" s="100">
        <f t="shared" si="306"/>
        <v>6.2365595392906759E-2</v>
      </c>
      <c r="V1416" s="100">
        <f t="shared" si="307"/>
        <v>8.7085958470887626E-2</v>
      </c>
      <c r="Y1416" s="81"/>
      <c r="Z1416" s="81"/>
    </row>
    <row r="1417" spans="1:26" ht="13">
      <c r="A1417" s="74">
        <v>1988.05</v>
      </c>
      <c r="B1417" s="95">
        <v>256.10000000000002</v>
      </c>
      <c r="C1417" s="96">
        <v>9.1366700000000005</v>
      </c>
      <c r="D1417" s="95">
        <v>20.6433</v>
      </c>
      <c r="E1417" s="95">
        <v>117.5</v>
      </c>
      <c r="F1417" s="96">
        <f t="shared" si="301"/>
        <v>1988.3749999998934</v>
      </c>
      <c r="G1417" s="97">
        <v>9.09</v>
      </c>
      <c r="H1417" s="96">
        <f t="shared" si="298"/>
        <v>695.7648514893616</v>
      </c>
      <c r="I1417" s="96">
        <f t="shared" ref="I1417:I1480" si="308">C1417*$E$1859/E1417</f>
        <v>24.822232899872336</v>
      </c>
      <c r="J1417" s="98">
        <f t="shared" si="299"/>
        <v>219827.50147457866</v>
      </c>
      <c r="K1417" s="96">
        <f t="shared" ref="K1417:K1480" si="309">D1417*$E$1859/E1417</f>
        <v>56.083102533191479</v>
      </c>
      <c r="L1417" s="98">
        <f t="shared" ref="L1417:L1480" si="310">K1417*(J1417/H1417)</f>
        <v>17719.504338891722</v>
      </c>
      <c r="M1417" s="91">
        <f t="shared" si="302"/>
        <v>14.031891348027768</v>
      </c>
      <c r="N1417" s="87"/>
      <c r="O1417" s="99">
        <f t="shared" si="303"/>
        <v>17.325317986212728</v>
      </c>
      <c r="P1417" s="99"/>
      <c r="Q1417" s="107">
        <f t="shared" si="304"/>
        <v>4.2178685061003085E-2</v>
      </c>
      <c r="R1417" s="97">
        <f t="shared" ref="R1417:R1480" si="311">((G1417/G1418+G1417/1200+((1+G1418/1200)^(-119))*(1-G1417/G1418)))</f>
        <v>1.0187384727016691</v>
      </c>
      <c r="S1417" s="97">
        <f t="shared" si="300"/>
        <v>15.296667878487494</v>
      </c>
      <c r="T1417" s="100">
        <f t="shared" si="305"/>
        <v>0.15191947926139204</v>
      </c>
      <c r="U1417" s="100">
        <f t="shared" si="306"/>
        <v>6.4758539388930059E-2</v>
      </c>
      <c r="V1417" s="100">
        <f t="shared" si="307"/>
        <v>8.7160939872461984E-2</v>
      </c>
      <c r="Y1417" s="81"/>
      <c r="Z1417" s="81"/>
    </row>
    <row r="1418" spans="1:26" ht="13">
      <c r="A1418" s="74">
        <v>1988.06</v>
      </c>
      <c r="B1418" s="95">
        <v>270.7</v>
      </c>
      <c r="C1418" s="96">
        <v>9.23</v>
      </c>
      <c r="D1418" s="95">
        <v>21.67</v>
      </c>
      <c r="E1418" s="95">
        <v>118</v>
      </c>
      <c r="F1418" s="96">
        <f t="shared" si="301"/>
        <v>1988.4583333332266</v>
      </c>
      <c r="G1418" s="97">
        <v>8.92</v>
      </c>
      <c r="H1418" s="96">
        <f t="shared" ref="H1418:H1481" si="312">B1418*$E$1859/E1418</f>
        <v>732.3134690677964</v>
      </c>
      <c r="I1418" s="96">
        <f t="shared" si="308"/>
        <v>24.969535720338978</v>
      </c>
      <c r="J1418" s="98">
        <f t="shared" ref="J1418:J1481" si="313">J1417*((H1418+(I1418/12))/H1417)</f>
        <v>232032.4973923394</v>
      </c>
      <c r="K1418" s="96">
        <f t="shared" si="309"/>
        <v>58.622951144067784</v>
      </c>
      <c r="L1418" s="98">
        <f t="shared" si="310"/>
        <v>18574.599994429242</v>
      </c>
      <c r="M1418" s="91">
        <f t="shared" si="302"/>
        <v>14.766468647879616</v>
      </c>
      <c r="N1418" s="87"/>
      <c r="O1418" s="99">
        <f t="shared" si="303"/>
        <v>18.208235569514848</v>
      </c>
      <c r="P1418" s="99"/>
      <c r="Q1418" s="107">
        <f t="shared" si="304"/>
        <v>3.9638410850633063E-2</v>
      </c>
      <c r="R1418" s="97">
        <f t="shared" si="311"/>
        <v>0.99829434380981263</v>
      </c>
      <c r="S1418" s="97">
        <f t="shared" ref="S1418:S1481" si="314">S1417*R1417*E1417/E1418</f>
        <v>15.517273122497594</v>
      </c>
      <c r="T1418" s="100">
        <f t="shared" si="305"/>
        <v>0.14570549563330748</v>
      </c>
      <c r="U1418" s="100">
        <f t="shared" si="306"/>
        <v>6.4809484650063309E-2</v>
      </c>
      <c r="V1418" s="100">
        <f t="shared" si="307"/>
        <v>8.0896010983244171E-2</v>
      </c>
      <c r="Y1418" s="81"/>
      <c r="Z1418" s="81"/>
    </row>
    <row r="1419" spans="1:26" ht="13">
      <c r="A1419" s="74">
        <v>1988.07</v>
      </c>
      <c r="B1419" s="95">
        <v>269.10000000000002</v>
      </c>
      <c r="C1419" s="96">
        <v>9.3066700000000004</v>
      </c>
      <c r="D1419" s="95">
        <v>22.023299999999999</v>
      </c>
      <c r="E1419" s="95">
        <v>118.5</v>
      </c>
      <c r="F1419" s="96">
        <f t="shared" ref="F1419:F1482" si="315">F1418+1/12</f>
        <v>1988.5416666665599</v>
      </c>
      <c r="G1419" s="97">
        <v>9.06</v>
      </c>
      <c r="H1419" s="96">
        <f t="shared" si="312"/>
        <v>724.91338860759481</v>
      </c>
      <c r="I1419" s="96">
        <f t="shared" si="308"/>
        <v>25.070716039957802</v>
      </c>
      <c r="J1419" s="98">
        <f t="shared" si="313"/>
        <v>230349.76069880338</v>
      </c>
      <c r="K1419" s="96">
        <f t="shared" si="309"/>
        <v>59.327331963291122</v>
      </c>
      <c r="L1419" s="98">
        <f t="shared" si="310"/>
        <v>18851.957951683227</v>
      </c>
      <c r="M1419" s="91">
        <f t="shared" si="302"/>
        <v>14.608315717522093</v>
      </c>
      <c r="N1419" s="87"/>
      <c r="O1419" s="99">
        <f t="shared" si="303"/>
        <v>17.988763201028434</v>
      </c>
      <c r="P1419" s="99"/>
      <c r="Q1419" s="107">
        <f t="shared" si="304"/>
        <v>3.8609675495086274E-2</v>
      </c>
      <c r="R1419" s="97">
        <f t="shared" si="311"/>
        <v>0.99460428504699416</v>
      </c>
      <c r="S1419" s="97">
        <f t="shared" si="314"/>
        <v>15.425443938952597</v>
      </c>
      <c r="T1419" s="100">
        <f t="shared" si="305"/>
        <v>0.1514212597730793</v>
      </c>
      <c r="U1419" s="100">
        <f t="shared" si="306"/>
        <v>6.6122269687267643E-2</v>
      </c>
      <c r="V1419" s="100">
        <f t="shared" si="307"/>
        <v>8.5298990085811655E-2</v>
      </c>
      <c r="Y1419" s="81"/>
      <c r="Z1419" s="81"/>
    </row>
    <row r="1420" spans="1:26" ht="13">
      <c r="A1420" s="74">
        <v>1988.08</v>
      </c>
      <c r="B1420" s="95">
        <v>263.7</v>
      </c>
      <c r="C1420" s="96">
        <v>9.3833300000000008</v>
      </c>
      <c r="D1420" s="95">
        <v>22.3767</v>
      </c>
      <c r="E1420" s="95">
        <v>119</v>
      </c>
      <c r="F1420" s="96">
        <f t="shared" si="315"/>
        <v>1988.6249999998931</v>
      </c>
      <c r="G1420" s="97">
        <v>9.26</v>
      </c>
      <c r="H1420" s="96">
        <f t="shared" si="312"/>
        <v>707.38189789915941</v>
      </c>
      <c r="I1420" s="96">
        <f t="shared" si="308"/>
        <v>25.171019279537813</v>
      </c>
      <c r="J1420" s="98">
        <f t="shared" si="313"/>
        <v>225445.45550002009</v>
      </c>
      <c r="K1420" s="96">
        <f t="shared" si="309"/>
        <v>60.026061868487375</v>
      </c>
      <c r="L1420" s="98">
        <f t="shared" si="310"/>
        <v>19130.547304085321</v>
      </c>
      <c r="M1420" s="91">
        <f t="shared" si="302"/>
        <v>14.244946310675649</v>
      </c>
      <c r="N1420" s="87"/>
      <c r="O1420" s="99">
        <f t="shared" si="303"/>
        <v>17.518725933895702</v>
      </c>
      <c r="P1420" s="99"/>
      <c r="Q1420" s="107">
        <f t="shared" si="304"/>
        <v>3.8319223452196446E-2</v>
      </c>
      <c r="R1420" s="97">
        <f t="shared" si="311"/>
        <v>1.0260567691250402</v>
      </c>
      <c r="S1420" s="97">
        <f t="shared" si="314"/>
        <v>15.277749562113286</v>
      </c>
      <c r="T1420" s="100">
        <f t="shared" si="305"/>
        <v>0.14545422414527653</v>
      </c>
      <c r="U1420" s="100">
        <f t="shared" si="306"/>
        <v>6.8478382298141849E-2</v>
      </c>
      <c r="V1420" s="100">
        <f t="shared" si="307"/>
        <v>7.6975841847134685E-2</v>
      </c>
      <c r="Y1420" s="81"/>
      <c r="Z1420" s="81"/>
    </row>
    <row r="1421" spans="1:26" ht="13">
      <c r="A1421" s="74">
        <v>1988.09</v>
      </c>
      <c r="B1421" s="95">
        <v>268</v>
      </c>
      <c r="C1421" s="96">
        <v>9.4600000000000009</v>
      </c>
      <c r="D1421" s="95">
        <v>22.73</v>
      </c>
      <c r="E1421" s="95">
        <v>119.8</v>
      </c>
      <c r="F1421" s="96">
        <f t="shared" si="315"/>
        <v>1988.7083333332264</v>
      </c>
      <c r="G1421" s="97">
        <v>8.98</v>
      </c>
      <c r="H1421" s="96">
        <f t="shared" si="312"/>
        <v>714.1159766277126</v>
      </c>
      <c r="I1421" s="96">
        <f t="shared" si="308"/>
        <v>25.207228130217025</v>
      </c>
      <c r="J1421" s="98">
        <f t="shared" si="313"/>
        <v>228261.10388536332</v>
      </c>
      <c r="K1421" s="96">
        <f t="shared" si="309"/>
        <v>60.566627420701153</v>
      </c>
      <c r="L1421" s="98">
        <f t="shared" si="310"/>
        <v>19359.6078034116</v>
      </c>
      <c r="M1421" s="91">
        <f t="shared" si="302"/>
        <v>14.369428776140159</v>
      </c>
      <c r="N1421" s="87"/>
      <c r="O1421" s="99">
        <f t="shared" si="303"/>
        <v>17.648292003694433</v>
      </c>
      <c r="P1421" s="99"/>
      <c r="Q1421" s="107">
        <f t="shared" si="304"/>
        <v>4.0421236973085861E-2</v>
      </c>
      <c r="R1421" s="97">
        <f t="shared" si="311"/>
        <v>1.019363978978598</v>
      </c>
      <c r="S1421" s="97">
        <f t="shared" si="314"/>
        <v>15.57115829940911</v>
      </c>
      <c r="T1421" s="100">
        <f t="shared" si="305"/>
        <v>0.13816317729335692</v>
      </c>
      <c r="U1421" s="100">
        <f t="shared" si="306"/>
        <v>7.1142595418593579E-2</v>
      </c>
      <c r="V1421" s="100">
        <f t="shared" si="307"/>
        <v>6.7020581874763341E-2</v>
      </c>
      <c r="Y1421" s="81"/>
      <c r="Z1421" s="81"/>
    </row>
    <row r="1422" spans="1:26" ht="13">
      <c r="A1422" s="74">
        <v>1988.1</v>
      </c>
      <c r="B1422" s="95">
        <v>277.39999999999998</v>
      </c>
      <c r="C1422" s="96">
        <v>9.5500000000000007</v>
      </c>
      <c r="D1422" s="95">
        <v>23.0733</v>
      </c>
      <c r="E1422" s="95">
        <v>120.2</v>
      </c>
      <c r="F1422" s="96">
        <f t="shared" si="315"/>
        <v>1988.7916666665596</v>
      </c>
      <c r="G1422" s="97">
        <v>8.8000000000000007</v>
      </c>
      <c r="H1422" s="96">
        <f t="shared" si="312"/>
        <v>736.70354991680506</v>
      </c>
      <c r="I1422" s="96">
        <f t="shared" si="308"/>
        <v>25.362360856905152</v>
      </c>
      <c r="J1422" s="98">
        <f t="shared" si="313"/>
        <v>236156.60168234631</v>
      </c>
      <c r="K1422" s="96">
        <f t="shared" si="309"/>
        <v>61.276791702579011</v>
      </c>
      <c r="L1422" s="98">
        <f t="shared" si="310"/>
        <v>19642.797828396833</v>
      </c>
      <c r="M1422" s="91">
        <f t="shared" si="302"/>
        <v>14.811450153277724</v>
      </c>
      <c r="N1422" s="87"/>
      <c r="O1422" s="99">
        <f t="shared" si="303"/>
        <v>18.165517397941194</v>
      </c>
      <c r="P1422" s="99"/>
      <c r="Q1422" s="107">
        <f t="shared" si="304"/>
        <v>3.9545427218485321E-2</v>
      </c>
      <c r="R1422" s="97">
        <f t="shared" si="311"/>
        <v>0.99684437266514558</v>
      </c>
      <c r="S1422" s="97">
        <f t="shared" si="314"/>
        <v>15.819856989939071</v>
      </c>
      <c r="T1422" s="100">
        <f t="shared" si="305"/>
        <v>0.13547813605330106</v>
      </c>
      <c r="U1422" s="100">
        <f t="shared" si="306"/>
        <v>7.1969206543410325E-2</v>
      </c>
      <c r="V1422" s="100">
        <f t="shared" si="307"/>
        <v>6.3508929509890732E-2</v>
      </c>
      <c r="Y1422" s="81"/>
      <c r="Z1422" s="81"/>
    </row>
    <row r="1423" spans="1:26" ht="13">
      <c r="A1423" s="74">
        <v>1988.11</v>
      </c>
      <c r="B1423" s="95">
        <v>271</v>
      </c>
      <c r="C1423" s="96">
        <v>9.64</v>
      </c>
      <c r="D1423" s="95">
        <v>23.416699999999999</v>
      </c>
      <c r="E1423" s="95">
        <v>120.3</v>
      </c>
      <c r="F1423" s="96">
        <f t="shared" si="315"/>
        <v>1988.8749999998929</v>
      </c>
      <c r="G1423" s="97">
        <v>8.9600000000000009</v>
      </c>
      <c r="H1423" s="96">
        <f t="shared" si="312"/>
        <v>719.10852452202801</v>
      </c>
      <c r="I1423" s="96">
        <f t="shared" si="308"/>
        <v>25.580096591853692</v>
      </c>
      <c r="J1423" s="98">
        <f t="shared" si="313"/>
        <v>231199.6928316456</v>
      </c>
      <c r="K1423" s="96">
        <f t="shared" si="309"/>
        <v>62.137079653782187</v>
      </c>
      <c r="L1423" s="98">
        <f t="shared" si="310"/>
        <v>19977.615672069358</v>
      </c>
      <c r="M1423" s="91">
        <f t="shared" si="302"/>
        <v>14.445530680872883</v>
      </c>
      <c r="N1423" s="87"/>
      <c r="O1423" s="99">
        <f t="shared" si="303"/>
        <v>17.692871543397231</v>
      </c>
      <c r="P1423" s="99"/>
      <c r="Q1423" s="107">
        <f t="shared" si="304"/>
        <v>3.9271002237617897E-2</v>
      </c>
      <c r="R1423" s="97">
        <f t="shared" si="311"/>
        <v>0.99769560940182367</v>
      </c>
      <c r="S1423" s="97">
        <f t="shared" si="314"/>
        <v>15.756826576042673</v>
      </c>
      <c r="T1423" s="100">
        <f t="shared" si="305"/>
        <v>0.14980021837972379</v>
      </c>
      <c r="U1423" s="100">
        <f t="shared" si="306"/>
        <v>7.0251831338317583E-2</v>
      </c>
      <c r="V1423" s="100">
        <f t="shared" si="307"/>
        <v>7.954838704140621E-2</v>
      </c>
      <c r="Y1423" s="81"/>
      <c r="Z1423" s="81"/>
    </row>
    <row r="1424" spans="1:26" ht="13">
      <c r="A1424" s="74">
        <v>1988.12</v>
      </c>
      <c r="B1424" s="95">
        <v>276.5</v>
      </c>
      <c r="C1424" s="96">
        <v>9.75</v>
      </c>
      <c r="D1424" s="95">
        <v>23.75</v>
      </c>
      <c r="E1424" s="95">
        <v>120.5</v>
      </c>
      <c r="F1424" s="96">
        <f t="shared" si="315"/>
        <v>1988.9583333332262</v>
      </c>
      <c r="G1424" s="97">
        <v>9.11</v>
      </c>
      <c r="H1424" s="96">
        <f t="shared" si="312"/>
        <v>732.48521369294588</v>
      </c>
      <c r="I1424" s="96">
        <f t="shared" si="308"/>
        <v>25.82904460580912</v>
      </c>
      <c r="J1424" s="98">
        <f t="shared" si="313"/>
        <v>236192.43764911275</v>
      </c>
      <c r="K1424" s="96">
        <f t="shared" si="309"/>
        <v>62.916903526970934</v>
      </c>
      <c r="L1424" s="98">
        <f t="shared" si="310"/>
        <v>20287.777194091963</v>
      </c>
      <c r="M1424" s="91">
        <f t="shared" si="302"/>
        <v>14.702086748571993</v>
      </c>
      <c r="N1424" s="87"/>
      <c r="O1424" s="99">
        <f t="shared" si="303"/>
        <v>17.981586492014191</v>
      </c>
      <c r="P1424" s="99"/>
      <c r="Q1424" s="107">
        <f t="shared" si="304"/>
        <v>3.6268450358792864E-2</v>
      </c>
      <c r="R1424" s="97">
        <f t="shared" si="311"/>
        <v>1.0088955782014826</v>
      </c>
      <c r="S1424" s="97">
        <f t="shared" si="314"/>
        <v>15.694424549134908</v>
      </c>
      <c r="T1424" s="100">
        <f t="shared" si="305"/>
        <v>0.15204074375042187</v>
      </c>
      <c r="U1424" s="100">
        <f t="shared" si="306"/>
        <v>7.2685803796633142E-2</v>
      </c>
      <c r="V1424" s="100">
        <f t="shared" si="307"/>
        <v>7.9354939953788728E-2</v>
      </c>
      <c r="Y1424" s="81"/>
      <c r="Z1424" s="81"/>
    </row>
    <row r="1425" spans="1:26" ht="13">
      <c r="A1425" s="74">
        <v>1989.01</v>
      </c>
      <c r="B1425" s="95">
        <v>285.39999999999998</v>
      </c>
      <c r="C1425" s="96">
        <v>9.8133300000000006</v>
      </c>
      <c r="D1425" s="95">
        <v>24.16</v>
      </c>
      <c r="E1425" s="95">
        <v>121.1</v>
      </c>
      <c r="F1425" s="96">
        <f t="shared" si="315"/>
        <v>1989.0416666665594</v>
      </c>
      <c r="G1425" s="97">
        <v>9.09</v>
      </c>
      <c r="H1425" s="96">
        <f t="shared" si="312"/>
        <v>752.31652105697742</v>
      </c>
      <c r="I1425" s="96">
        <f t="shared" si="308"/>
        <v>25.868010811436822</v>
      </c>
      <c r="J1425" s="98">
        <f t="shared" si="313"/>
        <v>243282.21517438797</v>
      </c>
      <c r="K1425" s="96">
        <f t="shared" si="309"/>
        <v>63.685939554087511</v>
      </c>
      <c r="L1425" s="98">
        <f t="shared" si="310"/>
        <v>20594.598173136699</v>
      </c>
      <c r="M1425" s="91">
        <f t="shared" si="302"/>
        <v>15.088072442713278</v>
      </c>
      <c r="N1425" s="87"/>
      <c r="O1425" s="99">
        <f t="shared" si="303"/>
        <v>18.425435496743244</v>
      </c>
      <c r="P1425" s="99"/>
      <c r="Q1425" s="107">
        <f t="shared" si="304"/>
        <v>3.4319933499708813E-2</v>
      </c>
      <c r="R1425" s="97">
        <f t="shared" si="311"/>
        <v>1.0023769837262066</v>
      </c>
      <c r="S1425" s="97">
        <f t="shared" si="314"/>
        <v>15.755584486950456</v>
      </c>
      <c r="T1425" s="100">
        <f t="shared" si="305"/>
        <v>0.15402822616148049</v>
      </c>
      <c r="U1425" s="100">
        <f t="shared" si="306"/>
        <v>7.182926250160282E-2</v>
      </c>
      <c r="V1425" s="100">
        <f t="shared" si="307"/>
        <v>8.2198963659877666E-2</v>
      </c>
      <c r="Y1425" s="81"/>
      <c r="Z1425" s="81"/>
    </row>
    <row r="1426" spans="1:26" ht="13">
      <c r="A1426" s="74">
        <v>1989.02</v>
      </c>
      <c r="B1426" s="95">
        <v>294</v>
      </c>
      <c r="C1426" s="96">
        <v>9.8966700000000003</v>
      </c>
      <c r="D1426" s="95">
        <v>24.56</v>
      </c>
      <c r="E1426" s="95">
        <v>121.6</v>
      </c>
      <c r="F1426" s="96">
        <f t="shared" si="315"/>
        <v>1989.1249999998927</v>
      </c>
      <c r="G1426" s="97">
        <v>9.17</v>
      </c>
      <c r="H1426" s="96">
        <f t="shared" si="312"/>
        <v>771.79956414473668</v>
      </c>
      <c r="I1426" s="96">
        <f t="shared" si="308"/>
        <v>25.980427185320718</v>
      </c>
      <c r="J1426" s="98">
        <f t="shared" si="313"/>
        <v>250282.71614667893</v>
      </c>
      <c r="K1426" s="96">
        <f t="shared" si="309"/>
        <v>64.4741404605263</v>
      </c>
      <c r="L1426" s="98">
        <f t="shared" si="310"/>
        <v>20907.9711175593</v>
      </c>
      <c r="M1426" s="91">
        <f t="shared" si="302"/>
        <v>15.46706046273475</v>
      </c>
      <c r="N1426" s="87"/>
      <c r="O1426" s="99">
        <f t="shared" si="303"/>
        <v>18.857435717731377</v>
      </c>
      <c r="P1426" s="99"/>
      <c r="Q1426" s="107">
        <f t="shared" si="304"/>
        <v>3.109942441740994E-2</v>
      </c>
      <c r="R1426" s="97">
        <f t="shared" si="311"/>
        <v>0.99539500079332033</v>
      </c>
      <c r="S1426" s="97">
        <f t="shared" si="314"/>
        <v>15.728096787541919</v>
      </c>
      <c r="T1426" s="100">
        <f t="shared" si="305"/>
        <v>0.1505428762996861</v>
      </c>
      <c r="U1426" s="100">
        <f t="shared" si="306"/>
        <v>6.9949108517790792E-2</v>
      </c>
      <c r="V1426" s="100">
        <f t="shared" si="307"/>
        <v>8.0593767781895309E-2</v>
      </c>
      <c r="Y1426" s="81"/>
      <c r="Z1426" s="81"/>
    </row>
    <row r="1427" spans="1:26" ht="13">
      <c r="A1427" s="74">
        <v>1989.03</v>
      </c>
      <c r="B1427" s="95">
        <v>292.7</v>
      </c>
      <c r="C1427" s="96">
        <v>10.01</v>
      </c>
      <c r="D1427" s="95">
        <v>24.96</v>
      </c>
      <c r="E1427" s="95">
        <v>122.3</v>
      </c>
      <c r="F1427" s="96">
        <f t="shared" si="315"/>
        <v>1989.2083333332259</v>
      </c>
      <c r="G1427" s="97">
        <v>9.36</v>
      </c>
      <c r="H1427" s="96">
        <f t="shared" si="312"/>
        <v>763.98888266557617</v>
      </c>
      <c r="I1427" s="96">
        <f t="shared" si="308"/>
        <v>26.127532338511848</v>
      </c>
      <c r="J1427" s="98">
        <f t="shared" si="313"/>
        <v>248455.89543518302</v>
      </c>
      <c r="K1427" s="96">
        <f t="shared" si="309"/>
        <v>65.149171545380199</v>
      </c>
      <c r="L1427" s="98">
        <f t="shared" si="310"/>
        <v>21187.082849546186</v>
      </c>
      <c r="M1427" s="91">
        <f t="shared" si="302"/>
        <v>15.298969108882355</v>
      </c>
      <c r="N1427" s="87"/>
      <c r="O1427" s="99">
        <f t="shared" si="303"/>
        <v>18.622276927610915</v>
      </c>
      <c r="P1427" s="99"/>
      <c r="Q1427" s="107">
        <f t="shared" si="304"/>
        <v>2.9450727706516813E-2</v>
      </c>
      <c r="R1427" s="97">
        <f t="shared" si="311"/>
        <v>1.019490591915486</v>
      </c>
      <c r="S1427" s="97">
        <f t="shared" si="314"/>
        <v>15.566061651516151</v>
      </c>
      <c r="T1427" s="100">
        <f t="shared" si="305"/>
        <v>0.15435889228086785</v>
      </c>
      <c r="U1427" s="100">
        <f t="shared" si="306"/>
        <v>6.9267490958713207E-2</v>
      </c>
      <c r="V1427" s="100">
        <f t="shared" si="307"/>
        <v>8.5091401322154647E-2</v>
      </c>
      <c r="Y1427" s="81"/>
      <c r="Z1427" s="81"/>
    </row>
    <row r="1428" spans="1:26" ht="13">
      <c r="A1428" s="74">
        <v>1989.04</v>
      </c>
      <c r="B1428" s="95">
        <v>302.3</v>
      </c>
      <c r="C1428" s="96">
        <v>10.0867</v>
      </c>
      <c r="D1428" s="95">
        <v>25.046700000000001</v>
      </c>
      <c r="E1428" s="95">
        <v>123.1</v>
      </c>
      <c r="F1428" s="96">
        <f t="shared" si="315"/>
        <v>1989.2916666665592</v>
      </c>
      <c r="G1428" s="97">
        <v>9.18</v>
      </c>
      <c r="H1428" s="96">
        <f t="shared" si="312"/>
        <v>783.91841714053589</v>
      </c>
      <c r="I1428" s="96">
        <f t="shared" si="308"/>
        <v>26.156632147441098</v>
      </c>
      <c r="J1428" s="98">
        <f t="shared" si="313"/>
        <v>255646.01898283215</v>
      </c>
      <c r="K1428" s="96">
        <f t="shared" si="309"/>
        <v>64.950610051584064</v>
      </c>
      <c r="L1428" s="98">
        <f t="shared" si="310"/>
        <v>21181.240964794255</v>
      </c>
      <c r="M1428" s="91">
        <f t="shared" si="302"/>
        <v>15.686742656144579</v>
      </c>
      <c r="N1428" s="87"/>
      <c r="O1428" s="99">
        <f t="shared" si="303"/>
        <v>19.061417959765535</v>
      </c>
      <c r="P1428" s="99"/>
      <c r="Q1428" s="107">
        <f t="shared" si="304"/>
        <v>2.9119326302348064E-2</v>
      </c>
      <c r="R1428" s="97">
        <f t="shared" si="311"/>
        <v>1.028717272293509</v>
      </c>
      <c r="S1428" s="97">
        <f t="shared" si="314"/>
        <v>15.766321297022916</v>
      </c>
      <c r="T1428" s="100">
        <f t="shared" si="305"/>
        <v>0.15503405201669507</v>
      </c>
      <c r="U1428" s="100">
        <f t="shared" si="306"/>
        <v>6.8002900034639602E-2</v>
      </c>
      <c r="V1428" s="100">
        <f t="shared" si="307"/>
        <v>8.7031151982055466E-2</v>
      </c>
      <c r="Y1428" s="81"/>
      <c r="Z1428" s="81"/>
    </row>
    <row r="1429" spans="1:26" ht="13">
      <c r="A1429" s="74">
        <v>1989.05</v>
      </c>
      <c r="B1429" s="95">
        <v>313.89999999999998</v>
      </c>
      <c r="C1429" s="96">
        <v>10.193300000000001</v>
      </c>
      <c r="D1429" s="95">
        <v>25.133299999999998</v>
      </c>
      <c r="E1429" s="95">
        <v>123.8</v>
      </c>
      <c r="F1429" s="96">
        <f t="shared" si="315"/>
        <v>1989.3749999998925</v>
      </c>
      <c r="G1429" s="97">
        <v>8.86</v>
      </c>
      <c r="H1429" s="96">
        <f t="shared" si="312"/>
        <v>809.39672819062969</v>
      </c>
      <c r="I1429" s="96">
        <f t="shared" si="308"/>
        <v>26.283605191033921</v>
      </c>
      <c r="J1429" s="98">
        <f t="shared" si="313"/>
        <v>264669.11401628092</v>
      </c>
      <c r="K1429" s="96">
        <f t="shared" si="309"/>
        <v>64.806660683764122</v>
      </c>
      <c r="L1429" s="98">
        <f t="shared" si="310"/>
        <v>21191.488510052226</v>
      </c>
      <c r="M1429" s="91">
        <f t="shared" si="302"/>
        <v>16.186353538544552</v>
      </c>
      <c r="N1429" s="87"/>
      <c r="O1429" s="99">
        <f t="shared" si="303"/>
        <v>19.633569215559827</v>
      </c>
      <c r="P1429" s="99"/>
      <c r="Q1429" s="107">
        <f t="shared" si="304"/>
        <v>2.9612224452634353E-2</v>
      </c>
      <c r="R1429" s="97">
        <f t="shared" si="311"/>
        <v>1.046527044792438</v>
      </c>
      <c r="S1429" s="97">
        <f t="shared" si="314"/>
        <v>16.127379761497444</v>
      </c>
      <c r="T1429" s="100">
        <f t="shared" si="305"/>
        <v>0.15092075456629961</v>
      </c>
      <c r="U1429" s="100">
        <f t="shared" si="306"/>
        <v>6.3099585755091114E-2</v>
      </c>
      <c r="V1429" s="100">
        <f t="shared" si="307"/>
        <v>8.7821168811208494E-2</v>
      </c>
      <c r="Y1429" s="81"/>
      <c r="Z1429" s="81"/>
    </row>
    <row r="1430" spans="1:26" ht="13">
      <c r="A1430" s="74">
        <v>1989.06</v>
      </c>
      <c r="B1430" s="95">
        <v>323.7</v>
      </c>
      <c r="C1430" s="96">
        <v>10.37</v>
      </c>
      <c r="D1430" s="95">
        <v>25.22</v>
      </c>
      <c r="E1430" s="95">
        <v>124.1</v>
      </c>
      <c r="F1430" s="96">
        <f t="shared" si="315"/>
        <v>1989.4583333332257</v>
      </c>
      <c r="G1430" s="97">
        <v>8.2799999999999994</v>
      </c>
      <c r="H1430" s="96">
        <f t="shared" si="312"/>
        <v>832.64847582594666</v>
      </c>
      <c r="I1430" s="96">
        <f t="shared" si="308"/>
        <v>26.674589726027389</v>
      </c>
      <c r="J1430" s="98">
        <f t="shared" si="313"/>
        <v>272999.20425130858</v>
      </c>
      <c r="K1430" s="96">
        <f t="shared" si="309"/>
        <v>64.873013779210297</v>
      </c>
      <c r="L1430" s="98">
        <f t="shared" si="310"/>
        <v>21269.817519981472</v>
      </c>
      <c r="M1430" s="91">
        <f t="shared" si="302"/>
        <v>16.641904235808592</v>
      </c>
      <c r="N1430" s="87"/>
      <c r="O1430" s="99">
        <f t="shared" si="303"/>
        <v>20.149986195019601</v>
      </c>
      <c r="P1430" s="99"/>
      <c r="Q1430" s="107">
        <f t="shared" si="304"/>
        <v>3.2801698589948129E-2</v>
      </c>
      <c r="R1430" s="97">
        <f t="shared" si="311"/>
        <v>1.0246450227166057</v>
      </c>
      <c r="S1430" s="97">
        <f t="shared" si="314"/>
        <v>16.836938745827617</v>
      </c>
      <c r="T1430" s="100">
        <f t="shared" si="305"/>
        <v>0.14665589177332139</v>
      </c>
      <c r="U1430" s="100">
        <f t="shared" si="306"/>
        <v>5.6140869351618328E-2</v>
      </c>
      <c r="V1430" s="100">
        <f t="shared" si="307"/>
        <v>9.0515022421703062E-2</v>
      </c>
      <c r="Y1430" s="81"/>
      <c r="Z1430" s="81"/>
    </row>
    <row r="1431" spans="1:26" ht="13">
      <c r="A1431" s="74">
        <v>1989.07</v>
      </c>
      <c r="B1431" s="95">
        <v>331.9</v>
      </c>
      <c r="C1431" s="96">
        <v>10.423299999999999</v>
      </c>
      <c r="D1431" s="95">
        <v>24.71</v>
      </c>
      <c r="E1431" s="95">
        <v>124.4</v>
      </c>
      <c r="F1431" s="96">
        <f t="shared" si="315"/>
        <v>1989.541666666559</v>
      </c>
      <c r="G1431" s="97">
        <v>8.02</v>
      </c>
      <c r="H1431" s="96">
        <f t="shared" si="312"/>
        <v>851.68234686495134</v>
      </c>
      <c r="I1431" s="96">
        <f t="shared" si="308"/>
        <v>26.747034064710601</v>
      </c>
      <c r="J1431" s="98">
        <f t="shared" si="313"/>
        <v>279970.60342792352</v>
      </c>
      <c r="K1431" s="96">
        <f t="shared" si="309"/>
        <v>63.407866197749179</v>
      </c>
      <c r="L1431" s="98">
        <f t="shared" si="310"/>
        <v>20843.849384465175</v>
      </c>
      <c r="M1431" s="91">
        <f t="shared" si="302"/>
        <v>17.013407650499133</v>
      </c>
      <c r="N1431" s="87"/>
      <c r="O1431" s="99">
        <f t="shared" si="303"/>
        <v>20.562062434197987</v>
      </c>
      <c r="P1431" s="99"/>
      <c r="Q1431" s="107">
        <f t="shared" si="304"/>
        <v>3.3183324471873207E-2</v>
      </c>
      <c r="R1431" s="97">
        <f t="shared" si="311"/>
        <v>1.0005646566168747</v>
      </c>
      <c r="S1431" s="97">
        <f t="shared" si="314"/>
        <v>17.210281258253637</v>
      </c>
      <c r="T1431" s="100">
        <f t="shared" si="305"/>
        <v>0.14849376415557325</v>
      </c>
      <c r="U1431" s="100">
        <f t="shared" si="306"/>
        <v>5.4893130935193657E-2</v>
      </c>
      <c r="V1431" s="100">
        <f t="shared" si="307"/>
        <v>9.3600633220379592E-2</v>
      </c>
      <c r="Y1431" s="81"/>
      <c r="Z1431" s="81"/>
    </row>
    <row r="1432" spans="1:26" ht="13">
      <c r="A1432" s="74">
        <v>1989.08</v>
      </c>
      <c r="B1432" s="95">
        <v>346.6</v>
      </c>
      <c r="C1432" s="96">
        <v>10.5467</v>
      </c>
      <c r="D1432" s="95">
        <v>24.2</v>
      </c>
      <c r="E1432" s="95">
        <v>124.6</v>
      </c>
      <c r="F1432" s="96">
        <f t="shared" si="315"/>
        <v>1989.6249999998922</v>
      </c>
      <c r="G1432" s="97">
        <v>8.11</v>
      </c>
      <c r="H1432" s="96">
        <f t="shared" si="312"/>
        <v>887.97612600321008</v>
      </c>
      <c r="I1432" s="96">
        <f t="shared" si="308"/>
        <v>27.02024757102728</v>
      </c>
      <c r="J1432" s="98">
        <f t="shared" si="313"/>
        <v>292641.52180163178</v>
      </c>
      <c r="K1432" s="96">
        <f t="shared" si="309"/>
        <v>61.999487158908487</v>
      </c>
      <c r="L1432" s="98">
        <f t="shared" si="310"/>
        <v>20432.558648584789</v>
      </c>
      <c r="M1432" s="91">
        <f t="shared" si="302"/>
        <v>17.734251436577328</v>
      </c>
      <c r="N1432" s="87"/>
      <c r="O1432" s="99">
        <f t="shared" si="303"/>
        <v>21.393656539479547</v>
      </c>
      <c r="P1432" s="99"/>
      <c r="Q1432" s="107">
        <f t="shared" si="304"/>
        <v>2.9058877372121789E-2</v>
      </c>
      <c r="R1432" s="97">
        <f t="shared" si="311"/>
        <v>1.0013382399471198</v>
      </c>
      <c r="S1432" s="97">
        <f t="shared" si="314"/>
        <v>17.192358709358597</v>
      </c>
      <c r="T1432" s="100">
        <f t="shared" si="305"/>
        <v>0.13875801545657529</v>
      </c>
      <c r="U1432" s="100">
        <f t="shared" si="306"/>
        <v>5.4073698343590992E-2</v>
      </c>
      <c r="V1432" s="100">
        <f t="shared" si="307"/>
        <v>8.4684317112984298E-2</v>
      </c>
      <c r="Y1432" s="81"/>
      <c r="Z1432" s="81"/>
    </row>
    <row r="1433" spans="1:26" ht="13">
      <c r="A1433" s="74">
        <v>1989.09</v>
      </c>
      <c r="B1433" s="95">
        <v>347.3</v>
      </c>
      <c r="C1433" s="96">
        <v>10.73</v>
      </c>
      <c r="D1433" s="95">
        <v>23.69</v>
      </c>
      <c r="E1433" s="95">
        <v>125</v>
      </c>
      <c r="F1433" s="96">
        <f t="shared" si="315"/>
        <v>1989.7083333332255</v>
      </c>
      <c r="G1433" s="97">
        <v>8.19</v>
      </c>
      <c r="H1433" s="96">
        <f t="shared" si="312"/>
        <v>886.9222371999997</v>
      </c>
      <c r="I1433" s="96">
        <f t="shared" si="308"/>
        <v>27.401887719999991</v>
      </c>
      <c r="J1433" s="98">
        <f t="shared" si="313"/>
        <v>293046.74953598907</v>
      </c>
      <c r="K1433" s="96">
        <f t="shared" si="309"/>
        <v>60.498669159999984</v>
      </c>
      <c r="L1433" s="98">
        <f t="shared" si="310"/>
        <v>19989.281590865481</v>
      </c>
      <c r="M1433" s="91">
        <f t="shared" si="302"/>
        <v>17.714220678979085</v>
      </c>
      <c r="N1433" s="87"/>
      <c r="O1433" s="99">
        <f t="shared" si="303"/>
        <v>21.332067137506506</v>
      </c>
      <c r="P1433" s="99"/>
      <c r="Q1433" s="107">
        <f t="shared" si="304"/>
        <v>2.7524537130818802E-2</v>
      </c>
      <c r="R1433" s="97">
        <f t="shared" si="311"/>
        <v>1.0191153280183949</v>
      </c>
      <c r="S1433" s="97">
        <f t="shared" si="314"/>
        <v>17.160277038694854</v>
      </c>
      <c r="T1433" s="100">
        <f t="shared" si="305"/>
        <v>0.13737480809721969</v>
      </c>
      <c r="U1433" s="100">
        <f t="shared" si="306"/>
        <v>5.4444628685262897E-2</v>
      </c>
      <c r="V1433" s="100">
        <f t="shared" si="307"/>
        <v>8.2930179411956795E-2</v>
      </c>
      <c r="Y1433" s="81"/>
      <c r="Z1433" s="81"/>
    </row>
    <row r="1434" spans="1:26" ht="13">
      <c r="A1434" s="74">
        <v>1989.1</v>
      </c>
      <c r="B1434" s="95">
        <v>347.4</v>
      </c>
      <c r="C1434" s="96">
        <v>10.7967</v>
      </c>
      <c r="D1434" s="95">
        <v>23.4267</v>
      </c>
      <c r="E1434" s="95">
        <v>125.6</v>
      </c>
      <c r="F1434" s="96">
        <f t="shared" si="315"/>
        <v>1989.7916666665587</v>
      </c>
      <c r="G1434" s="97">
        <v>8.01</v>
      </c>
      <c r="H1434" s="96">
        <f t="shared" si="312"/>
        <v>882.93950398089146</v>
      </c>
      <c r="I1434" s="96">
        <f t="shared" si="308"/>
        <v>27.440509333996808</v>
      </c>
      <c r="J1434" s="98">
        <f t="shared" si="313"/>
        <v>292486.36855655158</v>
      </c>
      <c r="K1434" s="96">
        <f t="shared" si="309"/>
        <v>59.540468848328011</v>
      </c>
      <c r="L1434" s="98">
        <f t="shared" si="310"/>
        <v>19723.633881012571</v>
      </c>
      <c r="M1434" s="91">
        <f t="shared" si="302"/>
        <v>17.640853852797957</v>
      </c>
      <c r="N1434" s="87"/>
      <c r="O1434" s="99">
        <f t="shared" si="303"/>
        <v>21.208128697438628</v>
      </c>
      <c r="P1434" s="99"/>
      <c r="Q1434" s="107">
        <f t="shared" si="304"/>
        <v>2.9220080548534866E-2</v>
      </c>
      <c r="R1434" s="97">
        <f t="shared" si="311"/>
        <v>1.0162922597252051</v>
      </c>
      <c r="S1434" s="97">
        <f t="shared" si="314"/>
        <v>17.404758522269141</v>
      </c>
      <c r="T1434" s="100">
        <f t="shared" si="305"/>
        <v>0.13593394065898257</v>
      </c>
      <c r="U1434" s="100">
        <f t="shared" si="306"/>
        <v>5.179651449017264E-2</v>
      </c>
      <c r="V1434" s="100">
        <f t="shared" si="307"/>
        <v>8.4137426168809926E-2</v>
      </c>
      <c r="Y1434" s="81"/>
      <c r="Z1434" s="81"/>
    </row>
    <row r="1435" spans="1:26" ht="13">
      <c r="A1435" s="74">
        <v>1989.11</v>
      </c>
      <c r="B1435" s="95">
        <v>340.2</v>
      </c>
      <c r="C1435" s="96">
        <v>10.923299999999999</v>
      </c>
      <c r="D1435" s="95">
        <v>23.1633</v>
      </c>
      <c r="E1435" s="95">
        <v>125.9</v>
      </c>
      <c r="F1435" s="96">
        <f t="shared" si="315"/>
        <v>1989.874999999892</v>
      </c>
      <c r="G1435" s="97">
        <v>7.87</v>
      </c>
      <c r="H1435" s="96">
        <f t="shared" si="312"/>
        <v>862.57993725178676</v>
      </c>
      <c r="I1435" s="96">
        <f t="shared" si="308"/>
        <v>27.696118249801419</v>
      </c>
      <c r="J1435" s="98">
        <f t="shared" si="313"/>
        <v>286506.53155374172</v>
      </c>
      <c r="K1435" s="96">
        <f t="shared" si="309"/>
        <v>58.730740330818087</v>
      </c>
      <c r="L1435" s="98">
        <f t="shared" si="310"/>
        <v>19507.45662063135</v>
      </c>
      <c r="M1435" s="91">
        <f t="shared" si="302"/>
        <v>17.242369266947431</v>
      </c>
      <c r="N1435" s="87"/>
      <c r="O1435" s="99">
        <f t="shared" si="303"/>
        <v>20.697305291068083</v>
      </c>
      <c r="P1435" s="99"/>
      <c r="Q1435" s="107">
        <f t="shared" si="304"/>
        <v>3.1206213805868216E-2</v>
      </c>
      <c r="R1435" s="97">
        <f t="shared" si="311"/>
        <v>1.0086218574336216</v>
      </c>
      <c r="S1435" s="97">
        <f t="shared" si="314"/>
        <v>17.646172866498762</v>
      </c>
      <c r="T1435" s="100">
        <f t="shared" si="305"/>
        <v>0.14605583554374513</v>
      </c>
      <c r="U1435" s="100">
        <f t="shared" si="306"/>
        <v>5.1441238974060166E-2</v>
      </c>
      <c r="V1435" s="100">
        <f t="shared" si="307"/>
        <v>9.4614596569684961E-2</v>
      </c>
      <c r="Y1435" s="81"/>
      <c r="Z1435" s="81"/>
    </row>
    <row r="1436" spans="1:26" ht="13">
      <c r="A1436" s="74">
        <v>1989.12</v>
      </c>
      <c r="B1436" s="95">
        <v>348.6</v>
      </c>
      <c r="C1436" s="96">
        <v>11.06</v>
      </c>
      <c r="D1436" s="95">
        <v>22.87</v>
      </c>
      <c r="E1436" s="95">
        <v>126.1</v>
      </c>
      <c r="F1436" s="96">
        <f t="shared" si="315"/>
        <v>1989.9583333332253</v>
      </c>
      <c r="G1436" s="97">
        <v>7.84</v>
      </c>
      <c r="H1436" s="96">
        <f t="shared" si="312"/>
        <v>882.47633862014254</v>
      </c>
      <c r="I1436" s="96">
        <f t="shared" si="308"/>
        <v>27.998245281522596</v>
      </c>
      <c r="J1436" s="98">
        <f t="shared" si="313"/>
        <v>293890.1049674403</v>
      </c>
      <c r="K1436" s="96">
        <f t="shared" si="309"/>
        <v>57.895105749405225</v>
      </c>
      <c r="L1436" s="98">
        <f t="shared" si="310"/>
        <v>19280.742113038901</v>
      </c>
      <c r="M1436" s="91">
        <f t="shared" si="302"/>
        <v>17.650212904947331</v>
      </c>
      <c r="N1436" s="87"/>
      <c r="O1436" s="99">
        <f t="shared" si="303"/>
        <v>21.154881971751607</v>
      </c>
      <c r="P1436" s="99"/>
      <c r="Q1436" s="107">
        <f t="shared" si="304"/>
        <v>2.9230540597029092E-2</v>
      </c>
      <c r="R1436" s="97">
        <f t="shared" si="311"/>
        <v>0.9814869912507187</v>
      </c>
      <c r="S1436" s="97">
        <f t="shared" si="314"/>
        <v>17.770086762396726</v>
      </c>
      <c r="T1436" s="100">
        <f t="shared" si="305"/>
        <v>0.1463144713868969</v>
      </c>
      <c r="U1436" s="100">
        <f t="shared" si="306"/>
        <v>4.92899345246125E-2</v>
      </c>
      <c r="V1436" s="100">
        <f t="shared" si="307"/>
        <v>9.7024536862284405E-2</v>
      </c>
      <c r="Y1436" s="81"/>
      <c r="Z1436" s="81"/>
    </row>
    <row r="1437" spans="1:26" ht="13">
      <c r="A1437" s="74">
        <v>1990.01</v>
      </c>
      <c r="B1437" s="95">
        <v>339.97</v>
      </c>
      <c r="C1437" s="96">
        <v>11.14</v>
      </c>
      <c r="D1437" s="95">
        <v>22.49</v>
      </c>
      <c r="E1437" s="95">
        <v>127.4</v>
      </c>
      <c r="F1437" s="96">
        <f t="shared" si="315"/>
        <v>1990.0416666665585</v>
      </c>
      <c r="G1437" s="97">
        <v>8.2100000000000009</v>
      </c>
      <c r="H1437" s="96">
        <f t="shared" si="312"/>
        <v>851.84767178178936</v>
      </c>
      <c r="I1437" s="96">
        <f t="shared" si="308"/>
        <v>27.913001334379899</v>
      </c>
      <c r="J1437" s="98">
        <f t="shared" si="313"/>
        <v>284464.52737352328</v>
      </c>
      <c r="K1437" s="96">
        <f t="shared" si="309"/>
        <v>56.352190306122424</v>
      </c>
      <c r="L1437" s="98">
        <f t="shared" si="310"/>
        <v>18818.152250582516</v>
      </c>
      <c r="M1437" s="91">
        <f t="shared" si="302"/>
        <v>17.048843606878279</v>
      </c>
      <c r="N1437" s="87"/>
      <c r="O1437" s="99">
        <f t="shared" si="303"/>
        <v>20.406154475024756</v>
      </c>
      <c r="P1437" s="99"/>
      <c r="Q1437" s="107">
        <f t="shared" si="304"/>
        <v>2.7110461834883456E-2</v>
      </c>
      <c r="R1437" s="97">
        <f t="shared" si="311"/>
        <v>0.98943705760592193</v>
      </c>
      <c r="S1437" s="97">
        <f t="shared" si="314"/>
        <v>17.263138490783998</v>
      </c>
      <c r="T1437" s="100">
        <f t="shared" si="305"/>
        <v>0.14957948186985726</v>
      </c>
      <c r="U1437" s="100">
        <f t="shared" si="306"/>
        <v>4.9650027587865075E-2</v>
      </c>
      <c r="V1437" s="100">
        <f t="shared" si="307"/>
        <v>9.992945428199218E-2</v>
      </c>
      <c r="Y1437" s="81"/>
      <c r="Z1437" s="81"/>
    </row>
    <row r="1438" spans="1:26" ht="13">
      <c r="A1438" s="74">
        <v>1990.02</v>
      </c>
      <c r="B1438" s="95">
        <v>330.45</v>
      </c>
      <c r="C1438" s="96">
        <v>11.23</v>
      </c>
      <c r="D1438" s="95">
        <v>22.08</v>
      </c>
      <c r="E1438" s="95">
        <v>128</v>
      </c>
      <c r="F1438" s="96">
        <f t="shared" si="315"/>
        <v>1990.1249999998918</v>
      </c>
      <c r="G1438" s="97">
        <v>8.4700000000000006</v>
      </c>
      <c r="H1438" s="96">
        <f t="shared" si="312"/>
        <v>824.11261113281216</v>
      </c>
      <c r="I1438" s="96">
        <f t="shared" si="308"/>
        <v>28.006611054687493</v>
      </c>
      <c r="J1438" s="98">
        <f t="shared" si="313"/>
        <v>275982.10278385895</v>
      </c>
      <c r="K1438" s="96">
        <f t="shared" si="309"/>
        <v>55.06553624999998</v>
      </c>
      <c r="L1438" s="98">
        <f t="shared" si="310"/>
        <v>18440.565378930565</v>
      </c>
      <c r="M1438" s="91">
        <f t="shared" si="302"/>
        <v>16.508093516490291</v>
      </c>
      <c r="N1438" s="87"/>
      <c r="O1438" s="99">
        <f t="shared" si="303"/>
        <v>19.735353262096393</v>
      </c>
      <c r="P1438" s="99"/>
      <c r="Q1438" s="107">
        <f t="shared" si="304"/>
        <v>2.5450909551060004E-2</v>
      </c>
      <c r="R1438" s="97">
        <f t="shared" si="311"/>
        <v>0.99906659921708174</v>
      </c>
      <c r="S1438" s="97">
        <f t="shared" si="314"/>
        <v>17.000722755145958</v>
      </c>
      <c r="T1438" s="100">
        <f t="shared" si="305"/>
        <v>0.1494960558769185</v>
      </c>
      <c r="U1438" s="100">
        <f t="shared" si="306"/>
        <v>5.2281929357698598E-2</v>
      </c>
      <c r="V1438" s="100">
        <f t="shared" si="307"/>
        <v>9.7214126519219901E-2</v>
      </c>
      <c r="Y1438" s="81"/>
      <c r="Z1438" s="81"/>
    </row>
    <row r="1439" spans="1:26" ht="13">
      <c r="A1439" s="74">
        <v>1990.03</v>
      </c>
      <c r="B1439" s="95">
        <v>338.46</v>
      </c>
      <c r="C1439" s="96">
        <v>11.32</v>
      </c>
      <c r="D1439" s="95">
        <v>21.67</v>
      </c>
      <c r="E1439" s="95">
        <v>128.69999999999999</v>
      </c>
      <c r="F1439" s="96">
        <f t="shared" si="315"/>
        <v>1990.208333333225</v>
      </c>
      <c r="G1439" s="97">
        <v>8.59</v>
      </c>
      <c r="H1439" s="96">
        <f t="shared" si="312"/>
        <v>839.49782773892753</v>
      </c>
      <c r="I1439" s="96">
        <f t="shared" si="308"/>
        <v>28.077514063714059</v>
      </c>
      <c r="J1439" s="98">
        <f t="shared" si="313"/>
        <v>281917.9243115795</v>
      </c>
      <c r="K1439" s="96">
        <f t="shared" si="309"/>
        <v>53.74909273504273</v>
      </c>
      <c r="L1439" s="98">
        <f t="shared" si="310"/>
        <v>18049.877148945012</v>
      </c>
      <c r="M1439" s="91">
        <f t="shared" si="302"/>
        <v>16.833748233480957</v>
      </c>
      <c r="N1439" s="87"/>
      <c r="O1439" s="99">
        <f t="shared" si="303"/>
        <v>20.101015892206537</v>
      </c>
      <c r="P1439" s="99"/>
      <c r="Q1439" s="107">
        <f t="shared" si="304"/>
        <v>2.2067655369177042E-2</v>
      </c>
      <c r="R1439" s="97">
        <f t="shared" si="311"/>
        <v>0.99395199179252658</v>
      </c>
      <c r="S1439" s="97">
        <f t="shared" si="314"/>
        <v>16.892473552476027</v>
      </c>
      <c r="T1439" s="100">
        <f t="shared" si="305"/>
        <v>0.15054982110228909</v>
      </c>
      <c r="U1439" s="100">
        <f t="shared" si="306"/>
        <v>5.4650566873104767E-2</v>
      </c>
      <c r="V1439" s="100">
        <f t="shared" si="307"/>
        <v>9.5899254229184328E-2</v>
      </c>
      <c r="Y1439" s="81"/>
      <c r="Z1439" s="81"/>
    </row>
    <row r="1440" spans="1:26" ht="13">
      <c r="A1440" s="74">
        <v>1990.04</v>
      </c>
      <c r="B1440" s="95">
        <v>338.18</v>
      </c>
      <c r="C1440" s="96">
        <v>11.4367</v>
      </c>
      <c r="D1440" s="95">
        <v>21.533300000000001</v>
      </c>
      <c r="E1440" s="95">
        <v>128.9</v>
      </c>
      <c r="F1440" s="96">
        <f t="shared" si="315"/>
        <v>1990.2916666665583</v>
      </c>
      <c r="G1440" s="97">
        <v>8.7899999999999991</v>
      </c>
      <c r="H1440" s="96">
        <f t="shared" si="312"/>
        <v>837.50185174553894</v>
      </c>
      <c r="I1440" s="96">
        <f t="shared" si="308"/>
        <v>28.322956496121016</v>
      </c>
      <c r="J1440" s="98">
        <f t="shared" si="313"/>
        <v>282040.25262070395</v>
      </c>
      <c r="K1440" s="96">
        <f t="shared" si="309"/>
        <v>53.327158980993005</v>
      </c>
      <c r="L1440" s="98">
        <f t="shared" si="310"/>
        <v>17958.653296343382</v>
      </c>
      <c r="M1440" s="91">
        <f t="shared" si="302"/>
        <v>16.81391389873577</v>
      </c>
      <c r="N1440" s="87"/>
      <c r="O1440" s="99">
        <f t="shared" si="303"/>
        <v>20.055719260909889</v>
      </c>
      <c r="P1440" s="99"/>
      <c r="Q1440" s="107">
        <f t="shared" si="304"/>
        <v>1.9129445488778152E-2</v>
      </c>
      <c r="R1440" s="97">
        <f t="shared" si="311"/>
        <v>1.0093084852269141</v>
      </c>
      <c r="S1440" s="97">
        <f t="shared" si="314"/>
        <v>16.764256053826799</v>
      </c>
      <c r="T1440" s="100">
        <f t="shared" si="305"/>
        <v>0.15206116521608437</v>
      </c>
      <c r="U1440" s="100">
        <f t="shared" si="306"/>
        <v>5.804009692346046E-2</v>
      </c>
      <c r="V1440" s="100">
        <f t="shared" si="307"/>
        <v>9.4021068292623911E-2</v>
      </c>
      <c r="Y1440" s="81"/>
      <c r="Z1440" s="81"/>
    </row>
    <row r="1441" spans="1:26" ht="13">
      <c r="A1441" s="74">
        <v>1990.05</v>
      </c>
      <c r="B1441" s="95">
        <v>350.25</v>
      </c>
      <c r="C1441" s="96">
        <v>11.5533</v>
      </c>
      <c r="D1441" s="95">
        <v>21.396699999999999</v>
      </c>
      <c r="E1441" s="95">
        <v>129.19999999999999</v>
      </c>
      <c r="F1441" s="96">
        <f t="shared" si="315"/>
        <v>1990.3749999998915</v>
      </c>
      <c r="G1441" s="97">
        <v>8.76</v>
      </c>
      <c r="H1441" s="96">
        <f t="shared" si="312"/>
        <v>865.37910313467478</v>
      </c>
      <c r="I1441" s="96">
        <f t="shared" si="308"/>
        <v>28.545280206269343</v>
      </c>
      <c r="J1441" s="98">
        <f t="shared" si="313"/>
        <v>292229.38455287338</v>
      </c>
      <c r="K1441" s="96">
        <f t="shared" si="309"/>
        <v>52.865830281346739</v>
      </c>
      <c r="L1441" s="98">
        <f t="shared" si="310"/>
        <v>17852.232612312535</v>
      </c>
      <c r="M1441" s="91">
        <f t="shared" si="302"/>
        <v>17.39241358864501</v>
      </c>
      <c r="N1441" s="87"/>
      <c r="O1441" s="99">
        <f t="shared" si="303"/>
        <v>20.723389021046014</v>
      </c>
      <c r="P1441" s="99"/>
      <c r="Q1441" s="107">
        <f t="shared" si="304"/>
        <v>1.6665497777807611E-2</v>
      </c>
      <c r="R1441" s="97">
        <f t="shared" si="311"/>
        <v>1.0260353940840221</v>
      </c>
      <c r="S1441" s="97">
        <f t="shared" si="314"/>
        <v>16.881017247691318</v>
      </c>
      <c r="T1441" s="100">
        <f t="shared" si="305"/>
        <v>0.14454486427415181</v>
      </c>
      <c r="U1441" s="100">
        <f t="shared" si="306"/>
        <v>5.4192601372310412E-2</v>
      </c>
      <c r="V1441" s="100">
        <f t="shared" si="307"/>
        <v>9.0352262901841396E-2</v>
      </c>
      <c r="Y1441" s="81"/>
      <c r="Z1441" s="81"/>
    </row>
    <row r="1442" spans="1:26" ht="13">
      <c r="A1442" s="74">
        <v>1990.06</v>
      </c>
      <c r="B1442" s="95">
        <v>360.39</v>
      </c>
      <c r="C1442" s="96">
        <v>11.66</v>
      </c>
      <c r="D1442" s="95">
        <v>21.26</v>
      </c>
      <c r="E1442" s="95">
        <v>129.9</v>
      </c>
      <c r="F1442" s="96">
        <f t="shared" si="315"/>
        <v>1990.4583333332248</v>
      </c>
      <c r="G1442" s="97">
        <v>8.48</v>
      </c>
      <c r="H1442" s="96">
        <f t="shared" si="312"/>
        <v>885.63414930715908</v>
      </c>
      <c r="I1442" s="96">
        <f t="shared" si="308"/>
        <v>28.653664588144718</v>
      </c>
      <c r="J1442" s="98">
        <f t="shared" si="313"/>
        <v>299875.63640991668</v>
      </c>
      <c r="K1442" s="96">
        <f t="shared" si="309"/>
        <v>52.245017936874504</v>
      </c>
      <c r="L1442" s="98">
        <f t="shared" si="310"/>
        <v>17690.157967964784</v>
      </c>
      <c r="M1442" s="91">
        <f t="shared" si="302"/>
        <v>17.817082821653017</v>
      </c>
      <c r="N1442" s="87"/>
      <c r="O1442" s="99">
        <f t="shared" si="303"/>
        <v>21.206758327830471</v>
      </c>
      <c r="P1442" s="99"/>
      <c r="Q1442" s="107">
        <f t="shared" si="304"/>
        <v>1.7515428083202993E-2</v>
      </c>
      <c r="R1442" s="97">
        <f t="shared" si="311"/>
        <v>1.0077360747074646</v>
      </c>
      <c r="S1442" s="97">
        <f t="shared" si="314"/>
        <v>17.227185042403523</v>
      </c>
      <c r="T1442" s="100">
        <f t="shared" si="305"/>
        <v>0.14455410232536181</v>
      </c>
      <c r="U1442" s="100">
        <f t="shared" si="306"/>
        <v>5.4680366240974498E-2</v>
      </c>
      <c r="V1442" s="100">
        <f t="shared" si="307"/>
        <v>8.9873736084387312E-2</v>
      </c>
      <c r="Y1442" s="81"/>
      <c r="Z1442" s="81"/>
    </row>
    <row r="1443" spans="1:26" ht="13">
      <c r="A1443" s="74">
        <v>1990.07</v>
      </c>
      <c r="B1443" s="95">
        <v>360.03</v>
      </c>
      <c r="C1443" s="96">
        <v>11.726699999999999</v>
      </c>
      <c r="D1443" s="95">
        <v>21.42</v>
      </c>
      <c r="E1443" s="95">
        <v>130.4</v>
      </c>
      <c r="F1443" s="96">
        <f t="shared" si="315"/>
        <v>1990.5416666665581</v>
      </c>
      <c r="G1443" s="97">
        <v>8.4700000000000006</v>
      </c>
      <c r="H1443" s="96">
        <f t="shared" si="312"/>
        <v>881.35702925613464</v>
      </c>
      <c r="I1443" s="96">
        <f t="shared" si="308"/>
        <v>28.707078507285264</v>
      </c>
      <c r="J1443" s="98">
        <f t="shared" si="313"/>
        <v>299237.42181004537</v>
      </c>
      <c r="K1443" s="96">
        <f t="shared" si="309"/>
        <v>52.436373542944771</v>
      </c>
      <c r="L1443" s="98">
        <f t="shared" si="310"/>
        <v>17803.143002447498</v>
      </c>
      <c r="M1443" s="91">
        <f t="shared" si="302"/>
        <v>17.747171587070248</v>
      </c>
      <c r="N1443" s="87"/>
      <c r="O1443" s="99">
        <f t="shared" si="303"/>
        <v>21.102886533307011</v>
      </c>
      <c r="P1443" s="99"/>
      <c r="Q1443" s="107">
        <f t="shared" si="304"/>
        <v>1.8238518796174497E-2</v>
      </c>
      <c r="R1443" s="97">
        <f t="shared" si="311"/>
        <v>0.98853791127221025</v>
      </c>
      <c r="S1443" s="97">
        <f t="shared" si="314"/>
        <v>17.293889667887459</v>
      </c>
      <c r="T1443" s="100">
        <f t="shared" si="305"/>
        <v>0.14550148844307653</v>
      </c>
      <c r="U1443" s="100">
        <f t="shared" si="306"/>
        <v>5.4952985244988373E-2</v>
      </c>
      <c r="V1443" s="100">
        <f t="shared" si="307"/>
        <v>9.0548503198088159E-2</v>
      </c>
      <c r="Y1443" s="81"/>
      <c r="Z1443" s="81"/>
    </row>
    <row r="1444" spans="1:26" ht="13">
      <c r="A1444" s="74">
        <v>1990.08</v>
      </c>
      <c r="B1444" s="95">
        <v>330.75</v>
      </c>
      <c r="C1444" s="96">
        <v>11.783300000000001</v>
      </c>
      <c r="D1444" s="95">
        <v>21.58</v>
      </c>
      <c r="E1444" s="95">
        <v>131.6</v>
      </c>
      <c r="F1444" s="96">
        <f t="shared" si="315"/>
        <v>1990.6249999998913</v>
      </c>
      <c r="G1444" s="97">
        <v>8.75</v>
      </c>
      <c r="H1444" s="96">
        <f t="shared" si="312"/>
        <v>802.29620345744661</v>
      </c>
      <c r="I1444" s="96">
        <f t="shared" si="308"/>
        <v>28.58260575721884</v>
      </c>
      <c r="J1444" s="98">
        <f t="shared" si="313"/>
        <v>273203.46718639566</v>
      </c>
      <c r="K1444" s="96">
        <f t="shared" si="309"/>
        <v>52.346340349544057</v>
      </c>
      <c r="L1444" s="98">
        <f t="shared" si="310"/>
        <v>17825.338841670196</v>
      </c>
      <c r="M1444" s="91">
        <f t="shared" si="302"/>
        <v>16.16833475650898</v>
      </c>
      <c r="N1444" s="87"/>
      <c r="O1444" s="99">
        <f t="shared" si="303"/>
        <v>19.211937494842861</v>
      </c>
      <c r="P1444" s="99"/>
      <c r="Q1444" s="107">
        <f t="shared" si="304"/>
        <v>2.114296086816294E-2</v>
      </c>
      <c r="R1444" s="97">
        <f t="shared" si="311"/>
        <v>0.99808648765267027</v>
      </c>
      <c r="S1444" s="97">
        <f t="shared" si="314"/>
        <v>16.939778042071008</v>
      </c>
      <c r="T1444" s="100">
        <f t="shared" si="305"/>
        <v>0.15705645456359396</v>
      </c>
      <c r="U1444" s="100">
        <f t="shared" si="306"/>
        <v>5.9397281524164791E-2</v>
      </c>
      <c r="V1444" s="100">
        <f t="shared" si="307"/>
        <v>9.765917303942917E-2</v>
      </c>
      <c r="Y1444" s="81"/>
      <c r="Z1444" s="81"/>
    </row>
    <row r="1445" spans="1:26" ht="13">
      <c r="A1445" s="74">
        <v>1990.09</v>
      </c>
      <c r="B1445" s="95">
        <v>315.41000000000003</v>
      </c>
      <c r="C1445" s="96">
        <v>11.83</v>
      </c>
      <c r="D1445" s="95">
        <v>21.74</v>
      </c>
      <c r="E1445" s="95">
        <v>132.69999999999999</v>
      </c>
      <c r="F1445" s="96">
        <f t="shared" si="315"/>
        <v>1990.7083333332246</v>
      </c>
      <c r="G1445" s="97">
        <v>8.89</v>
      </c>
      <c r="H1445" s="96">
        <f t="shared" si="312"/>
        <v>758.74406861341367</v>
      </c>
      <c r="I1445" s="96">
        <f t="shared" si="308"/>
        <v>28.45801443104747</v>
      </c>
      <c r="J1445" s="98">
        <f t="shared" si="313"/>
        <v>259180.35222799066</v>
      </c>
      <c r="K1445" s="96">
        <f t="shared" si="309"/>
        <v>52.297314770158238</v>
      </c>
      <c r="L1445" s="98">
        <f t="shared" si="310"/>
        <v>17864.306323314151</v>
      </c>
      <c r="M1445" s="91">
        <f t="shared" si="302"/>
        <v>15.301285443522628</v>
      </c>
      <c r="N1445" s="87"/>
      <c r="O1445" s="99">
        <f t="shared" si="303"/>
        <v>18.172367021965119</v>
      </c>
      <c r="P1445" s="99"/>
      <c r="Q1445" s="107">
        <f t="shared" si="304"/>
        <v>2.3243018638749571E-2</v>
      </c>
      <c r="R1445" s="97">
        <f t="shared" si="311"/>
        <v>1.0186672700984318</v>
      </c>
      <c r="S1445" s="97">
        <f t="shared" si="314"/>
        <v>16.767212098716239</v>
      </c>
      <c r="T1445" s="100">
        <f t="shared" si="305"/>
        <v>0.16130322271491093</v>
      </c>
      <c r="U1445" s="100">
        <f t="shared" si="306"/>
        <v>6.0683736154611978E-2</v>
      </c>
      <c r="V1445" s="100">
        <f t="shared" si="307"/>
        <v>0.10061948656029895</v>
      </c>
      <c r="Y1445" s="81"/>
      <c r="Z1445" s="81"/>
    </row>
    <row r="1446" spans="1:26" ht="13">
      <c r="A1446" s="74">
        <v>1990.1</v>
      </c>
      <c r="B1446" s="95">
        <v>307.12</v>
      </c>
      <c r="C1446" s="96">
        <v>11.9267</v>
      </c>
      <c r="D1446" s="95">
        <v>21.6067</v>
      </c>
      <c r="E1446" s="95">
        <v>133.5</v>
      </c>
      <c r="F1446" s="96">
        <f t="shared" si="315"/>
        <v>1990.7916666665578</v>
      </c>
      <c r="G1446" s="97">
        <v>8.7200000000000006</v>
      </c>
      <c r="H1446" s="96">
        <f t="shared" si="312"/>
        <v>734.37453153558033</v>
      </c>
      <c r="I1446" s="96">
        <f t="shared" si="308"/>
        <v>28.518705148689129</v>
      </c>
      <c r="J1446" s="98">
        <f t="shared" si="313"/>
        <v>251667.74276963162</v>
      </c>
      <c r="K1446" s="96">
        <f t="shared" si="309"/>
        <v>51.665180354681638</v>
      </c>
      <c r="L1446" s="98">
        <f t="shared" si="310"/>
        <v>17705.487814862594</v>
      </c>
      <c r="M1446" s="91">
        <f t="shared" si="302"/>
        <v>14.818147965500804</v>
      </c>
      <c r="N1446" s="87"/>
      <c r="O1446" s="99">
        <f t="shared" si="303"/>
        <v>17.592164749355895</v>
      </c>
      <c r="P1446" s="99"/>
      <c r="Q1446" s="107">
        <f t="shared" si="304"/>
        <v>2.6710863834608745E-2</v>
      </c>
      <c r="R1446" s="97">
        <f t="shared" si="311"/>
        <v>1.0294330647551313</v>
      </c>
      <c r="S1446" s="97">
        <f t="shared" si="314"/>
        <v>16.977856856355363</v>
      </c>
      <c r="T1446" s="100">
        <f t="shared" si="305"/>
        <v>0.15830354482523679</v>
      </c>
      <c r="U1446" s="100">
        <f t="shared" si="306"/>
        <v>6.0165018410009319E-2</v>
      </c>
      <c r="V1446" s="100">
        <f t="shared" si="307"/>
        <v>9.8138526415227467E-2</v>
      </c>
      <c r="Y1446" s="81"/>
      <c r="Z1446" s="81"/>
    </row>
    <row r="1447" spans="1:26" ht="13">
      <c r="A1447" s="74">
        <v>1990.11</v>
      </c>
      <c r="B1447" s="95">
        <v>315.29000000000002</v>
      </c>
      <c r="C1447" s="96">
        <v>12.013299999999999</v>
      </c>
      <c r="D1447" s="95">
        <v>21.473299999999998</v>
      </c>
      <c r="E1447" s="95">
        <v>133.80000000000001</v>
      </c>
      <c r="F1447" s="96">
        <f t="shared" si="315"/>
        <v>1990.8749999998911</v>
      </c>
      <c r="G1447" s="97">
        <v>8.39</v>
      </c>
      <c r="H1447" s="96">
        <f t="shared" si="312"/>
        <v>752.21996595665144</v>
      </c>
      <c r="I1447" s="96">
        <f t="shared" si="308"/>
        <v>28.661372441330329</v>
      </c>
      <c r="J1447" s="98">
        <f t="shared" si="313"/>
        <v>258601.82779446998</v>
      </c>
      <c r="K1447" s="96">
        <f t="shared" si="309"/>
        <v>51.231072964499226</v>
      </c>
      <c r="L1447" s="98">
        <f t="shared" si="310"/>
        <v>17612.466709312033</v>
      </c>
      <c r="M1447" s="91">
        <f t="shared" si="302"/>
        <v>15.18760759950319</v>
      </c>
      <c r="N1447" s="87"/>
      <c r="O1447" s="99">
        <f t="shared" si="303"/>
        <v>18.023739754098457</v>
      </c>
      <c r="P1447" s="99"/>
      <c r="Q1447" s="107">
        <f t="shared" si="304"/>
        <v>2.7744027536762098E-2</v>
      </c>
      <c r="R1447" s="97">
        <f t="shared" si="311"/>
        <v>1.0280944193724111</v>
      </c>
      <c r="S1447" s="97">
        <f t="shared" si="314"/>
        <v>17.438379846170985</v>
      </c>
      <c r="T1447" s="100">
        <f t="shared" si="305"/>
        <v>0.1541975191319529</v>
      </c>
      <c r="U1447" s="100">
        <f t="shared" si="306"/>
        <v>5.7934289000677541E-2</v>
      </c>
      <c r="V1447" s="100">
        <f t="shared" si="307"/>
        <v>9.6263230131275357E-2</v>
      </c>
      <c r="Y1447" s="81"/>
      <c r="Z1447" s="81"/>
    </row>
    <row r="1448" spans="1:26" ht="13">
      <c r="A1448" s="74">
        <v>1990.12</v>
      </c>
      <c r="B1448" s="95">
        <v>328.75</v>
      </c>
      <c r="C1448" s="96">
        <v>12.09</v>
      </c>
      <c r="D1448" s="95">
        <v>21.34</v>
      </c>
      <c r="E1448" s="95">
        <v>133.80000000000001</v>
      </c>
      <c r="F1448" s="96">
        <f t="shared" si="315"/>
        <v>1990.9583333332243</v>
      </c>
      <c r="G1448" s="97">
        <v>8.08</v>
      </c>
      <c r="H1448" s="96">
        <f t="shared" si="312"/>
        <v>784.3328802316887</v>
      </c>
      <c r="I1448" s="96">
        <f t="shared" si="308"/>
        <v>28.844363565022409</v>
      </c>
      <c r="J1448" s="98">
        <f t="shared" si="313"/>
        <v>270468.11579477601</v>
      </c>
      <c r="K1448" s="96">
        <f t="shared" si="309"/>
        <v>50.913045366218221</v>
      </c>
      <c r="L1448" s="98">
        <f t="shared" si="310"/>
        <v>17556.774421476868</v>
      </c>
      <c r="M1448" s="91">
        <f t="shared" si="302"/>
        <v>15.846314974728763</v>
      </c>
      <c r="N1448" s="87"/>
      <c r="O1448" s="99">
        <f t="shared" si="303"/>
        <v>18.796495662019165</v>
      </c>
      <c r="P1448" s="99"/>
      <c r="Q1448" s="107">
        <f t="shared" si="304"/>
        <v>2.7133502870889864E-2</v>
      </c>
      <c r="R1448" s="97">
        <f t="shared" si="311"/>
        <v>1.006052893220839</v>
      </c>
      <c r="S1448" s="97">
        <f t="shared" si="314"/>
        <v>17.928301002744714</v>
      </c>
      <c r="T1448" s="100">
        <f t="shared" si="305"/>
        <v>0.1452233619885599</v>
      </c>
      <c r="U1448" s="100">
        <f t="shared" si="306"/>
        <v>5.9399968703881978E-2</v>
      </c>
      <c r="V1448" s="100">
        <f t="shared" si="307"/>
        <v>8.5823393284677918E-2</v>
      </c>
      <c r="Y1448" s="81"/>
      <c r="Z1448" s="81"/>
    </row>
    <row r="1449" spans="1:26" ht="13">
      <c r="A1449" s="74">
        <v>1991.01</v>
      </c>
      <c r="B1449" s="95">
        <v>325.49</v>
      </c>
      <c r="C1449" s="96">
        <v>12.1067</v>
      </c>
      <c r="D1449" s="95">
        <v>21.183299999999999</v>
      </c>
      <c r="E1449" s="95">
        <v>134.6</v>
      </c>
      <c r="F1449" s="96">
        <f t="shared" si="315"/>
        <v>1991.0416666665576</v>
      </c>
      <c r="G1449" s="97">
        <v>8.09</v>
      </c>
      <c r="H1449" s="96">
        <f t="shared" si="312"/>
        <v>771.93967715453175</v>
      </c>
      <c r="I1449" s="96">
        <f t="shared" si="308"/>
        <v>28.712532149702817</v>
      </c>
      <c r="J1449" s="98">
        <f t="shared" si="313"/>
        <v>267019.56185304135</v>
      </c>
      <c r="K1449" s="96">
        <f t="shared" si="309"/>
        <v>50.238808452080221</v>
      </c>
      <c r="L1449" s="98">
        <f t="shared" si="310"/>
        <v>17377.970090022827</v>
      </c>
      <c r="M1449" s="91">
        <f t="shared" si="302"/>
        <v>15.60619011880236</v>
      </c>
      <c r="N1449" s="87"/>
      <c r="O1449" s="99">
        <f t="shared" si="303"/>
        <v>18.503950717933993</v>
      </c>
      <c r="P1449" s="99"/>
      <c r="Q1449" s="107">
        <f t="shared" si="304"/>
        <v>2.7783293808916684E-2</v>
      </c>
      <c r="R1449" s="97">
        <f t="shared" si="311"/>
        <v>1.02324270106363</v>
      </c>
      <c r="S1449" s="97">
        <f t="shared" si="314"/>
        <v>17.929616603442895</v>
      </c>
      <c r="T1449" s="100">
        <f t="shared" si="305"/>
        <v>0.14649112480055959</v>
      </c>
      <c r="U1449" s="100">
        <f t="shared" si="306"/>
        <v>5.9838163099276143E-2</v>
      </c>
      <c r="V1449" s="100">
        <f t="shared" si="307"/>
        <v>8.6652961701283449E-2</v>
      </c>
      <c r="Y1449" s="81"/>
      <c r="Z1449" s="81"/>
    </row>
    <row r="1450" spans="1:26" ht="13">
      <c r="A1450" s="74">
        <v>1991.02</v>
      </c>
      <c r="B1450" s="95">
        <v>362.26</v>
      </c>
      <c r="C1450" s="96">
        <v>12.113300000000001</v>
      </c>
      <c r="D1450" s="95">
        <v>21.026700000000002</v>
      </c>
      <c r="E1450" s="95">
        <v>134.80000000000001</v>
      </c>
      <c r="F1450" s="96">
        <f t="shared" si="315"/>
        <v>1991.1249999998909</v>
      </c>
      <c r="G1450" s="97">
        <v>7.85</v>
      </c>
      <c r="H1450" s="96">
        <f t="shared" si="312"/>
        <v>857.86957218100861</v>
      </c>
      <c r="I1450" s="96">
        <f t="shared" si="308"/>
        <v>28.685561443991087</v>
      </c>
      <c r="J1450" s="98">
        <f t="shared" si="313"/>
        <v>297570.21771646605</v>
      </c>
      <c r="K1450" s="96">
        <f t="shared" si="309"/>
        <v>49.793424980341229</v>
      </c>
      <c r="L1450" s="98">
        <f t="shared" si="310"/>
        <v>17271.90332042957</v>
      </c>
      <c r="M1450" s="91">
        <f t="shared" si="302"/>
        <v>17.354664745205113</v>
      </c>
      <c r="N1450" s="87"/>
      <c r="O1450" s="99">
        <f t="shared" si="303"/>
        <v>20.563141293016184</v>
      </c>
      <c r="P1450" s="99"/>
      <c r="Q1450" s="107">
        <f t="shared" si="304"/>
        <v>2.2807981407616196E-2</v>
      </c>
      <c r="R1450" s="97">
        <f t="shared" si="311"/>
        <v>0.98886548948578612</v>
      </c>
      <c r="S1450" s="97">
        <f t="shared" si="314"/>
        <v>18.319129219490076</v>
      </c>
      <c r="T1450" s="100">
        <f t="shared" si="305"/>
        <v>0.13123983886399659</v>
      </c>
      <c r="U1450" s="100">
        <f t="shared" si="306"/>
        <v>5.8084604399085915E-2</v>
      </c>
      <c r="V1450" s="100">
        <f t="shared" si="307"/>
        <v>7.3155234464910679E-2</v>
      </c>
      <c r="Y1450" s="81"/>
      <c r="Z1450" s="81"/>
    </row>
    <row r="1451" spans="1:26" ht="13">
      <c r="A1451" s="74">
        <v>1991.03</v>
      </c>
      <c r="B1451" s="95">
        <v>372.28</v>
      </c>
      <c r="C1451" s="96">
        <v>12.11</v>
      </c>
      <c r="D1451" s="95">
        <v>20.94</v>
      </c>
      <c r="E1451" s="95">
        <v>135</v>
      </c>
      <c r="F1451" s="96">
        <f t="shared" si="315"/>
        <v>1991.2083333332241</v>
      </c>
      <c r="G1451" s="97">
        <v>8.11</v>
      </c>
      <c r="H1451" s="96">
        <f t="shared" si="312"/>
        <v>880.29190918518486</v>
      </c>
      <c r="I1451" s="96">
        <f t="shared" si="308"/>
        <v>28.635261148148139</v>
      </c>
      <c r="J1451" s="98">
        <f t="shared" si="313"/>
        <v>306175.60873543896</v>
      </c>
      <c r="K1451" s="96">
        <f t="shared" si="309"/>
        <v>49.514646444444431</v>
      </c>
      <c r="L1451" s="98">
        <f t="shared" si="310"/>
        <v>17221.761166111777</v>
      </c>
      <c r="M1451" s="91">
        <f t="shared" si="302"/>
        <v>17.818620083397377</v>
      </c>
      <c r="N1451" s="87"/>
      <c r="O1451" s="99">
        <f t="shared" si="303"/>
        <v>21.098075248981402</v>
      </c>
      <c r="P1451" s="99"/>
      <c r="Q1451" s="107">
        <f t="shared" si="304"/>
        <v>1.8152543511216632E-2</v>
      </c>
      <c r="R1451" s="97">
        <f t="shared" si="311"/>
        <v>1.0115317115191491</v>
      </c>
      <c r="S1451" s="97">
        <f t="shared" si="314"/>
        <v>18.088317416388001</v>
      </c>
      <c r="T1451" s="100">
        <f t="shared" si="305"/>
        <v>0.11707815588530535</v>
      </c>
      <c r="U1451" s="100">
        <f t="shared" si="306"/>
        <v>6.1361340287137134E-2</v>
      </c>
      <c r="V1451" s="100">
        <f t="shared" si="307"/>
        <v>5.5716815598168212E-2</v>
      </c>
      <c r="Y1451" s="81"/>
      <c r="Z1451" s="81"/>
    </row>
    <row r="1452" spans="1:26" ht="13">
      <c r="A1452" s="74">
        <v>1991.04</v>
      </c>
      <c r="B1452" s="95">
        <v>379.68</v>
      </c>
      <c r="C1452" s="96">
        <v>12.13</v>
      </c>
      <c r="D1452" s="95">
        <v>20.363299999999999</v>
      </c>
      <c r="E1452" s="95">
        <v>135.19999999999999</v>
      </c>
      <c r="F1452" s="96">
        <f t="shared" si="315"/>
        <v>1991.2916666665574</v>
      </c>
      <c r="G1452" s="97">
        <v>8.0399999999999991</v>
      </c>
      <c r="H1452" s="96">
        <f t="shared" si="312"/>
        <v>896.46183017751468</v>
      </c>
      <c r="I1452" s="96">
        <f t="shared" si="308"/>
        <v>28.640123261834315</v>
      </c>
      <c r="J1452" s="98">
        <f t="shared" si="313"/>
        <v>312629.80604004144</v>
      </c>
      <c r="K1452" s="96">
        <f t="shared" si="309"/>
        <v>48.079754494452651</v>
      </c>
      <c r="L1452" s="98">
        <f t="shared" si="310"/>
        <v>16767.210622985607</v>
      </c>
      <c r="M1452" s="91">
        <f t="shared" si="302"/>
        <v>18.155345895198021</v>
      </c>
      <c r="N1452" s="87"/>
      <c r="O1452" s="99">
        <f t="shared" si="303"/>
        <v>21.481531873630122</v>
      </c>
      <c r="P1452" s="99"/>
      <c r="Q1452" s="107">
        <f t="shared" si="304"/>
        <v>1.7261417915378843E-2</v>
      </c>
      <c r="R1452" s="97">
        <f t="shared" si="311"/>
        <v>1.0046569160399428</v>
      </c>
      <c r="S1452" s="97">
        <f t="shared" si="314"/>
        <v>18.269840244708426</v>
      </c>
      <c r="T1452" s="100">
        <f t="shared" si="305"/>
        <v>0.11480660490880812</v>
      </c>
      <c r="U1452" s="100">
        <f t="shared" si="306"/>
        <v>5.8247130448033646E-2</v>
      </c>
      <c r="V1452" s="100">
        <f t="shared" si="307"/>
        <v>5.6559474460774473E-2</v>
      </c>
      <c r="Y1452" s="81"/>
      <c r="Z1452" s="81"/>
    </row>
    <row r="1453" spans="1:26" ht="13">
      <c r="A1453" s="74">
        <v>1991.05</v>
      </c>
      <c r="B1453" s="95">
        <v>377.99</v>
      </c>
      <c r="C1453" s="96">
        <v>12.14</v>
      </c>
      <c r="D1453" s="95">
        <v>19.8567</v>
      </c>
      <c r="E1453" s="95">
        <v>135.6</v>
      </c>
      <c r="F1453" s="96">
        <f t="shared" si="315"/>
        <v>1991.3749999998906</v>
      </c>
      <c r="G1453" s="97">
        <v>8.07</v>
      </c>
      <c r="H1453" s="96">
        <f t="shared" si="312"/>
        <v>889.83891441740388</v>
      </c>
      <c r="I1453" s="96">
        <f t="shared" si="308"/>
        <v>28.579180457227135</v>
      </c>
      <c r="J1453" s="98">
        <f t="shared" si="313"/>
        <v>311150.69986068166</v>
      </c>
      <c r="K1453" s="96">
        <f t="shared" si="309"/>
        <v>46.745322288716807</v>
      </c>
      <c r="L1453" s="98">
        <f t="shared" si="310"/>
        <v>16345.47501765549</v>
      </c>
      <c r="M1453" s="91">
        <f t="shared" si="302"/>
        <v>18.035430911004052</v>
      </c>
      <c r="N1453" s="87"/>
      <c r="O1453" s="99">
        <f t="shared" si="303"/>
        <v>21.325816065887043</v>
      </c>
      <c r="P1453" s="99"/>
      <c r="Q1453" s="107">
        <f t="shared" si="304"/>
        <v>1.6819875859940429E-2</v>
      </c>
      <c r="R1453" s="97">
        <f t="shared" si="311"/>
        <v>0.99255227688549663</v>
      </c>
      <c r="S1453" s="97">
        <f t="shared" si="314"/>
        <v>18.300777046004207</v>
      </c>
      <c r="T1453" s="100">
        <f t="shared" si="305"/>
        <v>0.12227332751167408</v>
      </c>
      <c r="U1453" s="100">
        <f t="shared" si="306"/>
        <v>5.6005569106184705E-2</v>
      </c>
      <c r="V1453" s="100">
        <f t="shared" si="307"/>
        <v>6.6267758405489374E-2</v>
      </c>
      <c r="Y1453" s="81"/>
      <c r="Z1453" s="81"/>
    </row>
    <row r="1454" spans="1:26" ht="13">
      <c r="A1454" s="74">
        <v>1991.06</v>
      </c>
      <c r="B1454" s="95">
        <v>378.29</v>
      </c>
      <c r="C1454" s="96">
        <v>12.15</v>
      </c>
      <c r="D1454" s="95">
        <v>19.41</v>
      </c>
      <c r="E1454" s="95">
        <v>136</v>
      </c>
      <c r="F1454" s="96">
        <f t="shared" si="315"/>
        <v>1991.4583333332239</v>
      </c>
      <c r="G1454" s="97">
        <v>8.2799999999999994</v>
      </c>
      <c r="H1454" s="96">
        <f t="shared" si="312"/>
        <v>887.92590400735276</v>
      </c>
      <c r="I1454" s="96">
        <f t="shared" si="308"/>
        <v>28.518596139705874</v>
      </c>
      <c r="J1454" s="98">
        <f t="shared" si="313"/>
        <v>311312.7860151467</v>
      </c>
      <c r="K1454" s="96">
        <f t="shared" si="309"/>
        <v>45.559337536764694</v>
      </c>
      <c r="L1454" s="98">
        <f t="shared" si="310"/>
        <v>15973.409755885688</v>
      </c>
      <c r="M1454" s="91">
        <f t="shared" si="302"/>
        <v>18.015227044688331</v>
      </c>
      <c r="N1454" s="87"/>
      <c r="O1454" s="99">
        <f t="shared" si="303"/>
        <v>21.289084627258891</v>
      </c>
      <c r="P1454" s="99"/>
      <c r="Q1454" s="107">
        <f t="shared" si="304"/>
        <v>1.4164945242447345E-2</v>
      </c>
      <c r="R1454" s="97">
        <f t="shared" si="311"/>
        <v>1.0075751819767564</v>
      </c>
      <c r="S1454" s="97">
        <f t="shared" si="314"/>
        <v>18.111052990709467</v>
      </c>
      <c r="T1454" s="100">
        <f t="shared" si="305"/>
        <v>0.11931551815623909</v>
      </c>
      <c r="U1454" s="100">
        <f t="shared" si="306"/>
        <v>5.8291164082351576E-2</v>
      </c>
      <c r="V1454" s="100">
        <f t="shared" si="307"/>
        <v>6.102435407388751E-2</v>
      </c>
      <c r="Y1454" s="81"/>
      <c r="Z1454" s="81"/>
    </row>
    <row r="1455" spans="1:26" ht="13">
      <c r="A1455" s="74">
        <v>1991.07</v>
      </c>
      <c r="B1455" s="95">
        <v>380.23</v>
      </c>
      <c r="C1455" s="96">
        <v>12.193300000000001</v>
      </c>
      <c r="D1455" s="95">
        <v>18.84</v>
      </c>
      <c r="E1455" s="95">
        <v>136.19999999999999</v>
      </c>
      <c r="F1455" s="96">
        <f t="shared" si="315"/>
        <v>1991.5416666665571</v>
      </c>
      <c r="G1455" s="97">
        <v>8.27</v>
      </c>
      <c r="H1455" s="96">
        <f t="shared" si="312"/>
        <v>891.16894798091027</v>
      </c>
      <c r="I1455" s="96">
        <f t="shared" si="308"/>
        <v>28.578203543685753</v>
      </c>
      <c r="J1455" s="98">
        <f t="shared" si="313"/>
        <v>313284.79485850816</v>
      </c>
      <c r="K1455" s="96">
        <f t="shared" si="309"/>
        <v>44.156492070484568</v>
      </c>
      <c r="L1455" s="98">
        <f t="shared" si="310"/>
        <v>15522.934895022207</v>
      </c>
      <c r="M1455" s="91">
        <f t="shared" si="302"/>
        <v>18.103452345519749</v>
      </c>
      <c r="N1455" s="87"/>
      <c r="O1455" s="99">
        <f t="shared" si="303"/>
        <v>21.381252264915339</v>
      </c>
      <c r="P1455" s="99"/>
      <c r="Q1455" s="107">
        <f t="shared" si="304"/>
        <v>1.3004730493853908E-2</v>
      </c>
      <c r="R1455" s="97">
        <f t="shared" si="311"/>
        <v>1.0322756849824446</v>
      </c>
      <c r="S1455" s="97">
        <f t="shared" si="314"/>
        <v>18.221451261050287</v>
      </c>
      <c r="T1455" s="100">
        <f t="shared" si="305"/>
        <v>0.11591094263251822</v>
      </c>
      <c r="U1455" s="100">
        <f t="shared" si="306"/>
        <v>5.8735355995332084E-2</v>
      </c>
      <c r="V1455" s="100">
        <f t="shared" si="307"/>
        <v>5.7175586637186138E-2</v>
      </c>
      <c r="Y1455" s="81"/>
      <c r="Z1455" s="81"/>
    </row>
    <row r="1456" spans="1:26" ht="13">
      <c r="A1456" s="74">
        <v>1991.08</v>
      </c>
      <c r="B1456" s="95">
        <v>389.4</v>
      </c>
      <c r="C1456" s="96">
        <v>12.236700000000001</v>
      </c>
      <c r="D1456" s="95">
        <v>18.329999999999998</v>
      </c>
      <c r="E1456" s="95">
        <v>136.6</v>
      </c>
      <c r="F1456" s="96">
        <f t="shared" si="315"/>
        <v>1991.6249999998904</v>
      </c>
      <c r="G1456" s="97">
        <v>7.9</v>
      </c>
      <c r="H1456" s="96">
        <f t="shared" si="312"/>
        <v>909.98874597364545</v>
      </c>
      <c r="I1456" s="96">
        <f t="shared" si="308"/>
        <v>28.59594064677891</v>
      </c>
      <c r="J1456" s="98">
        <f t="shared" si="313"/>
        <v>320738.50235706015</v>
      </c>
      <c r="K1456" s="96">
        <f t="shared" si="309"/>
        <v>42.835371632503644</v>
      </c>
      <c r="L1456" s="98">
        <f t="shared" si="310"/>
        <v>15097.93720648411</v>
      </c>
      <c r="M1456" s="91">
        <f t="shared" si="302"/>
        <v>18.512258455337719</v>
      </c>
      <c r="N1456" s="87"/>
      <c r="O1456" s="99">
        <f t="shared" si="303"/>
        <v>21.85184912250191</v>
      </c>
      <c r="P1456" s="99"/>
      <c r="Q1456" s="107">
        <f t="shared" si="304"/>
        <v>1.4998050819334113E-2</v>
      </c>
      <c r="R1456" s="97">
        <f t="shared" si="311"/>
        <v>1.0239219311221082</v>
      </c>
      <c r="S1456" s="97">
        <f t="shared" si="314"/>
        <v>18.754481840053902</v>
      </c>
      <c r="T1456" s="100">
        <f t="shared" si="305"/>
        <v>0.11099140275102304</v>
      </c>
      <c r="U1456" s="100">
        <f t="shared" si="306"/>
        <v>5.834582142913658E-2</v>
      </c>
      <c r="V1456" s="100">
        <f t="shared" si="307"/>
        <v>5.2645581321886459E-2</v>
      </c>
      <c r="Y1456" s="81"/>
      <c r="Z1456" s="81"/>
    </row>
    <row r="1457" spans="1:26" ht="13">
      <c r="A1457" s="74">
        <v>1991.09</v>
      </c>
      <c r="B1457" s="95">
        <v>387.2</v>
      </c>
      <c r="C1457" s="96">
        <v>12.28</v>
      </c>
      <c r="D1457" s="95">
        <v>17.82</v>
      </c>
      <c r="E1457" s="95">
        <v>137.19999999999999</v>
      </c>
      <c r="F1457" s="96">
        <f t="shared" si="315"/>
        <v>1991.7083333332237</v>
      </c>
      <c r="G1457" s="97">
        <v>7.65</v>
      </c>
      <c r="H1457" s="96">
        <f t="shared" si="312"/>
        <v>900.89050728862946</v>
      </c>
      <c r="I1457" s="96">
        <f t="shared" si="308"/>
        <v>28.571630758017484</v>
      </c>
      <c r="J1457" s="98">
        <f t="shared" si="313"/>
        <v>318370.9050054265</v>
      </c>
      <c r="K1457" s="96">
        <f t="shared" si="309"/>
        <v>41.461438119533518</v>
      </c>
      <c r="L1457" s="98">
        <f t="shared" si="310"/>
        <v>14652.297332636106</v>
      </c>
      <c r="M1457" s="91">
        <f t="shared" si="302"/>
        <v>18.357282591774322</v>
      </c>
      <c r="N1457" s="87"/>
      <c r="O1457" s="99">
        <f t="shared" si="303"/>
        <v>21.65841297607264</v>
      </c>
      <c r="P1457" s="99"/>
      <c r="Q1457" s="107">
        <f t="shared" si="304"/>
        <v>1.7400877305726405E-2</v>
      </c>
      <c r="R1457" s="97">
        <f t="shared" si="311"/>
        <v>1.0147411661972181</v>
      </c>
      <c r="S1457" s="97">
        <f t="shared" si="314"/>
        <v>19.119146580954936</v>
      </c>
      <c r="T1457" s="100">
        <f t="shared" si="305"/>
        <v>9.8134093264453881E-2</v>
      </c>
      <c r="U1457" s="100">
        <f t="shared" si="306"/>
        <v>5.8249776345245863E-2</v>
      </c>
      <c r="V1457" s="100">
        <f t="shared" si="307"/>
        <v>3.9884316919208018E-2</v>
      </c>
      <c r="Y1457" s="81"/>
      <c r="Z1457" s="81"/>
    </row>
    <row r="1458" spans="1:26" ht="13">
      <c r="A1458" s="74">
        <v>1991.1</v>
      </c>
      <c r="B1458" s="95">
        <v>386.88</v>
      </c>
      <c r="C1458" s="96">
        <v>12.253299999999999</v>
      </c>
      <c r="D1458" s="95">
        <v>17.203299999999999</v>
      </c>
      <c r="E1458" s="95">
        <v>137.4</v>
      </c>
      <c r="F1458" s="96">
        <f t="shared" si="315"/>
        <v>1991.7916666665569</v>
      </c>
      <c r="G1458" s="97">
        <v>7.53</v>
      </c>
      <c r="H1458" s="96">
        <f t="shared" si="312"/>
        <v>898.8357135371175</v>
      </c>
      <c r="I1458" s="96">
        <f t="shared" si="308"/>
        <v>28.468009844614251</v>
      </c>
      <c r="J1458" s="98">
        <f t="shared" si="313"/>
        <v>318483.12244406989</v>
      </c>
      <c r="K1458" s="96">
        <f t="shared" si="309"/>
        <v>39.968311700509439</v>
      </c>
      <c r="L1458" s="98">
        <f t="shared" si="310"/>
        <v>14161.912480205921</v>
      </c>
      <c r="M1458" s="91">
        <f t="shared" si="302"/>
        <v>18.34918799200198</v>
      </c>
      <c r="N1458" s="87"/>
      <c r="O1458" s="99">
        <f t="shared" si="303"/>
        <v>21.639545015859103</v>
      </c>
      <c r="P1458" s="99"/>
      <c r="Q1458" s="107">
        <f t="shared" si="304"/>
        <v>1.8553506314309749E-2</v>
      </c>
      <c r="R1458" s="97">
        <f t="shared" si="311"/>
        <v>1.0139809192833882</v>
      </c>
      <c r="S1458" s="97">
        <f t="shared" si="314"/>
        <v>19.37274494527232</v>
      </c>
      <c r="T1458" s="100">
        <f t="shared" si="305"/>
        <v>0.10191402515917058</v>
      </c>
      <c r="U1458" s="100">
        <f t="shared" si="306"/>
        <v>5.8962949864526548E-2</v>
      </c>
      <c r="V1458" s="100">
        <f t="shared" si="307"/>
        <v>4.2951075294644037E-2</v>
      </c>
      <c r="Y1458" s="81"/>
      <c r="Z1458" s="81"/>
    </row>
    <row r="1459" spans="1:26" ht="13">
      <c r="A1459" s="74">
        <v>1991.11</v>
      </c>
      <c r="B1459" s="95">
        <v>385.92</v>
      </c>
      <c r="C1459" s="96">
        <v>12.226699999999999</v>
      </c>
      <c r="D1459" s="95">
        <v>16.5867</v>
      </c>
      <c r="E1459" s="95">
        <v>137.80000000000001</v>
      </c>
      <c r="F1459" s="96">
        <f t="shared" si="315"/>
        <v>1991.8749999998902</v>
      </c>
      <c r="G1459" s="97">
        <v>7.42</v>
      </c>
      <c r="H1459" s="96">
        <f t="shared" si="312"/>
        <v>894.00272394775004</v>
      </c>
      <c r="I1459" s="96">
        <f t="shared" si="308"/>
        <v>28.323753899492004</v>
      </c>
      <c r="J1459" s="98">
        <f t="shared" si="313"/>
        <v>317606.98256125959</v>
      </c>
      <c r="K1459" s="96">
        <f t="shared" si="309"/>
        <v>38.423909051886781</v>
      </c>
      <c r="L1459" s="98">
        <f t="shared" si="310"/>
        <v>13650.631575582622</v>
      </c>
      <c r="M1459" s="91">
        <f t="shared" si="302"/>
        <v>18.288868169301342</v>
      </c>
      <c r="N1459" s="87"/>
      <c r="O1459" s="99">
        <f t="shared" si="303"/>
        <v>21.560296784423315</v>
      </c>
      <c r="P1459" s="99"/>
      <c r="Q1459" s="107">
        <f t="shared" si="304"/>
        <v>1.9802084951974309E-2</v>
      </c>
      <c r="R1459" s="97">
        <f t="shared" si="311"/>
        <v>1.0296381101008161</v>
      </c>
      <c r="S1459" s="97">
        <f t="shared" si="314"/>
        <v>19.58657313727495</v>
      </c>
      <c r="T1459" s="100">
        <f t="shared" si="305"/>
        <v>0.10785172037249691</v>
      </c>
      <c r="U1459" s="100">
        <f t="shared" si="306"/>
        <v>5.7711108473060824E-2</v>
      </c>
      <c r="V1459" s="100">
        <f t="shared" si="307"/>
        <v>5.0140611899436083E-2</v>
      </c>
      <c r="Y1459" s="81"/>
      <c r="Z1459" s="81"/>
    </row>
    <row r="1460" spans="1:26" ht="13">
      <c r="A1460" s="74">
        <v>1991.12</v>
      </c>
      <c r="B1460" s="95">
        <v>388.51</v>
      </c>
      <c r="C1460" s="96">
        <v>12.2</v>
      </c>
      <c r="D1460" s="95">
        <v>15.97</v>
      </c>
      <c r="E1460" s="95">
        <v>137.9</v>
      </c>
      <c r="F1460" s="96">
        <f t="shared" si="315"/>
        <v>1991.9583333332234</v>
      </c>
      <c r="G1460" s="97">
        <v>7.09</v>
      </c>
      <c r="H1460" s="96">
        <f t="shared" si="312"/>
        <v>899.34993803480745</v>
      </c>
      <c r="I1460" s="96">
        <f t="shared" si="308"/>
        <v>28.241407541696869</v>
      </c>
      <c r="J1460" s="98">
        <f t="shared" si="313"/>
        <v>320342.75150077243</v>
      </c>
      <c r="K1460" s="96">
        <f t="shared" si="309"/>
        <v>36.968465445975333</v>
      </c>
      <c r="L1460" s="98">
        <f t="shared" si="310"/>
        <v>13167.933235868668</v>
      </c>
      <c r="M1460" s="91">
        <f t="shared" si="302"/>
        <v>18.441652313512726</v>
      </c>
      <c r="N1460" s="87"/>
      <c r="O1460" s="99">
        <f t="shared" si="303"/>
        <v>21.732934673031163</v>
      </c>
      <c r="P1460" s="99"/>
      <c r="Q1460" s="107">
        <f t="shared" si="304"/>
        <v>2.2392289241092461E-2</v>
      </c>
      <c r="R1460" s="97">
        <f t="shared" si="311"/>
        <v>1.0101841162442249</v>
      </c>
      <c r="S1460" s="97">
        <f t="shared" si="314"/>
        <v>20.152457723361952</v>
      </c>
      <c r="T1460" s="100">
        <f t="shared" si="305"/>
        <v>0.1089524690551531</v>
      </c>
      <c r="U1460" s="100">
        <f t="shared" si="306"/>
        <v>5.1875057805703229E-2</v>
      </c>
      <c r="V1460" s="100">
        <f t="shared" si="307"/>
        <v>5.7077411249449872E-2</v>
      </c>
      <c r="Y1460" s="81"/>
      <c r="Z1460" s="81"/>
    </row>
    <row r="1461" spans="1:26" ht="13">
      <c r="A1461" s="74">
        <v>1992.01</v>
      </c>
      <c r="B1461" s="95">
        <v>416.08</v>
      </c>
      <c r="C1461" s="96">
        <v>12.24</v>
      </c>
      <c r="D1461" s="95">
        <v>16.046700000000001</v>
      </c>
      <c r="E1461" s="95">
        <v>138.1</v>
      </c>
      <c r="F1461" s="96">
        <f t="shared" si="315"/>
        <v>1992.0416666665567</v>
      </c>
      <c r="G1461" s="97">
        <v>7.03</v>
      </c>
      <c r="H1461" s="96">
        <f t="shared" si="312"/>
        <v>961.7760002896448</v>
      </c>
      <c r="I1461" s="96">
        <f t="shared" si="308"/>
        <v>28.292968283852275</v>
      </c>
      <c r="J1461" s="98">
        <f t="shared" si="313"/>
        <v>343418.33414783661</v>
      </c>
      <c r="K1461" s="96">
        <f t="shared" si="309"/>
        <v>37.092220111151335</v>
      </c>
      <c r="L1461" s="98">
        <f t="shared" si="310"/>
        <v>13244.402476855632</v>
      </c>
      <c r="M1461" s="91">
        <f t="shared" si="302"/>
        <v>19.773068211462647</v>
      </c>
      <c r="N1461" s="87"/>
      <c r="O1461" s="99">
        <f t="shared" si="303"/>
        <v>23.291329926002017</v>
      </c>
      <c r="P1461" s="99"/>
      <c r="Q1461" s="107">
        <f t="shared" si="304"/>
        <v>1.9160569763829335E-2</v>
      </c>
      <c r="R1461" s="97">
        <f t="shared" si="311"/>
        <v>0.98406550187061759</v>
      </c>
      <c r="S1461" s="97">
        <f t="shared" si="314"/>
        <v>20.328210157124552</v>
      </c>
      <c r="T1461" s="100">
        <f t="shared" si="305"/>
        <v>0.10068838924166124</v>
      </c>
      <c r="U1461" s="100">
        <f t="shared" si="306"/>
        <v>5.15763884232876E-2</v>
      </c>
      <c r="V1461" s="100">
        <f t="shared" si="307"/>
        <v>4.9112000818373636E-2</v>
      </c>
      <c r="Y1461" s="81"/>
      <c r="Z1461" s="81"/>
    </row>
    <row r="1462" spans="1:26" ht="13">
      <c r="A1462" s="74">
        <v>1992.02</v>
      </c>
      <c r="B1462" s="95">
        <v>412.56</v>
      </c>
      <c r="C1462" s="96">
        <v>12.28</v>
      </c>
      <c r="D1462" s="95">
        <v>16.1233</v>
      </c>
      <c r="E1462" s="95">
        <v>138.6</v>
      </c>
      <c r="F1462" s="96">
        <f t="shared" si="315"/>
        <v>1992.12499999989</v>
      </c>
      <c r="G1462" s="97">
        <v>7.34</v>
      </c>
      <c r="H1462" s="96">
        <f t="shared" si="312"/>
        <v>950.19920259740229</v>
      </c>
      <c r="I1462" s="96">
        <f t="shared" si="308"/>
        <v>28.283028427128418</v>
      </c>
      <c r="J1462" s="98">
        <f t="shared" si="313"/>
        <v>340126.22104836453</v>
      </c>
      <c r="K1462" s="96">
        <f t="shared" si="309"/>
        <v>37.134833244227984</v>
      </c>
      <c r="L1462" s="98">
        <f t="shared" si="310"/>
        <v>13292.507998422281</v>
      </c>
      <c r="M1462" s="91">
        <f t="shared" si="302"/>
        <v>19.582982970386745</v>
      </c>
      <c r="N1462" s="87"/>
      <c r="O1462" s="99">
        <f t="shared" si="303"/>
        <v>23.058298827241991</v>
      </c>
      <c r="P1462" s="99"/>
      <c r="Q1462" s="107">
        <f t="shared" si="304"/>
        <v>1.6596949753805754E-2</v>
      </c>
      <c r="R1462" s="97">
        <f t="shared" si="311"/>
        <v>0.99217913819458503</v>
      </c>
      <c r="S1462" s="97">
        <f t="shared" si="314"/>
        <v>19.932124780869682</v>
      </c>
      <c r="T1462" s="100">
        <f t="shared" si="305"/>
        <v>9.756520998755569E-2</v>
      </c>
      <c r="U1462" s="100">
        <f t="shared" si="306"/>
        <v>5.4737905223336547E-2</v>
      </c>
      <c r="V1462" s="100">
        <f t="shared" si="307"/>
        <v>4.2827304764219143E-2</v>
      </c>
      <c r="Y1462" s="81"/>
      <c r="Z1462" s="81"/>
    </row>
    <row r="1463" spans="1:26" ht="13">
      <c r="A1463" s="74">
        <v>1992.03</v>
      </c>
      <c r="B1463" s="95">
        <v>407.36</v>
      </c>
      <c r="C1463" s="96">
        <v>12.32</v>
      </c>
      <c r="D1463" s="95">
        <v>16.190000000000001</v>
      </c>
      <c r="E1463" s="95">
        <v>139.30000000000001</v>
      </c>
      <c r="F1463" s="96">
        <f t="shared" si="315"/>
        <v>1992.2083333332232</v>
      </c>
      <c r="G1463" s="97">
        <v>7.54</v>
      </c>
      <c r="H1463" s="96">
        <f t="shared" si="312"/>
        <v>933.50798908829825</v>
      </c>
      <c r="I1463" s="96">
        <f t="shared" si="308"/>
        <v>28.232566834170843</v>
      </c>
      <c r="J1463" s="98">
        <f t="shared" si="313"/>
        <v>334993.71864965878</v>
      </c>
      <c r="K1463" s="96">
        <f t="shared" si="309"/>
        <v>37.101076058865743</v>
      </c>
      <c r="L1463" s="98">
        <f t="shared" si="310"/>
        <v>13313.895092640356</v>
      </c>
      <c r="M1463" s="91">
        <f t="shared" si="302"/>
        <v>19.283561861298555</v>
      </c>
      <c r="N1463" s="87"/>
      <c r="O1463" s="99">
        <f t="shared" si="303"/>
        <v>22.698465263289926</v>
      </c>
      <c r="P1463" s="99"/>
      <c r="Q1463" s="107">
        <f t="shared" si="304"/>
        <v>1.6023313388901006E-2</v>
      </c>
      <c r="R1463" s="97">
        <f t="shared" si="311"/>
        <v>1.0104755563451913</v>
      </c>
      <c r="S1463" s="97">
        <f t="shared" si="314"/>
        <v>19.676860305121114</v>
      </c>
      <c r="T1463" s="100">
        <f t="shared" si="305"/>
        <v>0.10393468426540964</v>
      </c>
      <c r="U1463" s="100">
        <f t="shared" si="306"/>
        <v>5.28993096145427E-2</v>
      </c>
      <c r="V1463" s="100">
        <f t="shared" si="307"/>
        <v>5.1035374650866938E-2</v>
      </c>
      <c r="Y1463" s="81"/>
      <c r="Z1463" s="81"/>
    </row>
    <row r="1464" spans="1:26" ht="13">
      <c r="A1464" s="74">
        <v>1992.04</v>
      </c>
      <c r="B1464" s="95">
        <v>407.41</v>
      </c>
      <c r="C1464" s="96">
        <v>12.32</v>
      </c>
      <c r="D1464" s="95">
        <v>16.4833</v>
      </c>
      <c r="E1464" s="95">
        <v>139.5</v>
      </c>
      <c r="F1464" s="96">
        <f t="shared" si="315"/>
        <v>1992.2916666665565</v>
      </c>
      <c r="G1464" s="97">
        <v>7.48</v>
      </c>
      <c r="H1464" s="96">
        <f t="shared" si="312"/>
        <v>932.2840423297489</v>
      </c>
      <c r="I1464" s="96">
        <f t="shared" si="308"/>
        <v>28.192090035842284</v>
      </c>
      <c r="J1464" s="98">
        <f t="shared" si="313"/>
        <v>335397.5715908928</v>
      </c>
      <c r="K1464" s="96">
        <f t="shared" si="309"/>
        <v>37.719048513620059</v>
      </c>
      <c r="L1464" s="98">
        <f t="shared" si="310"/>
        <v>13569.76704500175</v>
      </c>
      <c r="M1464" s="91">
        <f t="shared" si="302"/>
        <v>19.301229507881043</v>
      </c>
      <c r="N1464" s="87"/>
      <c r="O1464" s="99">
        <f t="shared" si="303"/>
        <v>22.712689513614713</v>
      </c>
      <c r="P1464" s="99"/>
      <c r="Q1464" s="107">
        <f t="shared" si="304"/>
        <v>1.6285934688981207E-2</v>
      </c>
      <c r="R1464" s="97">
        <f t="shared" si="311"/>
        <v>1.0125464539191733</v>
      </c>
      <c r="S1464" s="97">
        <f t="shared" si="314"/>
        <v>19.854480290303808</v>
      </c>
      <c r="T1464" s="100">
        <f t="shared" si="305"/>
        <v>9.9247300865846766E-2</v>
      </c>
      <c r="U1464" s="100">
        <f t="shared" si="306"/>
        <v>5.2394119366989456E-2</v>
      </c>
      <c r="V1464" s="100">
        <f t="shared" si="307"/>
        <v>4.685318149885731E-2</v>
      </c>
      <c r="Y1464" s="81"/>
      <c r="Z1464" s="81"/>
    </row>
    <row r="1465" spans="1:26" ht="13">
      <c r="A1465" s="74">
        <v>1992.05</v>
      </c>
      <c r="B1465" s="95">
        <v>414.81</v>
      </c>
      <c r="C1465" s="96">
        <v>12.32</v>
      </c>
      <c r="D1465" s="95">
        <v>16.7667</v>
      </c>
      <c r="E1465" s="95">
        <v>139.69999999999999</v>
      </c>
      <c r="F1465" s="96">
        <f t="shared" si="315"/>
        <v>1992.3749999998897</v>
      </c>
      <c r="G1465" s="97">
        <v>7.39</v>
      </c>
      <c r="H1465" s="96">
        <f t="shared" si="312"/>
        <v>947.85866574803129</v>
      </c>
      <c r="I1465" s="96">
        <f t="shared" si="308"/>
        <v>28.151729133858261</v>
      </c>
      <c r="J1465" s="98">
        <f t="shared" si="313"/>
        <v>341844.66896929778</v>
      </c>
      <c r="K1465" s="96">
        <f t="shared" si="309"/>
        <v>38.31262961596277</v>
      </c>
      <c r="L1465" s="98">
        <f t="shared" si="310"/>
        <v>13817.427282870531</v>
      </c>
      <c r="M1465" s="91">
        <f t="shared" si="302"/>
        <v>19.662279795641687</v>
      </c>
      <c r="N1465" s="87"/>
      <c r="O1465" s="99">
        <f t="shared" si="303"/>
        <v>23.130349591325846</v>
      </c>
      <c r="P1465" s="99"/>
      <c r="Q1465" s="107">
        <f t="shared" si="304"/>
        <v>1.5402822169063315E-2</v>
      </c>
      <c r="R1465" s="97">
        <f t="shared" si="311"/>
        <v>1.0153293568561221</v>
      </c>
      <c r="S1465" s="97">
        <f t="shared" si="314"/>
        <v>20.074802533454232</v>
      </c>
      <c r="T1465" s="100">
        <f t="shared" si="305"/>
        <v>9.4022837076815691E-2</v>
      </c>
      <c r="U1465" s="100">
        <f t="shared" si="306"/>
        <v>5.2093917979996407E-2</v>
      </c>
      <c r="V1465" s="100">
        <f t="shared" si="307"/>
        <v>4.1928919096819284E-2</v>
      </c>
      <c r="Y1465" s="81"/>
      <c r="Z1465" s="81"/>
    </row>
    <row r="1466" spans="1:26" ht="13">
      <c r="A1466" s="74">
        <v>1992.06</v>
      </c>
      <c r="B1466" s="95">
        <v>408.27</v>
      </c>
      <c r="C1466" s="96">
        <v>12.32</v>
      </c>
      <c r="D1466" s="95">
        <v>17.05</v>
      </c>
      <c r="E1466" s="95">
        <v>140.19999999999999</v>
      </c>
      <c r="F1466" s="96">
        <f t="shared" si="315"/>
        <v>1992.458333333223</v>
      </c>
      <c r="G1466" s="97">
        <v>7.26</v>
      </c>
      <c r="H1466" s="96">
        <f t="shared" si="312"/>
        <v>929.58740039229656</v>
      </c>
      <c r="I1466" s="96">
        <f t="shared" si="308"/>
        <v>28.051330670470751</v>
      </c>
      <c r="J1466" s="98">
        <f t="shared" si="313"/>
        <v>336098.20588001091</v>
      </c>
      <c r="K1466" s="96">
        <f t="shared" si="309"/>
        <v>38.821037981455056</v>
      </c>
      <c r="L1466" s="98">
        <f t="shared" si="310"/>
        <v>14035.991893242674</v>
      </c>
      <c r="M1466" s="91">
        <f t="shared" si="302"/>
        <v>19.315365967644595</v>
      </c>
      <c r="N1466" s="87"/>
      <c r="O1466" s="99">
        <f t="shared" si="303"/>
        <v>22.716805900471648</v>
      </c>
      <c r="P1466" s="99"/>
      <c r="Q1466" s="107">
        <f t="shared" si="304"/>
        <v>1.6695001272217146E-2</v>
      </c>
      <c r="R1466" s="97">
        <f t="shared" si="311"/>
        <v>1.0362324502452476</v>
      </c>
      <c r="S1466" s="97">
        <f t="shared" si="314"/>
        <v>20.309845416827471</v>
      </c>
      <c r="T1466" s="100">
        <f t="shared" si="305"/>
        <v>8.9151160617102709E-2</v>
      </c>
      <c r="U1466" s="100">
        <f t="shared" si="306"/>
        <v>5.3132868783135168E-2</v>
      </c>
      <c r="V1466" s="100">
        <f t="shared" si="307"/>
        <v>3.6018291833967542E-2</v>
      </c>
      <c r="Y1466" s="81"/>
      <c r="Z1466" s="81"/>
    </row>
    <row r="1467" spans="1:26" ht="13">
      <c r="A1467" s="74">
        <v>1992.07</v>
      </c>
      <c r="B1467" s="95">
        <v>415.05</v>
      </c>
      <c r="C1467" s="96">
        <v>12.343299999999999</v>
      </c>
      <c r="D1467" s="95">
        <v>17.38</v>
      </c>
      <c r="E1467" s="95">
        <v>140.5</v>
      </c>
      <c r="F1467" s="96">
        <f t="shared" si="315"/>
        <v>1992.5416666665562</v>
      </c>
      <c r="G1467" s="97">
        <v>6.84</v>
      </c>
      <c r="H1467" s="96">
        <f t="shared" si="312"/>
        <v>943.00689341636996</v>
      </c>
      <c r="I1467" s="96">
        <f t="shared" si="308"/>
        <v>28.044372937010667</v>
      </c>
      <c r="J1467" s="98">
        <f t="shared" si="313"/>
        <v>341795.07685675332</v>
      </c>
      <c r="K1467" s="96">
        <f t="shared" si="309"/>
        <v>39.487916654804252</v>
      </c>
      <c r="L1467" s="98">
        <f t="shared" si="310"/>
        <v>14312.488702012699</v>
      </c>
      <c r="M1467" s="91">
        <f t="shared" si="302"/>
        <v>19.620740694824409</v>
      </c>
      <c r="N1467" s="87"/>
      <c r="O1467" s="99">
        <f t="shared" si="303"/>
        <v>23.070543662535282</v>
      </c>
      <c r="P1467" s="99"/>
      <c r="Q1467" s="107">
        <f t="shared" si="304"/>
        <v>1.977761135263862E-2</v>
      </c>
      <c r="R1467" s="97">
        <f t="shared" si="311"/>
        <v>1.0238658423844582</v>
      </c>
      <c r="S1467" s="97">
        <f t="shared" si="314"/>
        <v>21.000783398074475</v>
      </c>
      <c r="T1467" s="100">
        <f t="shared" si="305"/>
        <v>7.4895659986007779E-2</v>
      </c>
      <c r="U1467" s="100">
        <f t="shared" si="306"/>
        <v>5.2229038110436443E-2</v>
      </c>
      <c r="V1467" s="100">
        <f t="shared" si="307"/>
        <v>2.2666621875571336E-2</v>
      </c>
      <c r="Y1467" s="81"/>
      <c r="Z1467" s="81"/>
    </row>
    <row r="1468" spans="1:26" ht="13">
      <c r="A1468" s="74">
        <v>1992.08</v>
      </c>
      <c r="B1468" s="95">
        <v>417.93</v>
      </c>
      <c r="C1468" s="96">
        <v>12.3667</v>
      </c>
      <c r="D1468" s="95">
        <v>17.71</v>
      </c>
      <c r="E1468" s="95">
        <v>140.9</v>
      </c>
      <c r="F1468" s="96">
        <f t="shared" si="315"/>
        <v>1992.6249999998895</v>
      </c>
      <c r="G1468" s="97">
        <v>6.59</v>
      </c>
      <c r="H1468" s="96">
        <f t="shared" si="312"/>
        <v>946.85467398864421</v>
      </c>
      <c r="I1468" s="96">
        <f t="shared" si="308"/>
        <v>28.017772585876497</v>
      </c>
      <c r="J1468" s="98">
        <f t="shared" si="313"/>
        <v>344035.97300754191</v>
      </c>
      <c r="K1468" s="96">
        <f t="shared" si="309"/>
        <v>40.123456742370458</v>
      </c>
      <c r="L1468" s="98">
        <f t="shared" si="310"/>
        <v>14578.702371123311</v>
      </c>
      <c r="M1468" s="91">
        <f t="shared" si="302"/>
        <v>19.722137498351529</v>
      </c>
      <c r="N1468" s="87"/>
      <c r="O1468" s="99">
        <f t="shared" si="303"/>
        <v>23.184600663955528</v>
      </c>
      <c r="P1468" s="99"/>
      <c r="Q1468" s="107">
        <f t="shared" si="304"/>
        <v>2.2097910826092242E-2</v>
      </c>
      <c r="R1468" s="97">
        <f t="shared" si="311"/>
        <v>1.0179381983966895</v>
      </c>
      <c r="S1468" s="97">
        <f t="shared" si="314"/>
        <v>21.44094295412868</v>
      </c>
      <c r="T1468" s="100">
        <f t="shared" si="305"/>
        <v>7.5052117723350298E-2</v>
      </c>
      <c r="U1468" s="100">
        <f t="shared" si="306"/>
        <v>5.3354955817823901E-2</v>
      </c>
      <c r="V1468" s="100">
        <f t="shared" si="307"/>
        <v>2.1697161905526396E-2</v>
      </c>
      <c r="Y1468" s="81"/>
      <c r="Z1468" s="81"/>
    </row>
    <row r="1469" spans="1:26" ht="13">
      <c r="A1469" s="74">
        <v>1992.09</v>
      </c>
      <c r="B1469" s="95">
        <v>418.48</v>
      </c>
      <c r="C1469" s="96">
        <v>12.4</v>
      </c>
      <c r="D1469" s="95">
        <v>18.04</v>
      </c>
      <c r="E1469" s="95">
        <v>141.30000000000001</v>
      </c>
      <c r="F1469" s="96">
        <f t="shared" si="315"/>
        <v>1992.7083333332228</v>
      </c>
      <c r="G1469" s="97">
        <v>6.42</v>
      </c>
      <c r="H1469" s="96">
        <f t="shared" si="312"/>
        <v>945.41680707714056</v>
      </c>
      <c r="I1469" s="96">
        <f t="shared" si="308"/>
        <v>28.013688605803246</v>
      </c>
      <c r="J1469" s="98">
        <f t="shared" si="313"/>
        <v>344361.75173361081</v>
      </c>
      <c r="K1469" s="96">
        <f t="shared" si="309"/>
        <v>40.755398584571815</v>
      </c>
      <c r="L1469" s="98">
        <f t="shared" si="310"/>
        <v>14844.881478862402</v>
      </c>
      <c r="M1469" s="91">
        <f t="shared" si="302"/>
        <v>19.708766424745299</v>
      </c>
      <c r="N1469" s="87"/>
      <c r="O1469" s="99">
        <f t="shared" si="303"/>
        <v>23.164274166851875</v>
      </c>
      <c r="P1469" s="99"/>
      <c r="Q1469" s="107">
        <f t="shared" si="304"/>
        <v>2.3914247386812464E-2</v>
      </c>
      <c r="R1469" s="97">
        <f t="shared" si="311"/>
        <v>0.99299722717856842</v>
      </c>
      <c r="S1469" s="97">
        <f t="shared" si="314"/>
        <v>21.76376983248166</v>
      </c>
      <c r="T1469" s="100">
        <f t="shared" si="305"/>
        <v>6.9544877641060099E-2</v>
      </c>
      <c r="U1469" s="100">
        <f t="shared" si="306"/>
        <v>5.5295238713414685E-2</v>
      </c>
      <c r="V1469" s="100">
        <f t="shared" si="307"/>
        <v>1.4249638927645414E-2</v>
      </c>
      <c r="Y1469" s="81"/>
      <c r="Z1469" s="81"/>
    </row>
    <row r="1470" spans="1:26" ht="13">
      <c r="A1470" s="74">
        <v>1992.1</v>
      </c>
      <c r="B1470" s="95">
        <v>412.5</v>
      </c>
      <c r="C1470" s="96">
        <v>12.386699999999999</v>
      </c>
      <c r="D1470" s="95">
        <v>18.39</v>
      </c>
      <c r="E1470" s="95">
        <v>141.80000000000001</v>
      </c>
      <c r="F1470" s="96">
        <f t="shared" si="315"/>
        <v>1992.791666666556</v>
      </c>
      <c r="G1470" s="97">
        <v>6.59</v>
      </c>
      <c r="H1470" s="96">
        <f t="shared" si="312"/>
        <v>928.62098906911103</v>
      </c>
      <c r="I1470" s="96">
        <f t="shared" si="308"/>
        <v>27.884968740126929</v>
      </c>
      <c r="J1470" s="98">
        <f t="shared" si="313"/>
        <v>339090.39676064486</v>
      </c>
      <c r="K1470" s="96">
        <f t="shared" si="309"/>
        <v>41.399612094499282</v>
      </c>
      <c r="L1470" s="98">
        <f t="shared" si="310"/>
        <v>15117.266415583659</v>
      </c>
      <c r="M1470" s="91">
        <f t="shared" si="302"/>
        <v>19.370271076906967</v>
      </c>
      <c r="N1470" s="87"/>
      <c r="O1470" s="99">
        <f t="shared" si="303"/>
        <v>22.763052023573358</v>
      </c>
      <c r="P1470" s="99"/>
      <c r="Q1470" s="107">
        <f t="shared" si="304"/>
        <v>2.3149941896531745E-2</v>
      </c>
      <c r="R1470" s="97">
        <f t="shared" si="311"/>
        <v>0.98539668996090102</v>
      </c>
      <c r="S1470" s="97">
        <f t="shared" si="314"/>
        <v>21.535159418551128</v>
      </c>
      <c r="T1470" s="100">
        <f t="shared" si="305"/>
        <v>6.9546367268539244E-2</v>
      </c>
      <c r="U1470" s="100">
        <f t="shared" si="306"/>
        <v>5.5969470126490783E-2</v>
      </c>
      <c r="V1470" s="100">
        <f t="shared" si="307"/>
        <v>1.3576897142048461E-2</v>
      </c>
      <c r="Y1470" s="81"/>
      <c r="Z1470" s="81"/>
    </row>
    <row r="1471" spans="1:26" ht="13">
      <c r="A1471" s="74">
        <v>1992.11</v>
      </c>
      <c r="B1471" s="95">
        <v>422.84</v>
      </c>
      <c r="C1471" s="96">
        <v>12.3833</v>
      </c>
      <c r="D1471" s="95">
        <v>18.739999999999998</v>
      </c>
      <c r="E1471" s="95">
        <v>142</v>
      </c>
      <c r="F1471" s="96">
        <f t="shared" si="315"/>
        <v>1992.8749999998893</v>
      </c>
      <c r="G1471" s="97">
        <v>6.87</v>
      </c>
      <c r="H1471" s="96">
        <f t="shared" si="312"/>
        <v>950.55771985915464</v>
      </c>
      <c r="I1471" s="96">
        <f t="shared" si="308"/>
        <v>27.838050828521119</v>
      </c>
      <c r="J1471" s="98">
        <f t="shared" si="313"/>
        <v>347947.79874245857</v>
      </c>
      <c r="K1471" s="96">
        <f t="shared" si="309"/>
        <v>42.128113873239421</v>
      </c>
      <c r="L1471" s="98">
        <f t="shared" si="310"/>
        <v>15420.825249346497</v>
      </c>
      <c r="M1471" s="91">
        <f t="shared" si="302"/>
        <v>19.833656038801227</v>
      </c>
      <c r="N1471" s="87"/>
      <c r="O1471" s="99">
        <f t="shared" si="303"/>
        <v>23.303331550784886</v>
      </c>
      <c r="P1471" s="99"/>
      <c r="Q1471" s="107">
        <f t="shared" si="304"/>
        <v>1.9501570278503681E-2</v>
      </c>
      <c r="R1471" s="97">
        <f t="shared" si="311"/>
        <v>1.0129335817200111</v>
      </c>
      <c r="S1471" s="97">
        <f t="shared" si="314"/>
        <v>21.190786534441987</v>
      </c>
      <c r="T1471" s="100">
        <f t="shared" si="305"/>
        <v>7.3658714499208022E-2</v>
      </c>
      <c r="U1471" s="100">
        <f t="shared" si="306"/>
        <v>5.7069939844241357E-2</v>
      </c>
      <c r="V1471" s="100">
        <f t="shared" si="307"/>
        <v>1.6588774654966665E-2</v>
      </c>
      <c r="Y1471" s="81"/>
      <c r="Z1471" s="81"/>
    </row>
    <row r="1472" spans="1:26" ht="13">
      <c r="A1472" s="74">
        <v>1992.12</v>
      </c>
      <c r="B1472" s="95">
        <v>435.64</v>
      </c>
      <c r="C1472" s="96">
        <v>12.39</v>
      </c>
      <c r="D1472" s="95">
        <v>19.09</v>
      </c>
      <c r="E1472" s="95">
        <v>141.9</v>
      </c>
      <c r="F1472" s="96">
        <f t="shared" si="315"/>
        <v>1992.9583333332225</v>
      </c>
      <c r="G1472" s="97">
        <v>6.77</v>
      </c>
      <c r="H1472" s="96">
        <f t="shared" si="312"/>
        <v>980.02268231148651</v>
      </c>
      <c r="I1472" s="96">
        <f t="shared" si="308"/>
        <v>27.872741331923883</v>
      </c>
      <c r="J1472" s="98">
        <f t="shared" si="313"/>
        <v>359583.55409273546</v>
      </c>
      <c r="K1472" s="96">
        <f t="shared" si="309"/>
        <v>42.945168040873845</v>
      </c>
      <c r="L1472" s="98">
        <f t="shared" si="310"/>
        <v>15757.161986113124</v>
      </c>
      <c r="M1472" s="91">
        <f t="shared" si="302"/>
        <v>20.448606721242953</v>
      </c>
      <c r="N1472" s="87"/>
      <c r="O1472" s="99">
        <f t="shared" si="303"/>
        <v>24.020186324731132</v>
      </c>
      <c r="P1472" s="99"/>
      <c r="Q1472" s="107">
        <f t="shared" si="304"/>
        <v>1.933671177275393E-2</v>
      </c>
      <c r="R1472" s="97">
        <f t="shared" si="311"/>
        <v>1.0179889555372019</v>
      </c>
      <c r="S1472" s="97">
        <f t="shared" si="314"/>
        <v>21.479986054539136</v>
      </c>
      <c r="T1472" s="100">
        <f t="shared" si="305"/>
        <v>6.9257000163746696E-2</v>
      </c>
      <c r="U1472" s="100">
        <f t="shared" si="306"/>
        <v>5.6398787313599597E-2</v>
      </c>
      <c r="V1472" s="100">
        <f t="shared" si="307"/>
        <v>1.2858212850147099E-2</v>
      </c>
      <c r="Y1472" s="81"/>
      <c r="Z1472" s="81"/>
    </row>
    <row r="1473" spans="1:26" ht="13">
      <c r="A1473" s="74">
        <v>1993.01</v>
      </c>
      <c r="B1473" s="95">
        <v>435.23</v>
      </c>
      <c r="C1473" s="96">
        <v>12.4133</v>
      </c>
      <c r="D1473" s="95">
        <v>19.34</v>
      </c>
      <c r="E1473" s="95">
        <v>142.6</v>
      </c>
      <c r="F1473" s="96">
        <f t="shared" si="315"/>
        <v>1993.0416666665558</v>
      </c>
      <c r="G1473" s="97">
        <v>6.6</v>
      </c>
      <c r="H1473" s="96">
        <f t="shared" si="312"/>
        <v>974.29409687938266</v>
      </c>
      <c r="I1473" s="96">
        <f t="shared" si="308"/>
        <v>27.788077367812051</v>
      </c>
      <c r="J1473" s="98">
        <f t="shared" si="313"/>
        <v>358331.31048316741</v>
      </c>
      <c r="K1473" s="96">
        <f t="shared" si="309"/>
        <v>43.294000490883583</v>
      </c>
      <c r="L1473" s="98">
        <f t="shared" si="310"/>
        <v>15922.908679880657</v>
      </c>
      <c r="M1473" s="91">
        <f t="shared" ref="M1473:M1536" si="316">H1473/AVERAGE(K1353:K1472)</f>
        <v>20.323410802995703</v>
      </c>
      <c r="N1473" s="87"/>
      <c r="O1473" s="99">
        <f t="shared" ref="O1473:O1536" si="317">J1473/AVERAGE(L1353:L1472)</f>
        <v>23.867950224169565</v>
      </c>
      <c r="P1473" s="99"/>
      <c r="Q1473" s="107">
        <f t="shared" ref="Q1473:Q1536" si="318">1/M1473-(G1473/100-(((E1473/E1353)^(1/10))-1))</f>
        <v>2.1636349599385991E-2</v>
      </c>
      <c r="R1473" s="97">
        <f t="shared" si="311"/>
        <v>1.0305714011765221</v>
      </c>
      <c r="S1473" s="97">
        <f t="shared" si="314"/>
        <v>21.759050055303792</v>
      </c>
      <c r="T1473" s="100">
        <f t="shared" si="305"/>
        <v>6.8920554422549518E-2</v>
      </c>
      <c r="U1473" s="100">
        <f t="shared" si="306"/>
        <v>5.4752609652403361E-2</v>
      </c>
      <c r="V1473" s="100">
        <f t="shared" si="307"/>
        <v>1.4167944770146157E-2</v>
      </c>
      <c r="Y1473" s="81"/>
      <c r="Z1473" s="81"/>
    </row>
    <row r="1474" spans="1:26" ht="13">
      <c r="A1474" s="74">
        <v>1993.02</v>
      </c>
      <c r="B1474" s="95">
        <v>441.7</v>
      </c>
      <c r="C1474" s="96">
        <v>12.4467</v>
      </c>
      <c r="D1474" s="95">
        <v>19.59</v>
      </c>
      <c r="E1474" s="95">
        <v>143.1</v>
      </c>
      <c r="F1474" s="96">
        <f t="shared" si="315"/>
        <v>1993.124999999889</v>
      </c>
      <c r="G1474" s="97">
        <v>6.26</v>
      </c>
      <c r="H1474" s="96">
        <f t="shared" si="312"/>
        <v>985.3228151642204</v>
      </c>
      <c r="I1474" s="96">
        <f t="shared" si="308"/>
        <v>27.76549124633123</v>
      </c>
      <c r="J1474" s="98">
        <f t="shared" si="313"/>
        <v>363238.49285241088</v>
      </c>
      <c r="K1474" s="96">
        <f t="shared" si="309"/>
        <v>43.700416457023053</v>
      </c>
      <c r="L1474" s="98">
        <f t="shared" si="310"/>
        <v>16110.124688654585</v>
      </c>
      <c r="M1474" s="91">
        <f t="shared" si="316"/>
        <v>20.545336792900436</v>
      </c>
      <c r="N1474" s="87"/>
      <c r="O1474" s="99">
        <f t="shared" si="317"/>
        <v>24.122919609042597</v>
      </c>
      <c r="P1474" s="99"/>
      <c r="Q1474" s="107">
        <f t="shared" si="318"/>
        <v>2.4762232417321658E-2</v>
      </c>
      <c r="R1474" s="97">
        <f t="shared" si="311"/>
        <v>1.0261243281280923</v>
      </c>
      <c r="S1474" s="97">
        <f t="shared" si="314"/>
        <v>22.345903010180429</v>
      </c>
      <c r="T1474" s="100">
        <f t="shared" ref="T1474:T1537" si="319">(($J1594/$J1474)^(1/10)-1)</f>
        <v>5.9600835986600931E-2</v>
      </c>
      <c r="U1474" s="100">
        <f t="shared" ref="U1474:U1537" si="320">(($S1594/$S1474)^(1/10)-1)</f>
        <v>5.2780395368372313E-2</v>
      </c>
      <c r="V1474" s="100">
        <f t="shared" ref="V1474:V1537" si="321">T1474-U1474</f>
        <v>6.8204406182286181E-3</v>
      </c>
      <c r="Y1474" s="81"/>
      <c r="Z1474" s="81"/>
    </row>
    <row r="1475" spans="1:26" ht="13">
      <c r="A1475" s="74">
        <v>1993.03</v>
      </c>
      <c r="B1475" s="95">
        <v>450.16</v>
      </c>
      <c r="C1475" s="96">
        <v>12.48</v>
      </c>
      <c r="D1475" s="95">
        <v>19.84</v>
      </c>
      <c r="E1475" s="95">
        <v>143.6</v>
      </c>
      <c r="F1475" s="96">
        <f t="shared" si="315"/>
        <v>1993.2083333332223</v>
      </c>
      <c r="G1475" s="97">
        <v>5.98</v>
      </c>
      <c r="H1475" s="96">
        <f t="shared" si="312"/>
        <v>1000.6984699164343</v>
      </c>
      <c r="I1475" s="96">
        <f t="shared" si="308"/>
        <v>27.742840111420605</v>
      </c>
      <c r="J1475" s="98">
        <f t="shared" si="313"/>
        <v>369758.99744819209</v>
      </c>
      <c r="K1475" s="96">
        <f t="shared" si="309"/>
        <v>44.104002228412241</v>
      </c>
      <c r="L1475" s="98">
        <f t="shared" si="310"/>
        <v>16296.469054052182</v>
      </c>
      <c r="M1475" s="91">
        <f t="shared" si="316"/>
        <v>20.855200148690905</v>
      </c>
      <c r="N1475" s="87"/>
      <c r="O1475" s="99">
        <f t="shared" si="317"/>
        <v>24.480250697934427</v>
      </c>
      <c r="P1475" s="99"/>
      <c r="Q1475" s="107">
        <f t="shared" si="318"/>
        <v>2.7201413706418577E-2</v>
      </c>
      <c r="R1475" s="97">
        <f t="shared" si="311"/>
        <v>1.0057303710261363</v>
      </c>
      <c r="S1475" s="97">
        <f t="shared" si="314"/>
        <v>22.849836012483646</v>
      </c>
      <c r="T1475" s="100">
        <f t="shared" si="319"/>
        <v>5.8458949850013875E-2</v>
      </c>
      <c r="U1475" s="100">
        <f t="shared" si="320"/>
        <v>5.0921333723028761E-2</v>
      </c>
      <c r="V1475" s="100">
        <f t="shared" si="321"/>
        <v>7.5376161269851139E-3</v>
      </c>
      <c r="Y1475" s="81"/>
      <c r="Z1475" s="81"/>
    </row>
    <row r="1476" spans="1:26" ht="13">
      <c r="A1476" s="74">
        <v>1993.04</v>
      </c>
      <c r="B1476" s="95">
        <v>443.08</v>
      </c>
      <c r="C1476" s="96">
        <v>12.4933</v>
      </c>
      <c r="D1476" s="95">
        <v>19.670000000000002</v>
      </c>
      <c r="E1476" s="95">
        <v>144</v>
      </c>
      <c r="F1476" s="96">
        <f t="shared" si="315"/>
        <v>1993.2916666665556</v>
      </c>
      <c r="G1476" s="97">
        <v>5.97</v>
      </c>
      <c r="H1476" s="96">
        <f t="shared" si="312"/>
        <v>982.22374402777734</v>
      </c>
      <c r="I1476" s="96">
        <f t="shared" si="308"/>
        <v>27.695260226736099</v>
      </c>
      <c r="J1476" s="98">
        <f t="shared" si="313"/>
        <v>363785.35470651079</v>
      </c>
      <c r="K1476" s="96">
        <f t="shared" si="309"/>
        <v>43.604633576388878</v>
      </c>
      <c r="L1476" s="98">
        <f t="shared" si="310"/>
        <v>16149.810253401347</v>
      </c>
      <c r="M1476" s="91">
        <f t="shared" si="316"/>
        <v>20.457362016642175</v>
      </c>
      <c r="N1476" s="87"/>
      <c r="O1476" s="99">
        <f t="shared" si="317"/>
        <v>24.007988301251139</v>
      </c>
      <c r="P1476" s="99"/>
      <c r="Q1476" s="107">
        <f t="shared" si="318"/>
        <v>2.7782730536251445E-2</v>
      </c>
      <c r="R1476" s="97">
        <f t="shared" si="311"/>
        <v>0.99976214427287224</v>
      </c>
      <c r="S1476" s="97">
        <f t="shared" si="314"/>
        <v>22.916938567247321</v>
      </c>
      <c r="T1476" s="100">
        <f t="shared" si="319"/>
        <v>6.5890820412883633E-2</v>
      </c>
      <c r="U1476" s="100">
        <f t="shared" si="320"/>
        <v>4.9880332575390929E-2</v>
      </c>
      <c r="V1476" s="100">
        <f t="shared" si="321"/>
        <v>1.6010487837492704E-2</v>
      </c>
      <c r="Y1476" s="81"/>
      <c r="Z1476" s="81"/>
    </row>
    <row r="1477" spans="1:26" ht="13">
      <c r="A1477" s="74">
        <v>1993.05</v>
      </c>
      <c r="B1477" s="95">
        <v>445.25</v>
      </c>
      <c r="C1477" s="96">
        <v>12.5067</v>
      </c>
      <c r="D1477" s="95">
        <v>19.5</v>
      </c>
      <c r="E1477" s="95">
        <v>144.19999999999999</v>
      </c>
      <c r="F1477" s="96">
        <f t="shared" si="315"/>
        <v>1993.3749999998888</v>
      </c>
      <c r="G1477" s="97">
        <v>6.04</v>
      </c>
      <c r="H1477" s="96">
        <f t="shared" si="312"/>
        <v>985.66524011789159</v>
      </c>
      <c r="I1477" s="96">
        <f t="shared" si="308"/>
        <v>27.686511978848817</v>
      </c>
      <c r="J1477" s="98">
        <f t="shared" si="313"/>
        <v>365914.49773898849</v>
      </c>
      <c r="K1477" s="96">
        <f t="shared" si="309"/>
        <v>43.167820735090146</v>
      </c>
      <c r="L1477" s="98">
        <f t="shared" si="310"/>
        <v>16025.452455722127</v>
      </c>
      <c r="M1477" s="91">
        <f t="shared" si="316"/>
        <v>20.517605633764859</v>
      </c>
      <c r="N1477" s="87"/>
      <c r="O1477" s="99">
        <f t="shared" si="317"/>
        <v>24.073856030062416</v>
      </c>
      <c r="P1477" s="99"/>
      <c r="Q1477" s="107">
        <f t="shared" si="318"/>
        <v>2.6453373546910595E-2</v>
      </c>
      <c r="R1477" s="97">
        <f t="shared" si="311"/>
        <v>1.011012320562737</v>
      </c>
      <c r="S1477" s="97">
        <f t="shared" si="314"/>
        <v>22.879710266790326</v>
      </c>
      <c r="T1477" s="100">
        <f t="shared" si="319"/>
        <v>7.0971797155078731E-2</v>
      </c>
      <c r="U1477" s="100">
        <f t="shared" si="320"/>
        <v>5.3926187685223281E-2</v>
      </c>
      <c r="V1477" s="100">
        <f t="shared" si="321"/>
        <v>1.7045609469855449E-2</v>
      </c>
      <c r="Y1477" s="81"/>
      <c r="Z1477" s="81"/>
    </row>
    <row r="1478" spans="1:26" ht="13">
      <c r="A1478" s="74">
        <v>1993.06</v>
      </c>
      <c r="B1478" s="95">
        <v>448.06</v>
      </c>
      <c r="C1478" s="96">
        <v>12.52</v>
      </c>
      <c r="D1478" s="95">
        <v>19.329999999999998</v>
      </c>
      <c r="E1478" s="95">
        <v>144.4</v>
      </c>
      <c r="F1478" s="96">
        <f t="shared" si="315"/>
        <v>1993.4583333332221</v>
      </c>
      <c r="G1478" s="97">
        <v>5.96</v>
      </c>
      <c r="H1478" s="96">
        <f t="shared" si="312"/>
        <v>990.51203067867004</v>
      </c>
      <c r="I1478" s="96">
        <f t="shared" si="308"/>
        <v>27.677566897506914</v>
      </c>
      <c r="J1478" s="98">
        <f t="shared" si="313"/>
        <v>368570.04387133976</v>
      </c>
      <c r="K1478" s="96">
        <f t="shared" si="309"/>
        <v>42.732217901662032</v>
      </c>
      <c r="L1478" s="98">
        <f t="shared" si="310"/>
        <v>15900.680596422346</v>
      </c>
      <c r="M1478" s="91">
        <f t="shared" si="316"/>
        <v>20.608357012960187</v>
      </c>
      <c r="N1478" s="87"/>
      <c r="O1478" s="99">
        <f t="shared" si="317"/>
        <v>24.175761110239712</v>
      </c>
      <c r="P1478" s="99"/>
      <c r="Q1478" s="107">
        <f t="shared" si="318"/>
        <v>2.686917161722039E-2</v>
      </c>
      <c r="R1478" s="97">
        <f t="shared" si="311"/>
        <v>1.0162531878887435</v>
      </c>
      <c r="S1478" s="97">
        <f t="shared" si="314"/>
        <v>23.099630647956758</v>
      </c>
      <c r="T1478" s="100">
        <f t="shared" si="319"/>
        <v>7.6033620472631069E-2</v>
      </c>
      <c r="U1478" s="100">
        <f t="shared" si="320"/>
        <v>5.5223289231552286E-2</v>
      </c>
      <c r="V1478" s="100">
        <f t="shared" si="321"/>
        <v>2.0810331241078783E-2</v>
      </c>
      <c r="Y1478" s="81"/>
      <c r="Z1478" s="81"/>
    </row>
    <row r="1479" spans="1:26" ht="13">
      <c r="A1479" s="74">
        <v>1993.07</v>
      </c>
      <c r="B1479" s="95">
        <v>447.29</v>
      </c>
      <c r="C1479" s="96">
        <v>12.52</v>
      </c>
      <c r="D1479" s="95">
        <v>19.690000000000001</v>
      </c>
      <c r="E1479" s="95">
        <v>144.4</v>
      </c>
      <c r="F1479" s="96">
        <f t="shared" si="315"/>
        <v>1993.5416666665553</v>
      </c>
      <c r="G1479" s="97">
        <v>5.81</v>
      </c>
      <c r="H1479" s="96">
        <f t="shared" si="312"/>
        <v>988.8098161011078</v>
      </c>
      <c r="I1479" s="96">
        <f t="shared" si="308"/>
        <v>27.677566897506914</v>
      </c>
      <c r="J1479" s="98">
        <f t="shared" si="313"/>
        <v>368794.8853627877</v>
      </c>
      <c r="K1479" s="96">
        <f t="shared" si="309"/>
        <v>43.528058483379489</v>
      </c>
      <c r="L1479" s="98">
        <f t="shared" si="310"/>
        <v>16234.593424385273</v>
      </c>
      <c r="M1479" s="91">
        <f t="shared" si="316"/>
        <v>20.564596413297132</v>
      </c>
      <c r="N1479" s="87"/>
      <c r="O1479" s="99">
        <f t="shared" si="317"/>
        <v>24.120424250680511</v>
      </c>
      <c r="P1479" s="99"/>
      <c r="Q1479" s="107">
        <f t="shared" si="318"/>
        <v>2.8056084282618216E-2</v>
      </c>
      <c r="R1479" s="97">
        <f t="shared" si="311"/>
        <v>1.0146808528422979</v>
      </c>
      <c r="S1479" s="97">
        <f t="shared" si="314"/>
        <v>23.475073285038576</v>
      </c>
      <c r="T1479" s="100">
        <f t="shared" si="319"/>
        <v>7.6491577847394021E-2</v>
      </c>
      <c r="U1479" s="100">
        <f t="shared" si="320"/>
        <v>4.7973867483517729E-2</v>
      </c>
      <c r="V1479" s="100">
        <f t="shared" si="321"/>
        <v>2.8517710363876292E-2</v>
      </c>
      <c r="Y1479" s="81"/>
      <c r="Z1479" s="81"/>
    </row>
    <row r="1480" spans="1:26" ht="13">
      <c r="A1480" s="74">
        <v>1993.08</v>
      </c>
      <c r="B1480" s="95">
        <v>454.13</v>
      </c>
      <c r="C1480" s="96">
        <v>12.52</v>
      </c>
      <c r="D1480" s="95">
        <v>20.05</v>
      </c>
      <c r="E1480" s="95">
        <v>144.80000000000001</v>
      </c>
      <c r="F1480" s="96">
        <f t="shared" si="315"/>
        <v>1993.6249999998886</v>
      </c>
      <c r="G1480" s="97">
        <v>5.68</v>
      </c>
      <c r="H1480" s="96">
        <f t="shared" si="312"/>
        <v>1001.1574976864637</v>
      </c>
      <c r="I1480" s="96">
        <f t="shared" si="308"/>
        <v>27.601109530386729</v>
      </c>
      <c r="J1480" s="98">
        <f t="shared" si="313"/>
        <v>374258.0432544605</v>
      </c>
      <c r="K1480" s="96">
        <f t="shared" si="309"/>
        <v>44.201457354972362</v>
      </c>
      <c r="L1480" s="98">
        <f t="shared" si="310"/>
        <v>16523.624881095577</v>
      </c>
      <c r="M1480" s="91">
        <f t="shared" si="316"/>
        <v>20.812227546627376</v>
      </c>
      <c r="N1480" s="87"/>
      <c r="O1480" s="99">
        <f t="shared" si="317"/>
        <v>24.405153638797515</v>
      </c>
      <c r="P1480" s="99"/>
      <c r="Q1480" s="107">
        <f t="shared" si="318"/>
        <v>2.8753403914616546E-2</v>
      </c>
      <c r="R1480" s="97">
        <f t="shared" si="311"/>
        <v>1.0293065194781301</v>
      </c>
      <c r="S1480" s="97">
        <f t="shared" si="314"/>
        <v>23.753907084764691</v>
      </c>
      <c r="T1480" s="100">
        <f t="shared" si="319"/>
        <v>7.4323886325245558E-2</v>
      </c>
      <c r="U1480" s="100">
        <f t="shared" si="320"/>
        <v>4.2692712610931327E-2</v>
      </c>
      <c r="V1480" s="100">
        <f t="shared" si="321"/>
        <v>3.1631173714314231E-2</v>
      </c>
      <c r="Y1480" s="81"/>
      <c r="Z1480" s="81"/>
    </row>
    <row r="1481" spans="1:26" ht="13">
      <c r="A1481" s="74">
        <v>1993.09</v>
      </c>
      <c r="B1481" s="95">
        <v>459.24</v>
      </c>
      <c r="C1481" s="96">
        <v>12.52</v>
      </c>
      <c r="D1481" s="95">
        <v>20.41</v>
      </c>
      <c r="E1481" s="95">
        <v>145.1</v>
      </c>
      <c r="F1481" s="96">
        <f t="shared" si="315"/>
        <v>1993.7083333332218</v>
      </c>
      <c r="G1481" s="97">
        <v>5.36</v>
      </c>
      <c r="H1481" s="96">
        <f t="shared" si="312"/>
        <v>1010.3295824948309</v>
      </c>
      <c r="I1481" s="96">
        <f t="shared" ref="I1481:I1544" si="322">C1481*$E$1859/E1481</f>
        <v>27.544043142660225</v>
      </c>
      <c r="J1481" s="98">
        <f t="shared" si="313"/>
        <v>378544.85609894485</v>
      </c>
      <c r="K1481" s="96">
        <f t="shared" ref="K1481:K1544" si="323">D1481*$E$1859/E1481</f>
        <v>44.902070330806325</v>
      </c>
      <c r="L1481" s="98">
        <f t="shared" ref="L1481:L1544" si="324">K1481*(J1481/H1481)</f>
        <v>16823.666302977665</v>
      </c>
      <c r="M1481" s="91">
        <f t="shared" si="316"/>
        <v>20.993501005229117</v>
      </c>
      <c r="N1481" s="87"/>
      <c r="O1481" s="99">
        <f t="shared" si="317"/>
        <v>24.610598936385493</v>
      </c>
      <c r="P1481" s="99"/>
      <c r="Q1481" s="107">
        <f t="shared" si="318"/>
        <v>3.1236860631154627E-2</v>
      </c>
      <c r="R1481" s="97">
        <f t="shared" ref="R1481:R1544" si="325">((G1481/G1482+G1481/1200+((1+G1482/1200)^(-119))*(1-G1481/G1482)))</f>
        <v>1.0067735459886391</v>
      </c>
      <c r="S1481" s="97">
        <f t="shared" si="314"/>
        <v>24.399499975201177</v>
      </c>
      <c r="T1481" s="100">
        <f t="shared" si="319"/>
        <v>7.6097963468300778E-2</v>
      </c>
      <c r="U1481" s="100">
        <f t="shared" si="320"/>
        <v>4.144377535130328E-2</v>
      </c>
      <c r="V1481" s="100">
        <f t="shared" si="321"/>
        <v>3.4654188116997497E-2</v>
      </c>
      <c r="Y1481" s="81"/>
      <c r="Z1481" s="81"/>
    </row>
    <row r="1482" spans="1:26" ht="13">
      <c r="A1482" s="74">
        <v>1993.1</v>
      </c>
      <c r="B1482" s="95">
        <v>463.9</v>
      </c>
      <c r="C1482" s="96">
        <v>12.54</v>
      </c>
      <c r="D1482" s="95">
        <v>20.9</v>
      </c>
      <c r="E1482" s="95">
        <v>145.69999999999999</v>
      </c>
      <c r="F1482" s="96">
        <f t="shared" si="315"/>
        <v>1993.7916666665551</v>
      </c>
      <c r="G1482" s="97">
        <v>5.33</v>
      </c>
      <c r="H1482" s="96">
        <f t="shared" ref="H1482:H1545" si="326">B1482*$E$1859/E1482</f>
        <v>1016.378791695264</v>
      </c>
      <c r="I1482" s="96">
        <f t="shared" si="322"/>
        <v>27.474434248455722</v>
      </c>
      <c r="J1482" s="98">
        <f t="shared" ref="J1482:J1545" si="327">J1481*((H1482+(I1482/12))/H1481)</f>
        <v>381669.17238895933</v>
      </c>
      <c r="K1482" s="96">
        <f t="shared" si="323"/>
        <v>45.790723747426206</v>
      </c>
      <c r="L1482" s="98">
        <f t="shared" si="324"/>
        <v>17195.269892065637</v>
      </c>
      <c r="M1482" s="91">
        <f t="shared" si="316"/>
        <v>21.109178247475114</v>
      </c>
      <c r="N1482" s="87"/>
      <c r="O1482" s="99">
        <f t="shared" si="317"/>
        <v>24.737889343598049</v>
      </c>
      <c r="P1482" s="99"/>
      <c r="Q1482" s="107">
        <f t="shared" si="318"/>
        <v>3.1395305530902265E-2</v>
      </c>
      <c r="R1482" s="97">
        <f t="shared" si="325"/>
        <v>0.9749773690649266</v>
      </c>
      <c r="S1482" s="97">
        <f t="shared" ref="S1482:S1545" si="328">S1481*R1481*E1481/E1482</f>
        <v>24.463612135323089</v>
      </c>
      <c r="T1482" s="100">
        <f t="shared" si="319"/>
        <v>7.7493239381000834E-2</v>
      </c>
      <c r="U1482" s="100">
        <f t="shared" si="320"/>
        <v>4.1485400178090881E-2</v>
      </c>
      <c r="V1482" s="100">
        <f t="shared" si="321"/>
        <v>3.6007839202909953E-2</v>
      </c>
      <c r="Y1482" s="81"/>
      <c r="Z1482" s="81"/>
    </row>
    <row r="1483" spans="1:26" ht="13">
      <c r="A1483" s="74">
        <v>1993.11</v>
      </c>
      <c r="B1483" s="95">
        <v>462.89</v>
      </c>
      <c r="C1483" s="96">
        <v>12.56</v>
      </c>
      <c r="D1483" s="95">
        <v>21.39</v>
      </c>
      <c r="E1483" s="95">
        <v>145.80000000000001</v>
      </c>
      <c r="F1483" s="96">
        <f t="shared" ref="F1483:F1546" si="329">F1482+1/12</f>
        <v>1993.8749999998884</v>
      </c>
      <c r="G1483" s="97">
        <v>5.72</v>
      </c>
      <c r="H1483" s="96">
        <f t="shared" si="326"/>
        <v>1013.4703514746224</v>
      </c>
      <c r="I1483" s="96">
        <f t="shared" si="322"/>
        <v>27.499379149519882</v>
      </c>
      <c r="J1483" s="98">
        <f t="shared" si="327"/>
        <v>381437.54299995129</v>
      </c>
      <c r="K1483" s="96">
        <f t="shared" si="323"/>
        <v>46.832143312757182</v>
      </c>
      <c r="L1483" s="98">
        <f t="shared" si="324"/>
        <v>17626.107811292008</v>
      </c>
      <c r="M1483" s="91">
        <f t="shared" si="316"/>
        <v>21.037901189606369</v>
      </c>
      <c r="N1483" s="87"/>
      <c r="O1483" s="99">
        <f t="shared" si="317"/>
        <v>24.645407638434449</v>
      </c>
      <c r="P1483" s="99"/>
      <c r="Q1483" s="107">
        <f t="shared" si="318"/>
        <v>2.7521778620273905E-2</v>
      </c>
      <c r="R1483" s="97">
        <f t="shared" si="325"/>
        <v>1.0009977036045139</v>
      </c>
      <c r="S1483" s="97">
        <f t="shared" si="328"/>
        <v>23.83510916583657</v>
      </c>
      <c r="T1483" s="100">
        <f t="shared" si="319"/>
        <v>7.9150376069160977E-2</v>
      </c>
      <c r="U1483" s="100">
        <f t="shared" si="320"/>
        <v>4.4771092884486663E-2</v>
      </c>
      <c r="V1483" s="100">
        <f t="shared" si="321"/>
        <v>3.4379283184674314E-2</v>
      </c>
      <c r="Y1483" s="81"/>
      <c r="Z1483" s="81"/>
    </row>
    <row r="1484" spans="1:26" ht="13">
      <c r="A1484" s="74">
        <v>1993.12</v>
      </c>
      <c r="B1484" s="95">
        <v>465.95</v>
      </c>
      <c r="C1484" s="96">
        <v>12.58</v>
      </c>
      <c r="D1484" s="95">
        <v>21.89</v>
      </c>
      <c r="E1484" s="95">
        <v>145.80000000000001</v>
      </c>
      <c r="F1484" s="96">
        <f t="shared" si="329"/>
        <v>1993.9583333332216</v>
      </c>
      <c r="G1484" s="97">
        <v>5.77</v>
      </c>
      <c r="H1484" s="96">
        <f t="shared" si="326"/>
        <v>1020.1700409807951</v>
      </c>
      <c r="I1484" s="96">
        <f t="shared" si="322"/>
        <v>27.543167969821663</v>
      </c>
      <c r="J1484" s="98">
        <f t="shared" si="327"/>
        <v>384822.95329719567</v>
      </c>
      <c r="K1484" s="96">
        <f t="shared" si="323"/>
        <v>47.926863820301769</v>
      </c>
      <c r="L1484" s="98">
        <f t="shared" si="324"/>
        <v>18078.708976661906</v>
      </c>
      <c r="M1484" s="91">
        <f t="shared" si="316"/>
        <v>21.164732079814641</v>
      </c>
      <c r="N1484" s="87"/>
      <c r="O1484" s="99">
        <f t="shared" si="317"/>
        <v>24.783708947329519</v>
      </c>
      <c r="P1484" s="99"/>
      <c r="Q1484" s="107">
        <f t="shared" si="318"/>
        <v>2.6634499475645647E-2</v>
      </c>
      <c r="R1484" s="97">
        <f t="shared" si="325"/>
        <v>1.0063172790165771</v>
      </c>
      <c r="S1484" s="97">
        <f t="shared" si="328"/>
        <v>23.858889540165308</v>
      </c>
      <c r="T1484" s="100">
        <f t="shared" si="319"/>
        <v>8.1575467808095992E-2</v>
      </c>
      <c r="U1484" s="100">
        <f t="shared" si="320"/>
        <v>4.5405950157139996E-2</v>
      </c>
      <c r="V1484" s="100">
        <f t="shared" si="321"/>
        <v>3.6169517650955996E-2</v>
      </c>
      <c r="Y1484" s="81"/>
      <c r="Z1484" s="81"/>
    </row>
    <row r="1485" spans="1:26" ht="13">
      <c r="A1485" s="74">
        <v>1994.01</v>
      </c>
      <c r="B1485" s="95">
        <v>472.99</v>
      </c>
      <c r="C1485" s="96">
        <v>12.6233</v>
      </c>
      <c r="D1485" s="95">
        <v>22.156700000000001</v>
      </c>
      <c r="E1485" s="95">
        <v>146.19999999999999</v>
      </c>
      <c r="F1485" s="96">
        <f t="shared" si="329"/>
        <v>1994.0416666665549</v>
      </c>
      <c r="G1485" s="97">
        <v>5.75</v>
      </c>
      <c r="H1485" s="96">
        <f t="shared" si="326"/>
        <v>1032.7503713748288</v>
      </c>
      <c r="I1485" s="96">
        <f t="shared" si="322"/>
        <v>27.562353882694932</v>
      </c>
      <c r="J1485" s="98">
        <f t="shared" si="327"/>
        <v>390434.84660986584</v>
      </c>
      <c r="K1485" s="96">
        <f t="shared" si="323"/>
        <v>48.378063285567706</v>
      </c>
      <c r="L1485" s="98">
        <f t="shared" si="324"/>
        <v>18289.493997506954</v>
      </c>
      <c r="M1485" s="91">
        <f t="shared" si="316"/>
        <v>21.411974913826533</v>
      </c>
      <c r="N1485" s="87"/>
      <c r="O1485" s="99">
        <f t="shared" si="317"/>
        <v>25.061136005191315</v>
      </c>
      <c r="P1485" s="99"/>
      <c r="Q1485" s="107">
        <f t="shared" si="318"/>
        <v>2.5960655912227633E-2</v>
      </c>
      <c r="R1485" s="97">
        <f t="shared" si="325"/>
        <v>0.98835683742500158</v>
      </c>
      <c r="S1485" s="97">
        <f t="shared" si="328"/>
        <v>23.943923027307019</v>
      </c>
      <c r="T1485" s="100">
        <f t="shared" si="319"/>
        <v>8.4698885504677968E-2</v>
      </c>
      <c r="U1485" s="100">
        <f t="shared" si="320"/>
        <v>4.5906114053420266E-2</v>
      </c>
      <c r="V1485" s="100">
        <f t="shared" si="321"/>
        <v>3.8792771451257702E-2</v>
      </c>
      <c r="Y1485" s="81"/>
      <c r="Z1485" s="81"/>
    </row>
    <row r="1486" spans="1:26" ht="13">
      <c r="A1486" s="74">
        <v>1994.02</v>
      </c>
      <c r="B1486" s="95">
        <v>471.58</v>
      </c>
      <c r="C1486" s="96">
        <v>12.666700000000001</v>
      </c>
      <c r="D1486" s="95">
        <v>22.433299999999999</v>
      </c>
      <c r="E1486" s="95">
        <v>146.69999999999999</v>
      </c>
      <c r="F1486" s="96">
        <f t="shared" si="329"/>
        <v>1994.1249999998881</v>
      </c>
      <c r="G1486" s="97">
        <v>5.97</v>
      </c>
      <c r="H1486" s="96">
        <f t="shared" si="326"/>
        <v>1026.1622589638714</v>
      </c>
      <c r="I1486" s="96">
        <f t="shared" si="322"/>
        <v>27.562851447511925</v>
      </c>
      <c r="J1486" s="98">
        <f t="shared" si="327"/>
        <v>388812.54055026727</v>
      </c>
      <c r="K1486" s="96">
        <f t="shared" si="323"/>
        <v>48.815059595432842</v>
      </c>
      <c r="L1486" s="98">
        <f t="shared" si="324"/>
        <v>18496.009936651917</v>
      </c>
      <c r="M1486" s="91">
        <f t="shared" si="316"/>
        <v>21.263840187313019</v>
      </c>
      <c r="N1486" s="87"/>
      <c r="O1486" s="99">
        <f t="shared" si="317"/>
        <v>24.875326969291894</v>
      </c>
      <c r="P1486" s="99"/>
      <c r="Q1486" s="107">
        <f t="shared" si="318"/>
        <v>2.3932517058300323E-2</v>
      </c>
      <c r="R1486" s="97">
        <f t="shared" si="325"/>
        <v>0.96773502402725808</v>
      </c>
      <c r="S1486" s="97">
        <f t="shared" si="328"/>
        <v>23.584481756475945</v>
      </c>
      <c r="T1486" s="100">
        <f t="shared" si="319"/>
        <v>8.5740916893514596E-2</v>
      </c>
      <c r="U1486" s="100">
        <f t="shared" si="320"/>
        <v>4.7880387204005226E-2</v>
      </c>
      <c r="V1486" s="100">
        <f t="shared" si="321"/>
        <v>3.786052968950937E-2</v>
      </c>
      <c r="Y1486" s="81"/>
      <c r="Z1486" s="81"/>
    </row>
    <row r="1487" spans="1:26" ht="13">
      <c r="A1487" s="74">
        <v>1994.03</v>
      </c>
      <c r="B1487" s="95">
        <v>463.81</v>
      </c>
      <c r="C1487" s="96">
        <v>12.71</v>
      </c>
      <c r="D1487" s="95">
        <v>22.71</v>
      </c>
      <c r="E1487" s="95">
        <v>147.19999999999999</v>
      </c>
      <c r="F1487" s="96">
        <f t="shared" si="329"/>
        <v>1994.2083333332214</v>
      </c>
      <c r="G1487" s="97">
        <v>6.48</v>
      </c>
      <c r="H1487" s="96">
        <f t="shared" si="326"/>
        <v>1005.8264952785324</v>
      </c>
      <c r="I1487" s="96">
        <f t="shared" si="322"/>
        <v>27.56312877038043</v>
      </c>
      <c r="J1487" s="98">
        <f t="shared" si="327"/>
        <v>381977.63144659926</v>
      </c>
      <c r="K1487" s="96">
        <f t="shared" si="323"/>
        <v>49.249304042119554</v>
      </c>
      <c r="L1487" s="98">
        <f t="shared" si="324"/>
        <v>18703.158642875893</v>
      </c>
      <c r="M1487" s="91">
        <f t="shared" si="316"/>
        <v>20.833375889460406</v>
      </c>
      <c r="N1487" s="87"/>
      <c r="O1487" s="99">
        <f t="shared" si="317"/>
        <v>24.359940418108941</v>
      </c>
      <c r="P1487" s="99"/>
      <c r="Q1487" s="107">
        <f t="shared" si="318"/>
        <v>1.995467848836488E-2</v>
      </c>
      <c r="R1487" s="97">
        <f t="shared" si="325"/>
        <v>0.97038865435690924</v>
      </c>
      <c r="S1487" s="97">
        <f t="shared" si="328"/>
        <v>22.746003445159296</v>
      </c>
      <c r="T1487" s="100">
        <f t="shared" si="319"/>
        <v>8.5257985518339074E-2</v>
      </c>
      <c r="U1487" s="100">
        <f t="shared" si="320"/>
        <v>5.3500739833072242E-2</v>
      </c>
      <c r="V1487" s="100">
        <f t="shared" si="321"/>
        <v>3.1757245685266833E-2</v>
      </c>
      <c r="Y1487" s="81"/>
      <c r="Z1487" s="81"/>
    </row>
    <row r="1488" spans="1:26" ht="13">
      <c r="A1488" s="74">
        <v>1994.04</v>
      </c>
      <c r="B1488" s="95">
        <v>447.23</v>
      </c>
      <c r="C1488" s="96">
        <v>12.753299999999999</v>
      </c>
      <c r="D1488" s="95">
        <v>23.54</v>
      </c>
      <c r="E1488" s="95">
        <v>147.4</v>
      </c>
      <c r="F1488" s="96">
        <f t="shared" si="329"/>
        <v>1994.2916666665546</v>
      </c>
      <c r="G1488" s="97">
        <v>6.97</v>
      </c>
      <c r="H1488" s="96">
        <f t="shared" si="326"/>
        <v>968.55484542062391</v>
      </c>
      <c r="I1488" s="96">
        <f t="shared" si="322"/>
        <v>27.619503410108539</v>
      </c>
      <c r="J1488" s="98">
        <f t="shared" si="327"/>
        <v>368697.24241230084</v>
      </c>
      <c r="K1488" s="96">
        <f t="shared" si="323"/>
        <v>50.979990298507445</v>
      </c>
      <c r="L1488" s="98">
        <f t="shared" si="324"/>
        <v>19406.419708842343</v>
      </c>
      <c r="M1488" s="91">
        <f t="shared" si="316"/>
        <v>20.055250085063843</v>
      </c>
      <c r="N1488" s="87"/>
      <c r="O1488" s="99">
        <f t="shared" si="317"/>
        <v>23.440099239459407</v>
      </c>
      <c r="P1488" s="99"/>
      <c r="Q1488" s="107">
        <f t="shared" si="318"/>
        <v>1.6553849274837051E-2</v>
      </c>
      <c r="R1488" s="97">
        <f t="shared" si="325"/>
        <v>0.99094149793811337</v>
      </c>
      <c r="S1488" s="97">
        <f t="shared" si="328"/>
        <v>22.042514606387069</v>
      </c>
      <c r="T1488" s="100">
        <f t="shared" si="319"/>
        <v>8.9808068518690165E-2</v>
      </c>
      <c r="U1488" s="100">
        <f t="shared" si="320"/>
        <v>5.232368303426016E-2</v>
      </c>
      <c r="V1488" s="100">
        <f t="shared" si="321"/>
        <v>3.7484385484430005E-2</v>
      </c>
      <c r="Y1488" s="81"/>
      <c r="Z1488" s="81"/>
    </row>
    <row r="1489" spans="1:26" ht="13">
      <c r="A1489" s="74">
        <v>1994.05</v>
      </c>
      <c r="B1489" s="95">
        <v>450.9</v>
      </c>
      <c r="C1489" s="96">
        <v>12.7967</v>
      </c>
      <c r="D1489" s="95">
        <v>24.37</v>
      </c>
      <c r="E1489" s="95">
        <v>147.5</v>
      </c>
      <c r="F1489" s="96">
        <f t="shared" si="329"/>
        <v>1994.3749999998879</v>
      </c>
      <c r="G1489" s="97">
        <v>7.18</v>
      </c>
      <c r="H1489" s="96">
        <f t="shared" si="326"/>
        <v>975.84083694915216</v>
      </c>
      <c r="I1489" s="96">
        <f t="shared" si="322"/>
        <v>27.694704897288126</v>
      </c>
      <c r="J1489" s="98">
        <f t="shared" si="327"/>
        <v>372349.32101712778</v>
      </c>
      <c r="K1489" s="96">
        <f t="shared" si="323"/>
        <v>52.741719220338972</v>
      </c>
      <c r="L1489" s="98">
        <f t="shared" si="324"/>
        <v>20124.535269876702</v>
      </c>
      <c r="M1489" s="91">
        <f t="shared" si="316"/>
        <v>20.196492421281445</v>
      </c>
      <c r="N1489" s="87"/>
      <c r="O1489" s="99">
        <f t="shared" si="317"/>
        <v>23.593459579735018</v>
      </c>
      <c r="P1489" s="99"/>
      <c r="Q1489" s="107">
        <f t="shared" si="318"/>
        <v>1.3874324550450685E-2</v>
      </c>
      <c r="R1489" s="97">
        <f t="shared" si="325"/>
        <v>1.0116668390942878</v>
      </c>
      <c r="S1489" s="97">
        <f t="shared" si="328"/>
        <v>21.828033735635355</v>
      </c>
      <c r="T1489" s="100">
        <f t="shared" si="319"/>
        <v>8.5278123057876742E-2</v>
      </c>
      <c r="U1489" s="100">
        <f t="shared" si="320"/>
        <v>5.0008874729805752E-2</v>
      </c>
      <c r="V1489" s="100">
        <f t="shared" si="321"/>
        <v>3.526924832807099E-2</v>
      </c>
      <c r="Y1489" s="81"/>
      <c r="Z1489" s="81"/>
    </row>
    <row r="1490" spans="1:26" ht="13">
      <c r="A1490" s="74">
        <v>1994.06</v>
      </c>
      <c r="B1490" s="95">
        <v>454.83</v>
      </c>
      <c r="C1490" s="96">
        <v>12.84</v>
      </c>
      <c r="D1490" s="95">
        <v>25.2</v>
      </c>
      <c r="E1490" s="95">
        <v>148</v>
      </c>
      <c r="F1490" s="96">
        <f t="shared" si="329"/>
        <v>1994.4583333332212</v>
      </c>
      <c r="G1490" s="97">
        <v>7.1</v>
      </c>
      <c r="H1490" s="96">
        <f t="shared" si="326"/>
        <v>981.02067577702655</v>
      </c>
      <c r="I1490" s="96">
        <f t="shared" si="322"/>
        <v>27.694535270270258</v>
      </c>
      <c r="J1490" s="98">
        <f t="shared" si="327"/>
        <v>375206.3917079806</v>
      </c>
      <c r="K1490" s="96">
        <f t="shared" si="323"/>
        <v>54.35376081081079</v>
      </c>
      <c r="L1490" s="98">
        <f t="shared" si="324"/>
        <v>20788.428799861733</v>
      </c>
      <c r="M1490" s="91">
        <f t="shared" si="316"/>
        <v>20.290763690670303</v>
      </c>
      <c r="N1490" s="87"/>
      <c r="O1490" s="99">
        <f t="shared" si="317"/>
        <v>23.69008723443196</v>
      </c>
      <c r="P1490" s="99"/>
      <c r="Q1490" s="107">
        <f t="shared" si="318"/>
        <v>1.4494740216395317E-2</v>
      </c>
      <c r="R1490" s="97">
        <f t="shared" si="325"/>
        <v>0.99183211848935038</v>
      </c>
      <c r="S1490" s="97">
        <f t="shared" si="328"/>
        <v>22.008094183875812</v>
      </c>
      <c r="T1490" s="100">
        <f t="shared" si="319"/>
        <v>8.7165820727450605E-2</v>
      </c>
      <c r="U1490" s="100">
        <f t="shared" si="320"/>
        <v>4.9143494253137465E-2</v>
      </c>
      <c r="V1490" s="100">
        <f t="shared" si="321"/>
        <v>3.8022326474313139E-2</v>
      </c>
      <c r="Y1490" s="81"/>
      <c r="Z1490" s="81"/>
    </row>
    <row r="1491" spans="1:26" ht="13">
      <c r="A1491" s="74">
        <v>1994.07</v>
      </c>
      <c r="B1491" s="95">
        <v>451.4</v>
      </c>
      <c r="C1491" s="96">
        <v>12.87</v>
      </c>
      <c r="D1491" s="95">
        <v>25.91</v>
      </c>
      <c r="E1491" s="95">
        <v>148.4</v>
      </c>
      <c r="F1491" s="96">
        <f t="shared" si="329"/>
        <v>1994.5416666665544</v>
      </c>
      <c r="G1491" s="97">
        <v>7.3</v>
      </c>
      <c r="H1491" s="96">
        <f t="shared" si="326"/>
        <v>970.99820552560607</v>
      </c>
      <c r="I1491" s="96">
        <f t="shared" si="322"/>
        <v>27.68441937331535</v>
      </c>
      <c r="J1491" s="98">
        <f t="shared" si="327"/>
        <v>372255.50523614982</v>
      </c>
      <c r="K1491" s="96">
        <f t="shared" si="323"/>
        <v>55.734522607816686</v>
      </c>
      <c r="L1491" s="98">
        <f t="shared" si="324"/>
        <v>21367.169119779886</v>
      </c>
      <c r="M1491" s="91">
        <f t="shared" si="316"/>
        <v>20.067951816142141</v>
      </c>
      <c r="N1491" s="87"/>
      <c r="O1491" s="99">
        <f t="shared" si="317"/>
        <v>23.415889076109906</v>
      </c>
      <c r="P1491" s="99"/>
      <c r="Q1491" s="107">
        <f t="shared" si="318"/>
        <v>1.2922687944643303E-2</v>
      </c>
      <c r="R1491" s="97">
        <f t="shared" si="325"/>
        <v>1.0103198282151835</v>
      </c>
      <c r="S1491" s="97">
        <f t="shared" si="328"/>
        <v>21.769498196694009</v>
      </c>
      <c r="T1491" s="100">
        <f t="shared" si="319"/>
        <v>8.5737172821608088E-2</v>
      </c>
      <c r="U1491" s="100">
        <f t="shared" si="320"/>
        <v>5.2774661185686522E-2</v>
      </c>
      <c r="V1491" s="100">
        <f t="shared" si="321"/>
        <v>3.2962511635921565E-2</v>
      </c>
      <c r="Y1491" s="81"/>
      <c r="Z1491" s="81"/>
    </row>
    <row r="1492" spans="1:26" ht="13">
      <c r="A1492" s="74">
        <v>1994.08</v>
      </c>
      <c r="B1492" s="95">
        <v>464.24</v>
      </c>
      <c r="C1492" s="96">
        <v>12.9</v>
      </c>
      <c r="D1492" s="95">
        <v>26.62</v>
      </c>
      <c r="E1492" s="95">
        <v>149</v>
      </c>
      <c r="F1492" s="96">
        <f t="shared" si="329"/>
        <v>1994.6249999998877</v>
      </c>
      <c r="G1492" s="97">
        <v>7.24</v>
      </c>
      <c r="H1492" s="96">
        <f t="shared" si="326"/>
        <v>994.59681154362386</v>
      </c>
      <c r="I1492" s="96">
        <f t="shared" si="322"/>
        <v>27.637211073825497</v>
      </c>
      <c r="J1492" s="98">
        <f t="shared" si="327"/>
        <v>382185.54727831867</v>
      </c>
      <c r="K1492" s="96">
        <f t="shared" si="323"/>
        <v>57.031206107382538</v>
      </c>
      <c r="L1492" s="98">
        <f t="shared" si="324"/>
        <v>21914.913123705075</v>
      </c>
      <c r="M1492" s="91">
        <f t="shared" si="316"/>
        <v>20.535549404755628</v>
      </c>
      <c r="N1492" s="87"/>
      <c r="O1492" s="99">
        <f t="shared" si="317"/>
        <v>23.945020932611584</v>
      </c>
      <c r="P1492" s="99"/>
      <c r="Q1492" s="107">
        <f t="shared" si="318"/>
        <v>1.2408744966443216E-2</v>
      </c>
      <c r="R1492" s="97">
        <f t="shared" si="325"/>
        <v>0.99064841438498441</v>
      </c>
      <c r="S1492" s="97">
        <f t="shared" si="328"/>
        <v>21.905588608568678</v>
      </c>
      <c r="T1492" s="100">
        <f t="shared" si="319"/>
        <v>8.1315070024978064E-2</v>
      </c>
      <c r="U1492" s="100">
        <f t="shared" si="320"/>
        <v>5.4303842134975744E-2</v>
      </c>
      <c r="V1492" s="100">
        <f t="shared" si="321"/>
        <v>2.7011227890002321E-2</v>
      </c>
      <c r="Y1492" s="81"/>
      <c r="Z1492" s="81"/>
    </row>
    <row r="1493" spans="1:26" ht="13">
      <c r="A1493" s="74">
        <v>1994.09</v>
      </c>
      <c r="B1493" s="95">
        <v>466.96</v>
      </c>
      <c r="C1493" s="96">
        <v>12.92</v>
      </c>
      <c r="D1493" s="95">
        <v>27.33</v>
      </c>
      <c r="E1493" s="95">
        <v>149.4</v>
      </c>
      <c r="F1493" s="96">
        <f t="shared" si="329"/>
        <v>1994.7083333332209</v>
      </c>
      <c r="G1493" s="97">
        <v>7.46</v>
      </c>
      <c r="H1493" s="96">
        <f t="shared" si="326"/>
        <v>997.7456805890223</v>
      </c>
      <c r="I1493" s="96">
        <f t="shared" si="322"/>
        <v>27.60594953145916</v>
      </c>
      <c r="J1493" s="98">
        <f t="shared" si="327"/>
        <v>384279.52994486532</v>
      </c>
      <c r="K1493" s="96">
        <f t="shared" si="323"/>
        <v>58.395557329317249</v>
      </c>
      <c r="L1493" s="98">
        <f t="shared" si="324"/>
        <v>22490.919036733703</v>
      </c>
      <c r="M1493" s="91">
        <f t="shared" si="316"/>
        <v>20.57645010081886</v>
      </c>
      <c r="N1493" s="87"/>
      <c r="O1493" s="99">
        <f t="shared" si="317"/>
        <v>23.975369102753451</v>
      </c>
      <c r="P1493" s="99"/>
      <c r="Q1493" s="107">
        <f t="shared" si="318"/>
        <v>9.8951853180564639E-3</v>
      </c>
      <c r="R1493" s="97">
        <f t="shared" si="325"/>
        <v>0.98687330677053553</v>
      </c>
      <c r="S1493" s="97">
        <f t="shared" si="328"/>
        <v>21.642635586117823</v>
      </c>
      <c r="T1493" s="100">
        <f t="shared" si="319"/>
        <v>8.3467666640532734E-2</v>
      </c>
      <c r="U1493" s="100">
        <f t="shared" si="320"/>
        <v>5.7006347749036346E-2</v>
      </c>
      <c r="V1493" s="100">
        <f t="shared" si="321"/>
        <v>2.6461318891496388E-2</v>
      </c>
      <c r="Y1493" s="81"/>
      <c r="Z1493" s="81"/>
    </row>
    <row r="1494" spans="1:26" ht="13">
      <c r="A1494" s="74">
        <v>1994.1</v>
      </c>
      <c r="B1494" s="95">
        <v>463.81</v>
      </c>
      <c r="C1494" s="96">
        <v>13.013299999999999</v>
      </c>
      <c r="D1494" s="95">
        <v>28.42</v>
      </c>
      <c r="E1494" s="95">
        <v>149.5</v>
      </c>
      <c r="F1494" s="96">
        <f t="shared" si="329"/>
        <v>1994.7916666665542</v>
      </c>
      <c r="G1494" s="97">
        <v>7.74</v>
      </c>
      <c r="H1494" s="96">
        <f t="shared" si="326"/>
        <v>990.35224150501642</v>
      </c>
      <c r="I1494" s="96">
        <f t="shared" si="322"/>
        <v>27.786703228428085</v>
      </c>
      <c r="J1494" s="98">
        <f t="shared" si="327"/>
        <v>382323.79557030246</v>
      </c>
      <c r="K1494" s="96">
        <f t="shared" si="323"/>
        <v>60.683923812709018</v>
      </c>
      <c r="L1494" s="98">
        <f t="shared" si="324"/>
        <v>23426.925400720116</v>
      </c>
      <c r="M1494" s="91">
        <f t="shared" si="316"/>
        <v>20.39575928241025</v>
      </c>
      <c r="N1494" s="87"/>
      <c r="O1494" s="99">
        <f t="shared" si="317"/>
        <v>23.747831033857789</v>
      </c>
      <c r="P1494" s="99"/>
      <c r="Q1494" s="107">
        <f t="shared" si="318"/>
        <v>7.2995277900827146E-3</v>
      </c>
      <c r="R1494" s="97">
        <f t="shared" si="325"/>
        <v>0.99139596332361246</v>
      </c>
      <c r="S1494" s="97">
        <f t="shared" si="328"/>
        <v>21.344252699708385</v>
      </c>
      <c r="T1494" s="100">
        <f t="shared" si="319"/>
        <v>8.3563299276743219E-2</v>
      </c>
      <c r="U1494" s="100">
        <f t="shared" si="320"/>
        <v>5.8539710698669367E-2</v>
      </c>
      <c r="V1494" s="100">
        <f t="shared" si="321"/>
        <v>2.5023588578073852E-2</v>
      </c>
      <c r="Y1494" s="81"/>
      <c r="Z1494" s="81"/>
    </row>
    <row r="1495" spans="1:26" ht="13">
      <c r="A1495" s="74">
        <v>1994.11</v>
      </c>
      <c r="B1495" s="95">
        <v>461.01</v>
      </c>
      <c r="C1495" s="96">
        <v>13.0967</v>
      </c>
      <c r="D1495" s="95">
        <v>29.51</v>
      </c>
      <c r="E1495" s="95">
        <v>149.69999999999999</v>
      </c>
      <c r="F1495" s="96">
        <f t="shared" si="329"/>
        <v>1994.8749999998875</v>
      </c>
      <c r="G1495" s="97">
        <v>7.96</v>
      </c>
      <c r="H1495" s="96">
        <f t="shared" si="326"/>
        <v>983.05840150300583</v>
      </c>
      <c r="I1495" s="96">
        <f t="shared" si="322"/>
        <v>27.927422326987305</v>
      </c>
      <c r="J1495" s="98">
        <f t="shared" si="327"/>
        <v>380406.46554815478</v>
      </c>
      <c r="K1495" s="96">
        <f t="shared" si="323"/>
        <v>62.927167368069462</v>
      </c>
      <c r="L1495" s="98">
        <f t="shared" si="324"/>
        <v>24350.436646333153</v>
      </c>
      <c r="M1495" s="91">
        <f t="shared" si="316"/>
        <v>20.20947302039405</v>
      </c>
      <c r="N1495" s="87"/>
      <c r="O1495" s="99">
        <f t="shared" si="317"/>
        <v>23.513754336451807</v>
      </c>
      <c r="P1495" s="99"/>
      <c r="Q1495" s="107">
        <f t="shared" si="318"/>
        <v>5.689940976984123E-3</v>
      </c>
      <c r="R1495" s="97">
        <f t="shared" si="325"/>
        <v>1.0169643925831136</v>
      </c>
      <c r="S1495" s="97">
        <f t="shared" si="328"/>
        <v>21.132335283995836</v>
      </c>
      <c r="T1495" s="100">
        <f t="shared" si="319"/>
        <v>8.9119377079032169E-2</v>
      </c>
      <c r="U1495" s="100">
        <f t="shared" si="320"/>
        <v>5.9129573012722814E-2</v>
      </c>
      <c r="V1495" s="100">
        <f t="shared" si="321"/>
        <v>2.9989804066309356E-2</v>
      </c>
      <c r="Y1495" s="81"/>
      <c r="Z1495" s="81"/>
    </row>
    <row r="1496" spans="1:26" ht="13">
      <c r="A1496" s="74">
        <v>1994.12</v>
      </c>
      <c r="B1496" s="95">
        <v>455.19</v>
      </c>
      <c r="C1496" s="96">
        <v>13.17</v>
      </c>
      <c r="D1496" s="95">
        <v>30.6</v>
      </c>
      <c r="E1496" s="95">
        <v>149.69999999999999</v>
      </c>
      <c r="F1496" s="96">
        <f t="shared" si="329"/>
        <v>1994.9583333332207</v>
      </c>
      <c r="G1496" s="97">
        <v>7.81</v>
      </c>
      <c r="H1496" s="96">
        <f t="shared" si="326"/>
        <v>970.64782494989947</v>
      </c>
      <c r="I1496" s="96">
        <f t="shared" si="322"/>
        <v>28.08372735470941</v>
      </c>
      <c r="J1496" s="98">
        <f t="shared" si="327"/>
        <v>376509.65304180747</v>
      </c>
      <c r="K1496" s="96">
        <f t="shared" si="323"/>
        <v>65.251484969939867</v>
      </c>
      <c r="L1496" s="98">
        <f t="shared" si="324"/>
        <v>25310.739214568228</v>
      </c>
      <c r="M1496" s="91">
        <f t="shared" si="316"/>
        <v>19.911484108090324</v>
      </c>
      <c r="N1496" s="87"/>
      <c r="O1496" s="99">
        <f t="shared" si="317"/>
        <v>23.150110785223831</v>
      </c>
      <c r="P1496" s="99"/>
      <c r="Q1496" s="107">
        <f t="shared" si="318"/>
        <v>7.9304689773231005E-3</v>
      </c>
      <c r="R1496" s="97">
        <f t="shared" si="325"/>
        <v>1.0085772379629767</v>
      </c>
      <c r="S1496" s="97">
        <f t="shared" si="328"/>
        <v>21.490832515951524</v>
      </c>
      <c r="T1496" s="100">
        <f t="shared" si="319"/>
        <v>9.3581239201921518E-2</v>
      </c>
      <c r="U1496" s="100">
        <f t="shared" si="320"/>
        <v>5.7764808949848812E-2</v>
      </c>
      <c r="V1496" s="100">
        <f t="shared" si="321"/>
        <v>3.5816430252072706E-2</v>
      </c>
      <c r="Y1496" s="81"/>
      <c r="Z1496" s="81"/>
    </row>
    <row r="1497" spans="1:26" ht="13">
      <c r="A1497" s="74">
        <v>1995.01</v>
      </c>
      <c r="B1497" s="95">
        <v>465.25</v>
      </c>
      <c r="C1497" s="96">
        <v>13.18</v>
      </c>
      <c r="D1497" s="95">
        <v>31.25</v>
      </c>
      <c r="E1497" s="95">
        <v>150.30000000000001</v>
      </c>
      <c r="F1497" s="96">
        <f t="shared" si="329"/>
        <v>1995.041666666554</v>
      </c>
      <c r="G1497" s="97">
        <v>7.78</v>
      </c>
      <c r="H1497" s="96">
        <f t="shared" si="326"/>
        <v>988.13930555555521</v>
      </c>
      <c r="I1497" s="96">
        <f t="shared" si="322"/>
        <v>27.992855555555547</v>
      </c>
      <c r="J1497" s="98">
        <f t="shared" si="327"/>
        <v>384199.37269422703</v>
      </c>
      <c r="K1497" s="96">
        <f t="shared" si="323"/>
        <v>66.371527777777743</v>
      </c>
      <c r="L1497" s="98">
        <f t="shared" si="324"/>
        <v>25805.97613475463</v>
      </c>
      <c r="M1497" s="91">
        <f t="shared" si="316"/>
        <v>20.219119422457297</v>
      </c>
      <c r="N1497" s="87"/>
      <c r="O1497" s="99">
        <f t="shared" si="317"/>
        <v>23.488372636558683</v>
      </c>
      <c r="P1497" s="99"/>
      <c r="Q1497" s="107">
        <f t="shared" si="318"/>
        <v>7.6841322003245241E-3</v>
      </c>
      <c r="R1497" s="97">
        <f t="shared" si="325"/>
        <v>1.0281526145343234</v>
      </c>
      <c r="S1497" s="97">
        <f t="shared" si="328"/>
        <v>21.588636897667055</v>
      </c>
      <c r="T1497" s="100">
        <f t="shared" si="319"/>
        <v>8.9664153638160826E-2</v>
      </c>
      <c r="U1497" s="100">
        <f t="shared" si="320"/>
        <v>5.751990297624876E-2</v>
      </c>
      <c r="V1497" s="100">
        <f t="shared" si="321"/>
        <v>3.2144250661912066E-2</v>
      </c>
      <c r="Y1497" s="81"/>
      <c r="Z1497" s="81"/>
    </row>
    <row r="1498" spans="1:26" ht="13">
      <c r="A1498" s="74">
        <v>1995.02</v>
      </c>
      <c r="B1498" s="95">
        <v>481.92</v>
      </c>
      <c r="C1498" s="96">
        <v>13.18</v>
      </c>
      <c r="D1498" s="95">
        <v>31.9</v>
      </c>
      <c r="E1498" s="95">
        <v>150.9</v>
      </c>
      <c r="F1498" s="96">
        <f t="shared" si="329"/>
        <v>1995.1249999998872</v>
      </c>
      <c r="G1498" s="97">
        <v>7.47</v>
      </c>
      <c r="H1498" s="96">
        <f t="shared" si="326"/>
        <v>1019.474773757455</v>
      </c>
      <c r="I1498" s="96">
        <f t="shared" si="322"/>
        <v>27.881551954937034</v>
      </c>
      <c r="J1498" s="98">
        <f t="shared" si="327"/>
        <v>397286.33325850527</v>
      </c>
      <c r="K1498" s="96">
        <f t="shared" si="323"/>
        <v>67.482663684559284</v>
      </c>
      <c r="L1498" s="98">
        <f t="shared" si="324"/>
        <v>26297.796378955671</v>
      </c>
      <c r="M1498" s="91">
        <f t="shared" si="316"/>
        <v>20.802571764332676</v>
      </c>
      <c r="N1498" s="87"/>
      <c r="O1498" s="99">
        <f t="shared" si="317"/>
        <v>24.144282243906428</v>
      </c>
      <c r="P1498" s="99"/>
      <c r="Q1498" s="107">
        <f t="shared" si="318"/>
        <v>9.3198886486230981E-3</v>
      </c>
      <c r="R1498" s="97">
        <f t="shared" si="325"/>
        <v>1.0253227230664379</v>
      </c>
      <c r="S1498" s="97">
        <f t="shared" si="328"/>
        <v>22.108157353389348</v>
      </c>
      <c r="T1498" s="100">
        <f t="shared" si="319"/>
        <v>8.7208998858727238E-2</v>
      </c>
      <c r="U1498" s="100">
        <f t="shared" si="320"/>
        <v>5.5197207419650729E-2</v>
      </c>
      <c r="V1498" s="100">
        <f t="shared" si="321"/>
        <v>3.2011791439076509E-2</v>
      </c>
      <c r="Y1498" s="81"/>
      <c r="Z1498" s="81"/>
    </row>
    <row r="1499" spans="1:26" ht="13">
      <c r="A1499" s="74">
        <v>1995.03</v>
      </c>
      <c r="B1499" s="95">
        <v>493.15</v>
      </c>
      <c r="C1499" s="96">
        <v>13.17</v>
      </c>
      <c r="D1499" s="95">
        <v>32.549999999999997</v>
      </c>
      <c r="E1499" s="95">
        <v>151.4</v>
      </c>
      <c r="F1499" s="96">
        <f t="shared" si="329"/>
        <v>1995.2083333332205</v>
      </c>
      <c r="G1499" s="97">
        <v>7.2</v>
      </c>
      <c r="H1499" s="96">
        <f t="shared" si="326"/>
        <v>1039.78592850066</v>
      </c>
      <c r="I1499" s="96">
        <f t="shared" si="322"/>
        <v>27.768388276089819</v>
      </c>
      <c r="J1499" s="98">
        <f t="shared" si="327"/>
        <v>406103.3024012894</v>
      </c>
      <c r="K1499" s="96">
        <f t="shared" si="323"/>
        <v>68.6302990422721</v>
      </c>
      <c r="L1499" s="98">
        <f t="shared" si="324"/>
        <v>26804.547284116336</v>
      </c>
      <c r="M1499" s="91">
        <f t="shared" si="316"/>
        <v>21.152737302036989</v>
      </c>
      <c r="N1499" s="87"/>
      <c r="O1499" s="99">
        <f t="shared" si="317"/>
        <v>24.527320822094776</v>
      </c>
      <c r="P1499" s="99"/>
      <c r="Q1499" s="107">
        <f t="shared" si="318"/>
        <v>1.117661660186179E-2</v>
      </c>
      <c r="R1499" s="97">
        <f t="shared" si="325"/>
        <v>1.0159636566781896</v>
      </c>
      <c r="S1499" s="97">
        <f t="shared" si="328"/>
        <v>22.59313481785582</v>
      </c>
      <c r="T1499" s="100">
        <f t="shared" si="319"/>
        <v>8.3705001216803909E-2</v>
      </c>
      <c r="U1499" s="100">
        <f t="shared" si="320"/>
        <v>4.9657281417052834E-2</v>
      </c>
      <c r="V1499" s="100">
        <f t="shared" si="321"/>
        <v>3.4047719799751075E-2</v>
      </c>
      <c r="Y1499" s="81"/>
      <c r="Z1499" s="81"/>
    </row>
    <row r="1500" spans="1:26" ht="13">
      <c r="A1500" s="74">
        <v>1995.04</v>
      </c>
      <c r="B1500" s="95">
        <v>507.91</v>
      </c>
      <c r="C1500" s="96">
        <v>13.2433</v>
      </c>
      <c r="D1500" s="95">
        <v>33.176699999999997</v>
      </c>
      <c r="E1500" s="95">
        <v>151.9</v>
      </c>
      <c r="F1500" s="96">
        <f t="shared" si="329"/>
        <v>1995.2916666665537</v>
      </c>
      <c r="G1500" s="97">
        <v>7.06</v>
      </c>
      <c r="H1500" s="96">
        <f t="shared" si="326"/>
        <v>1067.3817258393678</v>
      </c>
      <c r="I1500" s="96">
        <f t="shared" si="322"/>
        <v>27.831025988479254</v>
      </c>
      <c r="J1500" s="98">
        <f t="shared" si="327"/>
        <v>417787.05389498262</v>
      </c>
      <c r="K1500" s="96">
        <f t="shared" si="323"/>
        <v>69.721413840355467</v>
      </c>
      <c r="L1500" s="98">
        <f t="shared" si="324"/>
        <v>27289.865824570625</v>
      </c>
      <c r="M1500" s="91">
        <f t="shared" si="316"/>
        <v>21.642739261879658</v>
      </c>
      <c r="N1500" s="87"/>
      <c r="O1500" s="99">
        <f t="shared" si="317"/>
        <v>25.070444808546711</v>
      </c>
      <c r="P1500" s="99"/>
      <c r="Q1500" s="107">
        <f t="shared" si="318"/>
        <v>1.1362181625356529E-2</v>
      </c>
      <c r="R1500" s="97">
        <f t="shared" si="325"/>
        <v>1.0370731500299206</v>
      </c>
      <c r="S1500" s="97">
        <f t="shared" si="328"/>
        <v>22.878248223945615</v>
      </c>
      <c r="T1500" s="100">
        <f t="shared" si="319"/>
        <v>7.7283159829842241E-2</v>
      </c>
      <c r="U1500" s="100">
        <f t="shared" si="320"/>
        <v>4.9368146274700875E-2</v>
      </c>
      <c r="V1500" s="100">
        <f t="shared" si="321"/>
        <v>2.7915013555141366E-2</v>
      </c>
      <c r="Y1500" s="81"/>
      <c r="Z1500" s="81"/>
    </row>
    <row r="1501" spans="1:26" ht="13">
      <c r="A1501" s="74">
        <v>1995.05</v>
      </c>
      <c r="B1501" s="95">
        <v>523.80999999999995</v>
      </c>
      <c r="C1501" s="96">
        <v>13.306699999999999</v>
      </c>
      <c r="D1501" s="95">
        <v>33.8033</v>
      </c>
      <c r="E1501" s="95">
        <v>152.19999999999999</v>
      </c>
      <c r="F1501" s="96">
        <f t="shared" si="329"/>
        <v>1995.374999999887</v>
      </c>
      <c r="G1501" s="97">
        <v>6.63</v>
      </c>
      <c r="H1501" s="96">
        <f t="shared" si="326"/>
        <v>1098.6260847897499</v>
      </c>
      <c r="I1501" s="96">
        <f t="shared" si="322"/>
        <v>27.909142098226013</v>
      </c>
      <c r="J1501" s="98">
        <f t="shared" si="327"/>
        <v>430926.83465478336</v>
      </c>
      <c r="K1501" s="96">
        <f t="shared" si="323"/>
        <v>70.89820188994743</v>
      </c>
      <c r="L1501" s="98">
        <f t="shared" si="324"/>
        <v>27809.222943216133</v>
      </c>
      <c r="M1501" s="91">
        <f t="shared" si="316"/>
        <v>22.195426698019954</v>
      </c>
      <c r="N1501" s="87"/>
      <c r="O1501" s="99">
        <f t="shared" si="317"/>
        <v>25.68421771112796</v>
      </c>
      <c r="P1501" s="99"/>
      <c r="Q1501" s="107">
        <f t="shared" si="318"/>
        <v>1.432917273293545E-2</v>
      </c>
      <c r="R1501" s="97">
        <f t="shared" si="325"/>
        <v>1.0395819290594353</v>
      </c>
      <c r="S1501" s="97">
        <f t="shared" si="328"/>
        <v>23.679650033681522</v>
      </c>
      <c r="T1501" s="100">
        <f t="shared" si="319"/>
        <v>7.5490821436598132E-2</v>
      </c>
      <c r="U1501" s="100">
        <f t="shared" si="320"/>
        <v>4.792778951194876E-2</v>
      </c>
      <c r="V1501" s="100">
        <f t="shared" si="321"/>
        <v>2.7563031924649373E-2</v>
      </c>
      <c r="Y1501" s="81"/>
      <c r="Z1501" s="81"/>
    </row>
    <row r="1502" spans="1:26" ht="13">
      <c r="A1502" s="74">
        <v>1995.06</v>
      </c>
      <c r="B1502" s="95">
        <v>539.35</v>
      </c>
      <c r="C1502" s="96">
        <v>13.36</v>
      </c>
      <c r="D1502" s="95">
        <v>34.43</v>
      </c>
      <c r="E1502" s="95">
        <v>152.5</v>
      </c>
      <c r="F1502" s="96">
        <f t="shared" si="329"/>
        <v>1995.4583333332203</v>
      </c>
      <c r="G1502" s="97">
        <v>6.17</v>
      </c>
      <c r="H1502" s="96">
        <f t="shared" si="326"/>
        <v>1128.9939454098358</v>
      </c>
      <c r="I1502" s="96">
        <f t="shared" si="322"/>
        <v>27.965809049180319</v>
      </c>
      <c r="J1502" s="98">
        <f t="shared" si="327"/>
        <v>443752.48514528491</v>
      </c>
      <c r="K1502" s="96">
        <f t="shared" si="323"/>
        <v>72.070569278688495</v>
      </c>
      <c r="L1502" s="98">
        <f t="shared" si="324"/>
        <v>28327.427576809412</v>
      </c>
      <c r="M1502" s="91">
        <f t="shared" si="316"/>
        <v>22.71835675952061</v>
      </c>
      <c r="N1502" s="87"/>
      <c r="O1502" s="99">
        <f t="shared" si="317"/>
        <v>26.261521783971144</v>
      </c>
      <c r="P1502" s="99"/>
      <c r="Q1502" s="107">
        <f t="shared" si="318"/>
        <v>1.7806905868943394E-2</v>
      </c>
      <c r="R1502" s="97">
        <f t="shared" si="325"/>
        <v>0.99703757516656621</v>
      </c>
      <c r="S1502" s="97">
        <f t="shared" si="328"/>
        <v>24.568509501608332</v>
      </c>
      <c r="T1502" s="100">
        <f t="shared" si="319"/>
        <v>7.4603462558099798E-2</v>
      </c>
      <c r="U1502" s="100">
        <f t="shared" si="320"/>
        <v>4.5564377019249314E-2</v>
      </c>
      <c r="V1502" s="100">
        <f t="shared" si="321"/>
        <v>2.9039085538850484E-2</v>
      </c>
      <c r="Y1502" s="81"/>
      <c r="Z1502" s="81"/>
    </row>
    <row r="1503" spans="1:26" ht="13">
      <c r="A1503" s="74">
        <v>1995.07</v>
      </c>
      <c r="B1503" s="95">
        <v>557.37</v>
      </c>
      <c r="C1503" s="96">
        <v>13.44</v>
      </c>
      <c r="D1503" s="95">
        <v>34.68</v>
      </c>
      <c r="E1503" s="95">
        <v>152.5</v>
      </c>
      <c r="F1503" s="96">
        <f t="shared" si="329"/>
        <v>1995.5416666665535</v>
      </c>
      <c r="G1503" s="97">
        <v>6.28</v>
      </c>
      <c r="H1503" s="96">
        <f t="shared" si="326"/>
        <v>1166.7142956393438</v>
      </c>
      <c r="I1503" s="96">
        <f t="shared" si="322"/>
        <v>28.133268983606545</v>
      </c>
      <c r="J1503" s="98">
        <f t="shared" si="327"/>
        <v>459500.00079501286</v>
      </c>
      <c r="K1503" s="96">
        <f t="shared" si="323"/>
        <v>72.593881573770474</v>
      </c>
      <c r="L1503" s="98">
        <f t="shared" si="324"/>
        <v>28590.451634589317</v>
      </c>
      <c r="M1503" s="91">
        <f t="shared" si="316"/>
        <v>23.376412691512126</v>
      </c>
      <c r="N1503" s="87"/>
      <c r="O1503" s="99">
        <f t="shared" si="317"/>
        <v>26.992759359536386</v>
      </c>
      <c r="P1503" s="99"/>
      <c r="Q1503" s="107">
        <f t="shared" si="318"/>
        <v>1.5275527417729688E-2</v>
      </c>
      <c r="R1503" s="97">
        <f t="shared" si="325"/>
        <v>0.98990604708569518</v>
      </c>
      <c r="S1503" s="97">
        <f t="shared" si="328"/>
        <v>24.495727138940314</v>
      </c>
      <c r="T1503" s="100">
        <f t="shared" si="319"/>
        <v>7.2289126458986219E-2</v>
      </c>
      <c r="U1503" s="100">
        <f t="shared" si="320"/>
        <v>4.4208894671601051E-2</v>
      </c>
      <c r="V1503" s="100">
        <f t="shared" si="321"/>
        <v>2.8080231787385168E-2</v>
      </c>
      <c r="Y1503" s="81"/>
      <c r="Z1503" s="81"/>
    </row>
    <row r="1504" spans="1:26" ht="13">
      <c r="A1504" s="74">
        <v>1995.08</v>
      </c>
      <c r="B1504" s="95">
        <v>559.11</v>
      </c>
      <c r="C1504" s="96">
        <v>13.51</v>
      </c>
      <c r="D1504" s="95">
        <v>34.93</v>
      </c>
      <c r="E1504" s="95">
        <v>152.9</v>
      </c>
      <c r="F1504" s="96">
        <f t="shared" si="329"/>
        <v>1995.6249999998868</v>
      </c>
      <c r="G1504" s="97">
        <v>6.49</v>
      </c>
      <c r="H1504" s="96">
        <f t="shared" si="326"/>
        <v>1167.2947923806405</v>
      </c>
      <c r="I1504" s="96">
        <f t="shared" si="322"/>
        <v>28.205813963374741</v>
      </c>
      <c r="J1504" s="98">
        <f t="shared" si="327"/>
        <v>460654.341567503</v>
      </c>
      <c r="K1504" s="96">
        <f t="shared" si="323"/>
        <v>72.925912786134703</v>
      </c>
      <c r="L1504" s="98">
        <f t="shared" si="324"/>
        <v>28779.052692588004</v>
      </c>
      <c r="M1504" s="91">
        <f t="shared" si="316"/>
        <v>23.284070256230528</v>
      </c>
      <c r="N1504" s="87"/>
      <c r="O1504" s="99">
        <f t="shared" si="317"/>
        <v>26.857726122313171</v>
      </c>
      <c r="P1504" s="99"/>
      <c r="Q1504" s="107">
        <f t="shared" si="318"/>
        <v>1.3424483051002793E-2</v>
      </c>
      <c r="R1504" s="97">
        <f t="shared" si="325"/>
        <v>1.0268502039316021</v>
      </c>
      <c r="S1504" s="97">
        <f t="shared" si="328"/>
        <v>24.185032272375565</v>
      </c>
      <c r="T1504" s="100">
        <f t="shared" si="319"/>
        <v>7.1806056237028626E-2</v>
      </c>
      <c r="U1504" s="100">
        <f t="shared" si="320"/>
        <v>4.4697445527743351E-2</v>
      </c>
      <c r="V1504" s="100">
        <f t="shared" si="321"/>
        <v>2.7108610709285275E-2</v>
      </c>
      <c r="Y1504" s="81"/>
      <c r="Z1504" s="81"/>
    </row>
    <row r="1505" spans="1:26" ht="13">
      <c r="A1505" s="74">
        <v>1995.09</v>
      </c>
      <c r="B1505" s="95">
        <v>578.77</v>
      </c>
      <c r="C1505" s="96">
        <v>13.58</v>
      </c>
      <c r="D1505" s="95">
        <v>35.18</v>
      </c>
      <c r="E1505" s="95">
        <v>153.19999999999999</v>
      </c>
      <c r="F1505" s="96">
        <f t="shared" si="329"/>
        <v>1995.70833333322</v>
      </c>
      <c r="G1505" s="97">
        <v>6.2</v>
      </c>
      <c r="H1505" s="96">
        <f t="shared" si="326"/>
        <v>1205.9742087793732</v>
      </c>
      <c r="I1505" s="96">
        <f t="shared" si="322"/>
        <v>28.296438577023491</v>
      </c>
      <c r="J1505" s="98">
        <f t="shared" si="327"/>
        <v>476849.12029025378</v>
      </c>
      <c r="K1505" s="96">
        <f t="shared" si="323"/>
        <v>73.304028655352468</v>
      </c>
      <c r="L1505" s="98">
        <f t="shared" si="324"/>
        <v>28984.833443010397</v>
      </c>
      <c r="M1505" s="91">
        <f t="shared" si="316"/>
        <v>23.94600707529986</v>
      </c>
      <c r="N1505" s="87"/>
      <c r="O1505" s="99">
        <f t="shared" si="317"/>
        <v>27.591422770766535</v>
      </c>
      <c r="P1505" s="99"/>
      <c r="Q1505" s="107">
        <f t="shared" si="318"/>
        <v>1.5053027578776031E-2</v>
      </c>
      <c r="R1505" s="97">
        <f t="shared" si="325"/>
        <v>1.0170817654715301</v>
      </c>
      <c r="S1505" s="97">
        <f t="shared" si="328"/>
        <v>24.785773978968862</v>
      </c>
      <c r="T1505" s="100">
        <f t="shared" si="319"/>
        <v>6.7111903472969026E-2</v>
      </c>
      <c r="U1505" s="100">
        <f t="shared" si="320"/>
        <v>4.1744359265578401E-2</v>
      </c>
      <c r="V1505" s="100">
        <f t="shared" si="321"/>
        <v>2.5367544207390624E-2</v>
      </c>
      <c r="Y1505" s="81"/>
      <c r="Z1505" s="81"/>
    </row>
    <row r="1506" spans="1:26" ht="13">
      <c r="A1506" s="74">
        <v>1995.1</v>
      </c>
      <c r="B1506" s="95">
        <v>582.91999999999996</v>
      </c>
      <c r="C1506" s="96">
        <v>13.65</v>
      </c>
      <c r="D1506" s="95">
        <v>34.773299999999999</v>
      </c>
      <c r="E1506" s="95">
        <v>153.69999999999999</v>
      </c>
      <c r="F1506" s="96">
        <f t="shared" si="329"/>
        <v>1995.7916666665533</v>
      </c>
      <c r="G1506" s="97">
        <v>6.04</v>
      </c>
      <c r="H1506" s="96">
        <f t="shared" si="326"/>
        <v>1210.6702268054648</v>
      </c>
      <c r="I1506" s="96">
        <f t="shared" si="322"/>
        <v>28.349771145087825</v>
      </c>
      <c r="J1506" s="98">
        <f t="shared" si="327"/>
        <v>479640.09126847744</v>
      </c>
      <c r="K1506" s="96">
        <f t="shared" si="323"/>
        <v>72.220886224137914</v>
      </c>
      <c r="L1506" s="98">
        <f t="shared" si="324"/>
        <v>28612.277474964227</v>
      </c>
      <c r="M1506" s="91">
        <f t="shared" si="316"/>
        <v>23.926762764083268</v>
      </c>
      <c r="N1506" s="87"/>
      <c r="O1506" s="99">
        <f t="shared" si="317"/>
        <v>27.540347277091762</v>
      </c>
      <c r="P1506" s="99"/>
      <c r="Q1506" s="107">
        <f t="shared" si="318"/>
        <v>1.6642280544388349E-2</v>
      </c>
      <c r="R1506" s="97">
        <f t="shared" si="325"/>
        <v>1.0132655333157623</v>
      </c>
      <c r="S1506" s="97">
        <f t="shared" si="328"/>
        <v>25.127151083857772</v>
      </c>
      <c r="T1506" s="100">
        <f t="shared" si="319"/>
        <v>6.3445096153219582E-2</v>
      </c>
      <c r="U1506" s="100">
        <f t="shared" si="320"/>
        <v>3.8297024880978858E-2</v>
      </c>
      <c r="V1506" s="100">
        <f t="shared" si="321"/>
        <v>2.5148071272240724E-2</v>
      </c>
      <c r="Y1506" s="81"/>
      <c r="Z1506" s="81"/>
    </row>
    <row r="1507" spans="1:26" ht="13">
      <c r="A1507" s="74">
        <v>1995.11</v>
      </c>
      <c r="B1507" s="95">
        <v>595.53</v>
      </c>
      <c r="C1507" s="96">
        <v>13.72</v>
      </c>
      <c r="D1507" s="95">
        <v>34.366700000000002</v>
      </c>
      <c r="E1507" s="95">
        <v>153.6</v>
      </c>
      <c r="F1507" s="96">
        <f t="shared" si="329"/>
        <v>1995.8749999998865</v>
      </c>
      <c r="G1507" s="97">
        <v>5.93</v>
      </c>
      <c r="H1507" s="96">
        <f t="shared" si="326"/>
        <v>1237.6652627929684</v>
      </c>
      <c r="I1507" s="96">
        <f t="shared" si="322"/>
        <v>28.51370611979166</v>
      </c>
      <c r="J1507" s="98">
        <f t="shared" si="327"/>
        <v>491276.28605001536</v>
      </c>
      <c r="K1507" s="96">
        <f t="shared" si="323"/>
        <v>71.422885138997387</v>
      </c>
      <c r="L1507" s="98">
        <f t="shared" si="324"/>
        <v>28350.452101145311</v>
      </c>
      <c r="M1507" s="91">
        <f t="shared" si="316"/>
        <v>24.347586881114818</v>
      </c>
      <c r="N1507" s="87"/>
      <c r="O1507" s="99">
        <f t="shared" si="317"/>
        <v>27.996651260629243</v>
      </c>
      <c r="P1507" s="99"/>
      <c r="Q1507" s="107">
        <f t="shared" si="318"/>
        <v>1.6667268345671428E-2</v>
      </c>
      <c r="R1507" s="97">
        <f t="shared" si="325"/>
        <v>1.0215700564770209</v>
      </c>
      <c r="S1507" s="97">
        <f t="shared" si="328"/>
        <v>25.477051974513593</v>
      </c>
      <c r="T1507" s="100">
        <f t="shared" si="319"/>
        <v>6.5889739042914508E-2</v>
      </c>
      <c r="U1507" s="100">
        <f t="shared" si="320"/>
        <v>3.7422133948774805E-2</v>
      </c>
      <c r="V1507" s="100">
        <f t="shared" si="321"/>
        <v>2.8467605094139703E-2</v>
      </c>
      <c r="Y1507" s="81"/>
      <c r="Z1507" s="81"/>
    </row>
    <row r="1508" spans="1:26" ht="13">
      <c r="A1508" s="74">
        <v>1995.12</v>
      </c>
      <c r="B1508" s="95">
        <v>614.57000000000005</v>
      </c>
      <c r="C1508" s="96">
        <v>13.79</v>
      </c>
      <c r="D1508" s="95">
        <v>33.96</v>
      </c>
      <c r="E1508" s="95">
        <v>153.5</v>
      </c>
      <c r="F1508" s="96">
        <f t="shared" si="329"/>
        <v>1995.9583333332198</v>
      </c>
      <c r="G1508" s="97">
        <v>5.71</v>
      </c>
      <c r="H1508" s="96">
        <f t="shared" si="326"/>
        <v>1278.0673790553742</v>
      </c>
      <c r="I1508" s="96">
        <f t="shared" si="322"/>
        <v>28.677854690553733</v>
      </c>
      <c r="J1508" s="98">
        <f t="shared" si="327"/>
        <v>508262.02908837912</v>
      </c>
      <c r="K1508" s="96">
        <f t="shared" si="323"/>
        <v>70.623636351791504</v>
      </c>
      <c r="L1508" s="98">
        <f t="shared" si="324"/>
        <v>28085.618412615899</v>
      </c>
      <c r="M1508" s="91">
        <f t="shared" si="316"/>
        <v>25.027380664939106</v>
      </c>
      <c r="N1508" s="87"/>
      <c r="O1508" s="99">
        <f t="shared" si="317"/>
        <v>28.749997901545374</v>
      </c>
      <c r="P1508" s="99"/>
      <c r="Q1508" s="107">
        <f t="shared" si="318"/>
        <v>1.7399894631425293E-2</v>
      </c>
      <c r="R1508" s="97">
        <f t="shared" si="325"/>
        <v>1.0093056553879096</v>
      </c>
      <c r="S1508" s="97">
        <f t="shared" si="328"/>
        <v>26.04354885992753</v>
      </c>
      <c r="T1508" s="100">
        <f t="shared" si="319"/>
        <v>6.496255336682677E-2</v>
      </c>
      <c r="U1508" s="100">
        <f t="shared" si="320"/>
        <v>3.6530696378202165E-2</v>
      </c>
      <c r="V1508" s="100">
        <f t="shared" si="321"/>
        <v>2.8431856988624604E-2</v>
      </c>
      <c r="Y1508" s="81"/>
      <c r="Z1508" s="81"/>
    </row>
    <row r="1509" spans="1:26" ht="13">
      <c r="A1509" s="74">
        <v>1996.01</v>
      </c>
      <c r="B1509" s="95">
        <v>614.41999999999996</v>
      </c>
      <c r="C1509" s="96">
        <v>13.8933</v>
      </c>
      <c r="D1509" s="95">
        <v>33.986699999999999</v>
      </c>
      <c r="E1509" s="95">
        <v>154.4</v>
      </c>
      <c r="F1509" s="96">
        <f t="shared" si="329"/>
        <v>1996.0416666665531</v>
      </c>
      <c r="G1509" s="97">
        <v>5.65</v>
      </c>
      <c r="H1509" s="96">
        <f t="shared" si="326"/>
        <v>1270.307380893782</v>
      </c>
      <c r="I1509" s="96">
        <f t="shared" si="322"/>
        <v>28.72426277623056</v>
      </c>
      <c r="J1509" s="98">
        <f t="shared" si="327"/>
        <v>506127.95427422028</v>
      </c>
      <c r="K1509" s="96">
        <f t="shared" si="323"/>
        <v>70.267172068328989</v>
      </c>
      <c r="L1509" s="98">
        <f t="shared" si="324"/>
        <v>27996.51532100459</v>
      </c>
      <c r="M1509" s="91">
        <f t="shared" si="316"/>
        <v>24.76246519464403</v>
      </c>
      <c r="N1509" s="87"/>
      <c r="O1509" s="99">
        <f t="shared" si="317"/>
        <v>28.419947350837244</v>
      </c>
      <c r="P1509" s="99"/>
      <c r="Q1509" s="107">
        <f t="shared" si="318"/>
        <v>1.8748642274762389E-2</v>
      </c>
      <c r="R1509" s="97">
        <f t="shared" si="325"/>
        <v>0.99266937736311789</v>
      </c>
      <c r="S1509" s="97">
        <f t="shared" si="328"/>
        <v>26.132680224299655</v>
      </c>
      <c r="T1509" s="100">
        <f t="shared" si="319"/>
        <v>6.6154687065707485E-2</v>
      </c>
      <c r="U1509" s="100">
        <f t="shared" si="320"/>
        <v>3.618809963758407E-2</v>
      </c>
      <c r="V1509" s="100">
        <f t="shared" si="321"/>
        <v>2.9966587428123415E-2</v>
      </c>
      <c r="Y1509" s="81"/>
      <c r="Z1509" s="81"/>
    </row>
    <row r="1510" spans="1:26" ht="13">
      <c r="A1510" s="74">
        <v>1996.02</v>
      </c>
      <c r="B1510" s="95">
        <v>649.54</v>
      </c>
      <c r="C1510" s="96">
        <v>13.996700000000001</v>
      </c>
      <c r="D1510" s="95">
        <v>34.013300000000001</v>
      </c>
      <c r="E1510" s="95">
        <v>154.9</v>
      </c>
      <c r="F1510" s="96">
        <f t="shared" si="329"/>
        <v>1996.1249999998863</v>
      </c>
      <c r="G1510" s="97">
        <v>5.81</v>
      </c>
      <c r="H1510" s="96">
        <f t="shared" si="326"/>
        <v>1338.5828506778562</v>
      </c>
      <c r="I1510" s="96">
        <f t="shared" si="322"/>
        <v>28.84463248773401</v>
      </c>
      <c r="J1510" s="98">
        <f t="shared" si="327"/>
        <v>534288.62936465081</v>
      </c>
      <c r="K1510" s="96">
        <f t="shared" si="323"/>
        <v>70.095175162362793</v>
      </c>
      <c r="L1510" s="98">
        <f t="shared" si="324"/>
        <v>27978.13750834233</v>
      </c>
      <c r="M1510" s="91">
        <f t="shared" si="316"/>
        <v>25.976065550593386</v>
      </c>
      <c r="N1510" s="87"/>
      <c r="O1510" s="99">
        <f t="shared" si="317"/>
        <v>29.784395328216416</v>
      </c>
      <c r="P1510" s="99"/>
      <c r="Q1510" s="107">
        <f t="shared" si="318"/>
        <v>1.588034021383869E-2</v>
      </c>
      <c r="R1510" s="97">
        <f t="shared" si="325"/>
        <v>0.97093668736869509</v>
      </c>
      <c r="S1510" s="97">
        <f t="shared" si="328"/>
        <v>25.857376379947866</v>
      </c>
      <c r="T1510" s="100">
        <f t="shared" si="319"/>
        <v>6.0167400392254544E-2</v>
      </c>
      <c r="U1510" s="100">
        <f t="shared" si="320"/>
        <v>3.6217308702400697E-2</v>
      </c>
      <c r="V1510" s="100">
        <f t="shared" si="321"/>
        <v>2.3950091689853847E-2</v>
      </c>
      <c r="Y1510" s="81"/>
      <c r="Z1510" s="81"/>
    </row>
    <row r="1511" spans="1:26" ht="13">
      <c r="A1511" s="74">
        <v>1996.03</v>
      </c>
      <c r="B1511" s="95">
        <v>647.07000000000005</v>
      </c>
      <c r="C1511" s="96">
        <v>14.1</v>
      </c>
      <c r="D1511" s="95">
        <v>34.04</v>
      </c>
      <c r="E1511" s="95">
        <v>155.69999999999999</v>
      </c>
      <c r="F1511" s="96">
        <f t="shared" si="329"/>
        <v>1996.2083333332196</v>
      </c>
      <c r="G1511" s="97">
        <v>6.27</v>
      </c>
      <c r="H1511" s="96">
        <f t="shared" si="326"/>
        <v>1326.6410336223505</v>
      </c>
      <c r="I1511" s="96">
        <f t="shared" si="322"/>
        <v>28.9082148362235</v>
      </c>
      <c r="J1511" s="98">
        <f t="shared" si="327"/>
        <v>530483.66040765902</v>
      </c>
      <c r="K1511" s="96">
        <f t="shared" si="323"/>
        <v>69.789761207450212</v>
      </c>
      <c r="L1511" s="98">
        <f t="shared" si="324"/>
        <v>27906.816573595923</v>
      </c>
      <c r="M1511" s="91">
        <f t="shared" si="316"/>
        <v>25.629930395216107</v>
      </c>
      <c r="N1511" s="87"/>
      <c r="O1511" s="99">
        <f t="shared" si="317"/>
        <v>29.360970049382338</v>
      </c>
      <c r="P1511" s="99"/>
      <c r="Q1511" s="107">
        <f t="shared" si="318"/>
        <v>1.2808924489647419E-2</v>
      </c>
      <c r="R1511" s="97">
        <f t="shared" si="325"/>
        <v>0.9877236786783421</v>
      </c>
      <c r="S1511" s="97">
        <f t="shared" si="328"/>
        <v>24.976879218074121</v>
      </c>
      <c r="T1511" s="100">
        <f t="shared" si="319"/>
        <v>6.1906477646145319E-2</v>
      </c>
      <c r="U1511" s="100">
        <f t="shared" si="320"/>
        <v>3.8399782951773709E-2</v>
      </c>
      <c r="V1511" s="100">
        <f t="shared" si="321"/>
        <v>2.350669469437161E-2</v>
      </c>
      <c r="Y1511" s="81"/>
      <c r="Z1511" s="81"/>
    </row>
    <row r="1512" spans="1:26" ht="13">
      <c r="A1512" s="74">
        <v>1996.04</v>
      </c>
      <c r="B1512" s="95">
        <v>647.16999999999996</v>
      </c>
      <c r="C1512" s="96">
        <v>14.156700000000001</v>
      </c>
      <c r="D1512" s="95">
        <v>34.33</v>
      </c>
      <c r="E1512" s="95">
        <v>156.30000000000001</v>
      </c>
      <c r="F1512" s="96">
        <f t="shared" si="329"/>
        <v>1996.2916666665528</v>
      </c>
      <c r="G1512" s="97">
        <v>6.51</v>
      </c>
      <c r="H1512" s="96">
        <f t="shared" si="326"/>
        <v>1321.752597472808</v>
      </c>
      <c r="I1512" s="96">
        <f t="shared" si="322"/>
        <v>28.913044480806128</v>
      </c>
      <c r="J1512" s="98">
        <f t="shared" si="327"/>
        <v>529492.37691061129</v>
      </c>
      <c r="K1512" s="96">
        <f t="shared" si="323"/>
        <v>70.11413797184899</v>
      </c>
      <c r="L1512" s="98">
        <f t="shared" si="324"/>
        <v>28087.632769351625</v>
      </c>
      <c r="M1512" s="91">
        <f t="shared" si="316"/>
        <v>25.424203848381527</v>
      </c>
      <c r="N1512" s="87"/>
      <c r="O1512" s="99">
        <f t="shared" si="317"/>
        <v>29.100029225042821</v>
      </c>
      <c r="P1512" s="99"/>
      <c r="Q1512" s="107">
        <f t="shared" si="318"/>
        <v>1.131416555710011E-2</v>
      </c>
      <c r="R1512" s="97">
        <f t="shared" si="325"/>
        <v>0.98882322707635373</v>
      </c>
      <c r="S1512" s="97">
        <f t="shared" si="328"/>
        <v>24.575551549003521</v>
      </c>
      <c r="T1512" s="100">
        <f t="shared" si="319"/>
        <v>6.2051283649494637E-2</v>
      </c>
      <c r="U1512" s="100">
        <f t="shared" si="320"/>
        <v>3.7405899927943409E-2</v>
      </c>
      <c r="V1512" s="100">
        <f t="shared" si="321"/>
        <v>2.4645383721551228E-2</v>
      </c>
      <c r="Y1512" s="81"/>
      <c r="Z1512" s="81"/>
    </row>
    <row r="1513" spans="1:26" ht="13">
      <c r="A1513" s="74">
        <v>1996.05</v>
      </c>
      <c r="B1513" s="95">
        <v>661.23</v>
      </c>
      <c r="C1513" s="96">
        <v>14.2133</v>
      </c>
      <c r="D1513" s="95">
        <v>34.619999999999997</v>
      </c>
      <c r="E1513" s="95">
        <v>156.6</v>
      </c>
      <c r="F1513" s="96">
        <f t="shared" si="329"/>
        <v>1996.3749999998861</v>
      </c>
      <c r="G1513" s="97">
        <v>6.74</v>
      </c>
      <c r="H1513" s="96">
        <f t="shared" si="326"/>
        <v>1347.881042241379</v>
      </c>
      <c r="I1513" s="96">
        <f t="shared" si="322"/>
        <v>28.973031498403568</v>
      </c>
      <c r="J1513" s="98">
        <f t="shared" si="327"/>
        <v>540926.61124759517</v>
      </c>
      <c r="K1513" s="96">
        <f t="shared" si="323"/>
        <v>70.570968773946333</v>
      </c>
      <c r="L1513" s="98">
        <f t="shared" si="324"/>
        <v>28321.278951940691</v>
      </c>
      <c r="M1513" s="91">
        <f t="shared" si="316"/>
        <v>25.81404382769902</v>
      </c>
      <c r="N1513" s="87"/>
      <c r="O1513" s="99">
        <f t="shared" si="317"/>
        <v>29.519946822343126</v>
      </c>
      <c r="P1513" s="99"/>
      <c r="Q1513" s="107">
        <f t="shared" si="318"/>
        <v>8.3329475039432346E-3</v>
      </c>
      <c r="R1513" s="97">
        <f t="shared" si="325"/>
        <v>0.99343767693066021</v>
      </c>
      <c r="S1513" s="97">
        <f t="shared" si="328"/>
        <v>24.254322787204366</v>
      </c>
      <c r="T1513" s="100">
        <f t="shared" si="319"/>
        <v>5.8425418169185894E-2</v>
      </c>
      <c r="U1513" s="100">
        <f t="shared" si="320"/>
        <v>3.7720411327503145E-2</v>
      </c>
      <c r="V1513" s="100">
        <f t="shared" si="321"/>
        <v>2.0705006841682749E-2</v>
      </c>
      <c r="Y1513" s="81"/>
      <c r="Z1513" s="81"/>
    </row>
    <row r="1514" spans="1:26" ht="13">
      <c r="A1514" s="74">
        <v>1996.06</v>
      </c>
      <c r="B1514" s="95">
        <v>668.5</v>
      </c>
      <c r="C1514" s="96">
        <v>14.27</v>
      </c>
      <c r="D1514" s="95">
        <v>34.909999999999997</v>
      </c>
      <c r="E1514" s="95">
        <v>156.69999999999999</v>
      </c>
      <c r="F1514" s="96">
        <f t="shared" si="329"/>
        <v>1996.4583333332193</v>
      </c>
      <c r="G1514" s="97">
        <v>6.91</v>
      </c>
      <c r="H1514" s="96">
        <f t="shared" si="326"/>
        <v>1361.8309141671982</v>
      </c>
      <c r="I1514" s="96">
        <f t="shared" si="322"/>
        <v>29.070048085513712</v>
      </c>
      <c r="J1514" s="98">
        <f t="shared" si="327"/>
        <v>547497.11231848551</v>
      </c>
      <c r="K1514" s="96">
        <f t="shared" si="323"/>
        <v>71.116704881939995</v>
      </c>
      <c r="L1514" s="98">
        <f t="shared" si="324"/>
        <v>28591.060869167279</v>
      </c>
      <c r="M1514" s="91">
        <f t="shared" si="316"/>
        <v>25.966673558333838</v>
      </c>
      <c r="N1514" s="87"/>
      <c r="O1514" s="99">
        <f t="shared" si="317"/>
        <v>29.668053217608328</v>
      </c>
      <c r="P1514" s="99"/>
      <c r="Q1514" s="107">
        <f t="shared" si="318"/>
        <v>5.9017874206194476E-3</v>
      </c>
      <c r="R1514" s="97">
        <f t="shared" si="325"/>
        <v>1.0086290442912997</v>
      </c>
      <c r="S1514" s="97">
        <f t="shared" si="328"/>
        <v>24.079781468727699</v>
      </c>
      <c r="T1514" s="100">
        <f t="shared" si="319"/>
        <v>5.4045948003139888E-2</v>
      </c>
      <c r="U1514" s="100">
        <f t="shared" si="320"/>
        <v>3.8706532113629066E-2</v>
      </c>
      <c r="V1514" s="100">
        <f t="shared" si="321"/>
        <v>1.5339415889510821E-2</v>
      </c>
      <c r="Y1514" s="81"/>
      <c r="Z1514" s="81"/>
    </row>
    <row r="1515" spans="1:26" ht="13">
      <c r="A1515" s="74">
        <v>1996.07</v>
      </c>
      <c r="B1515" s="95">
        <v>644.07000000000005</v>
      </c>
      <c r="C1515" s="96">
        <v>14.4</v>
      </c>
      <c r="D1515" s="95">
        <v>35.273299999999999</v>
      </c>
      <c r="E1515" s="95">
        <v>157</v>
      </c>
      <c r="F1515" s="96">
        <f t="shared" si="329"/>
        <v>1996.5416666665526</v>
      </c>
      <c r="G1515" s="97">
        <v>6.87</v>
      </c>
      <c r="H1515" s="96">
        <f t="shared" si="326"/>
        <v>1309.5563530891716</v>
      </c>
      <c r="I1515" s="96">
        <f t="shared" si="322"/>
        <v>29.2788229299363</v>
      </c>
      <c r="J1515" s="98">
        <f t="shared" si="327"/>
        <v>527462.07588071865</v>
      </c>
      <c r="K1515" s="96">
        <f t="shared" si="323"/>
        <v>71.719493392675133</v>
      </c>
      <c r="L1515" s="98">
        <f t="shared" si="324"/>
        <v>28887.12102902379</v>
      </c>
      <c r="M1515" s="91">
        <f t="shared" si="316"/>
        <v>24.858411332348389</v>
      </c>
      <c r="N1515" s="87"/>
      <c r="O1515" s="99">
        <f t="shared" si="317"/>
        <v>28.379278236095764</v>
      </c>
      <c r="P1515" s="99"/>
      <c r="Q1515" s="107">
        <f t="shared" si="318"/>
        <v>8.2169824330316429E-3</v>
      </c>
      <c r="R1515" s="97">
        <f t="shared" si="325"/>
        <v>1.0224005244474197</v>
      </c>
      <c r="S1515" s="97">
        <f t="shared" si="328"/>
        <v>24.24115760591009</v>
      </c>
      <c r="T1515" s="100">
        <f t="shared" si="319"/>
        <v>5.8431084138947265E-2</v>
      </c>
      <c r="U1515" s="100">
        <f t="shared" si="320"/>
        <v>3.8308181626259152E-2</v>
      </c>
      <c r="V1515" s="100">
        <f t="shared" si="321"/>
        <v>2.0122902512688112E-2</v>
      </c>
      <c r="Y1515" s="81"/>
      <c r="Z1515" s="81"/>
    </row>
    <row r="1516" spans="1:26" ht="13">
      <c r="A1516" s="74">
        <v>1996.08</v>
      </c>
      <c r="B1516" s="95">
        <v>662.68</v>
      </c>
      <c r="C1516" s="96">
        <v>14.53</v>
      </c>
      <c r="D1516" s="95">
        <v>35.636699999999998</v>
      </c>
      <c r="E1516" s="95">
        <v>157.30000000000001</v>
      </c>
      <c r="F1516" s="96">
        <f t="shared" si="329"/>
        <v>1996.6249999998859</v>
      </c>
      <c r="G1516" s="97">
        <v>6.64</v>
      </c>
      <c r="H1516" s="96">
        <f t="shared" si="326"/>
        <v>1344.82543509218</v>
      </c>
      <c r="I1516" s="96">
        <f t="shared" si="322"/>
        <v>29.486801430387782</v>
      </c>
      <c r="J1516" s="98">
        <f t="shared" si="327"/>
        <v>542657.45148908347</v>
      </c>
      <c r="K1516" s="96">
        <f t="shared" si="323"/>
        <v>72.320185583916043</v>
      </c>
      <c r="L1516" s="98">
        <f t="shared" si="324"/>
        <v>29182.291304220766</v>
      </c>
      <c r="M1516" s="91">
        <f t="shared" si="316"/>
        <v>25.412529121454959</v>
      </c>
      <c r="N1516" s="87"/>
      <c r="O1516" s="99">
        <f t="shared" si="317"/>
        <v>28.988000554261909</v>
      </c>
      <c r="P1516" s="99"/>
      <c r="Q1516" s="107">
        <f t="shared" si="318"/>
        <v>9.6485459439073634E-3</v>
      </c>
      <c r="R1516" s="97">
        <f t="shared" si="325"/>
        <v>0.99187333063962624</v>
      </c>
      <c r="S1516" s="97">
        <f t="shared" si="328"/>
        <v>24.736904279534137</v>
      </c>
      <c r="T1516" s="100">
        <f t="shared" si="319"/>
        <v>5.7617269958820883E-2</v>
      </c>
      <c r="U1516" s="100">
        <f t="shared" si="320"/>
        <v>3.8132218214649516E-2</v>
      </c>
      <c r="V1516" s="100">
        <f t="shared" si="321"/>
        <v>1.9485051744171367E-2</v>
      </c>
      <c r="Y1516" s="81"/>
      <c r="Z1516" s="81"/>
    </row>
    <row r="1517" spans="1:26" ht="13">
      <c r="A1517" s="74">
        <v>1996.09</v>
      </c>
      <c r="B1517" s="95">
        <v>674.88</v>
      </c>
      <c r="C1517" s="96">
        <v>14.66</v>
      </c>
      <c r="D1517" s="95">
        <v>36</v>
      </c>
      <c r="E1517" s="95">
        <v>157.80000000000001</v>
      </c>
      <c r="F1517" s="96">
        <f t="shared" si="329"/>
        <v>1996.7083333332191</v>
      </c>
      <c r="G1517" s="97">
        <v>6.83</v>
      </c>
      <c r="H1517" s="96">
        <f t="shared" si="326"/>
        <v>1365.2441764258551</v>
      </c>
      <c r="I1517" s="96">
        <f t="shared" si="322"/>
        <v>29.656353168567794</v>
      </c>
      <c r="J1517" s="98">
        <f t="shared" si="327"/>
        <v>551893.95552139939</v>
      </c>
      <c r="K1517" s="96">
        <f t="shared" si="323"/>
        <v>72.825969581749021</v>
      </c>
      <c r="L1517" s="98">
        <f t="shared" si="324"/>
        <v>29439.577997229691</v>
      </c>
      <c r="M1517" s="91">
        <f t="shared" si="316"/>
        <v>25.680115512876771</v>
      </c>
      <c r="N1517" s="87"/>
      <c r="O1517" s="99">
        <f t="shared" si="317"/>
        <v>29.268886878274611</v>
      </c>
      <c r="P1517" s="99"/>
      <c r="Q1517" s="107">
        <f t="shared" si="318"/>
        <v>7.1960872533973694E-3</v>
      </c>
      <c r="R1517" s="97">
        <f t="shared" si="325"/>
        <v>1.027548871340334</v>
      </c>
      <c r="S1517" s="97">
        <f t="shared" si="328"/>
        <v>24.458132051785139</v>
      </c>
      <c r="T1517" s="100">
        <f t="shared" si="319"/>
        <v>5.8998295684820734E-2</v>
      </c>
      <c r="U1517" s="100">
        <f t="shared" si="320"/>
        <v>4.1545970350526984E-2</v>
      </c>
      <c r="V1517" s="100">
        <f t="shared" si="321"/>
        <v>1.745232533429375E-2</v>
      </c>
      <c r="Y1517" s="81"/>
      <c r="Z1517" s="81"/>
    </row>
    <row r="1518" spans="1:26" ht="13">
      <c r="A1518" s="74">
        <v>1996.1</v>
      </c>
      <c r="B1518" s="95">
        <v>701.46</v>
      </c>
      <c r="C1518" s="96">
        <v>14.74</v>
      </c>
      <c r="D1518" s="95">
        <v>36.909999999999997</v>
      </c>
      <c r="E1518" s="95">
        <v>158.30000000000001</v>
      </c>
      <c r="F1518" s="96">
        <f t="shared" si="329"/>
        <v>1996.7916666665524</v>
      </c>
      <c r="G1518" s="97">
        <v>6.53</v>
      </c>
      <c r="H1518" s="96">
        <f t="shared" si="326"/>
        <v>1414.5319768161714</v>
      </c>
      <c r="I1518" s="96">
        <f t="shared" si="322"/>
        <v>29.724006127605801</v>
      </c>
      <c r="J1518" s="98">
        <f t="shared" si="327"/>
        <v>572819.64868259965</v>
      </c>
      <c r="K1518" s="96">
        <f t="shared" si="323"/>
        <v>74.43100855969675</v>
      </c>
      <c r="L1518" s="98">
        <f t="shared" si="324"/>
        <v>30141.096046638086</v>
      </c>
      <c r="M1518" s="91">
        <f t="shared" si="316"/>
        <v>26.483467720897213</v>
      </c>
      <c r="N1518" s="87"/>
      <c r="O1518" s="99">
        <f t="shared" si="317"/>
        <v>30.158081995656261</v>
      </c>
      <c r="P1518" s="99"/>
      <c r="Q1518" s="107">
        <f t="shared" si="318"/>
        <v>9.2487861991769199E-3</v>
      </c>
      <c r="R1518" s="97">
        <f t="shared" si="325"/>
        <v>1.0298410366578001</v>
      </c>
      <c r="S1518" s="97">
        <f t="shared" si="328"/>
        <v>25.052545296386334</v>
      </c>
      <c r="T1518" s="100">
        <f t="shared" si="319"/>
        <v>5.9396314599529321E-2</v>
      </c>
      <c r="U1518" s="100">
        <f t="shared" si="320"/>
        <v>3.9939223342557728E-2</v>
      </c>
      <c r="V1518" s="100">
        <f t="shared" si="321"/>
        <v>1.9457091256971593E-2</v>
      </c>
      <c r="Y1518" s="81"/>
      <c r="Z1518" s="81"/>
    </row>
    <row r="1519" spans="1:26" ht="13">
      <c r="A1519" s="74">
        <v>1996.11</v>
      </c>
      <c r="B1519" s="95">
        <v>735.67</v>
      </c>
      <c r="C1519" s="96">
        <v>14.82</v>
      </c>
      <c r="D1519" s="95">
        <v>37.82</v>
      </c>
      <c r="E1519" s="95">
        <v>158.6</v>
      </c>
      <c r="F1519" s="96">
        <f t="shared" si="329"/>
        <v>1996.8749999998856</v>
      </c>
      <c r="G1519" s="97">
        <v>6.2</v>
      </c>
      <c r="H1519" s="96">
        <f t="shared" si="326"/>
        <v>1480.7121389344256</v>
      </c>
      <c r="I1519" s="96">
        <f t="shared" si="322"/>
        <v>29.828800819672121</v>
      </c>
      <c r="J1519" s="98">
        <f t="shared" si="327"/>
        <v>600626.14213261881</v>
      </c>
      <c r="K1519" s="96">
        <f t="shared" si="323"/>
        <v>76.121811538461515</v>
      </c>
      <c r="L1519" s="98">
        <f t="shared" si="324"/>
        <v>30877.541146785443</v>
      </c>
      <c r="M1519" s="91">
        <f t="shared" si="316"/>
        <v>27.585612049012799</v>
      </c>
      <c r="N1519" s="87"/>
      <c r="O1519" s="99">
        <f t="shared" si="317"/>
        <v>31.383404541507371</v>
      </c>
      <c r="P1519" s="99"/>
      <c r="Q1519" s="107">
        <f t="shared" si="318"/>
        <v>1.1142512391144298E-2</v>
      </c>
      <c r="R1519" s="97">
        <f t="shared" si="325"/>
        <v>0.99780588803794779</v>
      </c>
      <c r="S1519" s="97">
        <f t="shared" si="328"/>
        <v>25.751336937952779</v>
      </c>
      <c r="T1519" s="100">
        <f t="shared" si="319"/>
        <v>5.6637038066564172E-2</v>
      </c>
      <c r="U1519" s="100">
        <f t="shared" si="320"/>
        <v>3.8707979471459319E-2</v>
      </c>
      <c r="V1519" s="100">
        <f t="shared" si="321"/>
        <v>1.7929058595104852E-2</v>
      </c>
      <c r="Y1519" s="81"/>
      <c r="Z1519" s="81"/>
    </row>
    <row r="1520" spans="1:26" ht="13">
      <c r="A1520" s="74">
        <v>1996.12</v>
      </c>
      <c r="B1520" s="95">
        <v>743.25</v>
      </c>
      <c r="C1520" s="96">
        <v>14.9</v>
      </c>
      <c r="D1520" s="95">
        <v>38.729999999999997</v>
      </c>
      <c r="E1520" s="95">
        <v>158.6</v>
      </c>
      <c r="F1520" s="96">
        <f t="shared" si="329"/>
        <v>1996.9583333332189</v>
      </c>
      <c r="G1520" s="97">
        <v>6.3</v>
      </c>
      <c r="H1520" s="96">
        <f t="shared" si="326"/>
        <v>1495.9687050756615</v>
      </c>
      <c r="I1520" s="96">
        <f t="shared" si="322"/>
        <v>29.989819987389652</v>
      </c>
      <c r="J1520" s="98">
        <f t="shared" si="327"/>
        <v>607828.45243095909</v>
      </c>
      <c r="K1520" s="96">
        <f t="shared" si="323"/>
        <v>77.953404571248399</v>
      </c>
      <c r="L1520" s="98">
        <f t="shared" si="324"/>
        <v>31673.321174101642</v>
      </c>
      <c r="M1520" s="91">
        <f t="shared" si="316"/>
        <v>27.723946163893963</v>
      </c>
      <c r="N1520" s="87"/>
      <c r="O1520" s="99">
        <f t="shared" si="317"/>
        <v>31.510681258371896</v>
      </c>
      <c r="P1520" s="99"/>
      <c r="Q1520" s="107">
        <f t="shared" si="318"/>
        <v>9.8677573517688688E-3</v>
      </c>
      <c r="R1520" s="97">
        <f t="shared" si="325"/>
        <v>0.98489521843778038</v>
      </c>
      <c r="S1520" s="97">
        <f t="shared" si="328"/>
        <v>25.694835621538381</v>
      </c>
      <c r="T1520" s="100">
        <f t="shared" si="319"/>
        <v>5.7468165478896438E-2</v>
      </c>
      <c r="U1520" s="100">
        <f t="shared" si="320"/>
        <v>3.9508489099098876E-2</v>
      </c>
      <c r="V1520" s="100">
        <f t="shared" si="321"/>
        <v>1.7959676379797562E-2</v>
      </c>
      <c r="Y1520" s="81"/>
      <c r="Z1520" s="81"/>
    </row>
    <row r="1521" spans="1:26" ht="13">
      <c r="A1521" s="74">
        <v>1997.01</v>
      </c>
      <c r="B1521" s="95">
        <v>766.22</v>
      </c>
      <c r="C1521" s="96">
        <v>14.9533</v>
      </c>
      <c r="D1521" s="95">
        <v>39.2333</v>
      </c>
      <c r="E1521" s="95">
        <v>159.1</v>
      </c>
      <c r="F1521" s="96">
        <f t="shared" si="329"/>
        <v>1997.0416666665521</v>
      </c>
      <c r="G1521" s="97">
        <v>6.58</v>
      </c>
      <c r="H1521" s="96">
        <f t="shared" si="326"/>
        <v>1537.3546920804522</v>
      </c>
      <c r="I1521" s="96">
        <f t="shared" si="322"/>
        <v>30.002513530169697</v>
      </c>
      <c r="J1521" s="98">
        <f t="shared" si="327"/>
        <v>625659.89421866718</v>
      </c>
      <c r="K1521" s="96">
        <f t="shared" si="323"/>
        <v>78.718250425204246</v>
      </c>
      <c r="L1521" s="98">
        <f t="shared" si="324"/>
        <v>32036.102330726466</v>
      </c>
      <c r="M1521" s="91">
        <f t="shared" si="316"/>
        <v>28.332870129950376</v>
      </c>
      <c r="N1521" s="87"/>
      <c r="O1521" s="99">
        <f t="shared" si="317"/>
        <v>32.170588658522405</v>
      </c>
      <c r="P1521" s="99"/>
      <c r="Q1521" s="107">
        <f t="shared" si="318"/>
        <v>5.9642245539042668E-3</v>
      </c>
      <c r="R1521" s="97">
        <f t="shared" si="325"/>
        <v>1.0171977161380608</v>
      </c>
      <c r="S1521" s="97">
        <f t="shared" si="328"/>
        <v>25.22718987877176</v>
      </c>
      <c r="T1521" s="100">
        <f t="shared" si="319"/>
        <v>5.4822960083678041E-2</v>
      </c>
      <c r="U1521" s="100">
        <f t="shared" si="320"/>
        <v>3.9847663434690705E-2</v>
      </c>
      <c r="V1521" s="100">
        <f t="shared" si="321"/>
        <v>1.4975296648987335E-2</v>
      </c>
      <c r="Y1521" s="81"/>
      <c r="Z1521" s="81"/>
    </row>
    <row r="1522" spans="1:26" ht="13">
      <c r="A1522" s="74">
        <v>1997.02</v>
      </c>
      <c r="B1522" s="95">
        <v>798.39</v>
      </c>
      <c r="C1522" s="96">
        <v>15.0067</v>
      </c>
      <c r="D1522" s="95">
        <v>39.736699999999999</v>
      </c>
      <c r="E1522" s="95">
        <v>159.6</v>
      </c>
      <c r="F1522" s="96">
        <f t="shared" si="329"/>
        <v>1997.1249999998854</v>
      </c>
      <c r="G1522" s="97">
        <v>6.42</v>
      </c>
      <c r="H1522" s="96">
        <f t="shared" si="326"/>
        <v>1596.8825500939845</v>
      </c>
      <c r="I1522" s="96">
        <f t="shared" si="322"/>
        <v>30.01532755231829</v>
      </c>
      <c r="J1522" s="98">
        <f t="shared" si="327"/>
        <v>650903.99854681978</v>
      </c>
      <c r="K1522" s="96">
        <f t="shared" si="323"/>
        <v>79.478504024749355</v>
      </c>
      <c r="L1522" s="98">
        <f t="shared" si="324"/>
        <v>32396.168437800341</v>
      </c>
      <c r="M1522" s="91">
        <f t="shared" si="316"/>
        <v>29.265634883575959</v>
      </c>
      <c r="N1522" s="87"/>
      <c r="O1522" s="99">
        <f t="shared" si="317"/>
        <v>33.194645513976035</v>
      </c>
      <c r="P1522" s="99"/>
      <c r="Q1522" s="107">
        <f t="shared" si="318"/>
        <v>6.3923569015587114E-3</v>
      </c>
      <c r="R1522" s="97">
        <f t="shared" si="325"/>
        <v>0.98581774150928392</v>
      </c>
      <c r="S1522" s="97">
        <f t="shared" si="328"/>
        <v>25.58064820016612</v>
      </c>
      <c r="T1522" s="100">
        <f t="shared" si="319"/>
        <v>5.1763652515825154E-2</v>
      </c>
      <c r="U1522" s="100">
        <f t="shared" si="320"/>
        <v>3.8585465380945649E-2</v>
      </c>
      <c r="V1522" s="100">
        <f t="shared" si="321"/>
        <v>1.3178187134879504E-2</v>
      </c>
      <c r="Y1522" s="81"/>
      <c r="Z1522" s="81"/>
    </row>
    <row r="1523" spans="1:26" ht="13">
      <c r="A1523" s="74">
        <v>1997.03</v>
      </c>
      <c r="B1523" s="95">
        <v>792.16</v>
      </c>
      <c r="C1523" s="96">
        <v>15.06</v>
      </c>
      <c r="D1523" s="95">
        <v>40.24</v>
      </c>
      <c r="E1523" s="95">
        <v>160</v>
      </c>
      <c r="F1523" s="96">
        <f t="shared" si="329"/>
        <v>1997.2083333332187</v>
      </c>
      <c r="G1523" s="97">
        <v>6.69</v>
      </c>
      <c r="H1523" s="96">
        <f t="shared" si="326"/>
        <v>1580.4606954999995</v>
      </c>
      <c r="I1523" s="96">
        <f t="shared" si="322"/>
        <v>30.046629562499994</v>
      </c>
      <c r="J1523" s="98">
        <f t="shared" si="327"/>
        <v>645230.90659578331</v>
      </c>
      <c r="K1523" s="96">
        <f t="shared" si="323"/>
        <v>80.28395574999999</v>
      </c>
      <c r="L1523" s="98">
        <f t="shared" si="324"/>
        <v>32776.322562884176</v>
      </c>
      <c r="M1523" s="91">
        <f t="shared" si="316"/>
        <v>28.802458591871662</v>
      </c>
      <c r="N1523" s="87"/>
      <c r="O1523" s="99">
        <f t="shared" si="317"/>
        <v>32.635485590380661</v>
      </c>
      <c r="P1523" s="99"/>
      <c r="Q1523" s="107">
        <f t="shared" si="318"/>
        <v>4.0379858495368931E-3</v>
      </c>
      <c r="R1523" s="97">
        <f t="shared" si="325"/>
        <v>0.99123411896438607</v>
      </c>
      <c r="S1523" s="97">
        <f t="shared" si="328"/>
        <v>25.154812192943712</v>
      </c>
      <c r="T1523" s="100">
        <f t="shared" si="319"/>
        <v>4.9100954367879979E-2</v>
      </c>
      <c r="U1523" s="100">
        <f t="shared" si="320"/>
        <v>4.1108448696112854E-2</v>
      </c>
      <c r="V1523" s="100">
        <f t="shared" si="321"/>
        <v>7.992505671767125E-3</v>
      </c>
      <c r="Y1523" s="81"/>
      <c r="Z1523" s="81"/>
    </row>
    <row r="1524" spans="1:26" ht="13">
      <c r="A1524" s="74">
        <v>1997.04</v>
      </c>
      <c r="B1524" s="95">
        <v>763.93</v>
      </c>
      <c r="C1524" s="96">
        <v>15.093299999999999</v>
      </c>
      <c r="D1524" s="95">
        <v>40.343299999999999</v>
      </c>
      <c r="E1524" s="95">
        <v>160.19999999999999</v>
      </c>
      <c r="F1524" s="96">
        <f t="shared" si="329"/>
        <v>1997.2916666665519</v>
      </c>
      <c r="G1524" s="97">
        <v>6.89</v>
      </c>
      <c r="H1524" s="96">
        <f t="shared" si="326"/>
        <v>1522.2354342384515</v>
      </c>
      <c r="I1524" s="96">
        <f t="shared" si="322"/>
        <v>30.075472987827705</v>
      </c>
      <c r="J1524" s="98">
        <f t="shared" si="327"/>
        <v>622483.36037645873</v>
      </c>
      <c r="K1524" s="96">
        <f t="shared" si="323"/>
        <v>80.389565528401974</v>
      </c>
      <c r="L1524" s="98">
        <f t="shared" si="324"/>
        <v>32873.47394745014</v>
      </c>
      <c r="M1524" s="91">
        <f t="shared" si="316"/>
        <v>27.585160338136546</v>
      </c>
      <c r="N1524" s="87"/>
      <c r="O1524" s="99">
        <f t="shared" si="317"/>
        <v>31.225851487505814</v>
      </c>
      <c r="P1524" s="99"/>
      <c r="Q1524" s="107">
        <f t="shared" si="318"/>
        <v>3.1464929094217609E-3</v>
      </c>
      <c r="R1524" s="97">
        <f t="shared" si="325"/>
        <v>1.0187516359065731</v>
      </c>
      <c r="S1524" s="97">
        <f t="shared" si="328"/>
        <v>24.903179127877312</v>
      </c>
      <c r="T1524" s="100">
        <f t="shared" si="319"/>
        <v>5.6510735968787307E-2</v>
      </c>
      <c r="U1524" s="100">
        <f t="shared" si="320"/>
        <v>4.0802830040608917E-2</v>
      </c>
      <c r="V1524" s="100">
        <f t="shared" si="321"/>
        <v>1.5707905928178389E-2</v>
      </c>
      <c r="Y1524" s="81"/>
      <c r="Z1524" s="81"/>
    </row>
    <row r="1525" spans="1:26" ht="13">
      <c r="A1525" s="74">
        <v>1997.05</v>
      </c>
      <c r="B1525" s="95">
        <v>833.09</v>
      </c>
      <c r="C1525" s="96">
        <v>15.1267</v>
      </c>
      <c r="D1525" s="95">
        <v>40.4467</v>
      </c>
      <c r="E1525" s="95">
        <v>160.1</v>
      </c>
      <c r="F1525" s="96">
        <f t="shared" si="329"/>
        <v>1997.3749999998852</v>
      </c>
      <c r="G1525" s="97">
        <v>6.71</v>
      </c>
      <c r="H1525" s="96">
        <f t="shared" si="326"/>
        <v>1661.0831127108052</v>
      </c>
      <c r="I1525" s="96">
        <f t="shared" si="322"/>
        <v>30.160854074640842</v>
      </c>
      <c r="J1525" s="98">
        <f t="shared" si="327"/>
        <v>680289.74168893974</v>
      </c>
      <c r="K1525" s="96">
        <f t="shared" si="323"/>
        <v>80.645945017801353</v>
      </c>
      <c r="L1525" s="98">
        <f t="shared" si="324"/>
        <v>33028.214352795068</v>
      </c>
      <c r="M1525" s="91">
        <f t="shared" si="316"/>
        <v>29.928362224688776</v>
      </c>
      <c r="N1525" s="87"/>
      <c r="O1525" s="99">
        <f t="shared" si="317"/>
        <v>33.84245351213989</v>
      </c>
      <c r="P1525" s="99"/>
      <c r="Q1525" s="107">
        <f t="shared" si="318"/>
        <v>1.6766740896874271E-3</v>
      </c>
      <c r="R1525" s="97">
        <f t="shared" si="325"/>
        <v>1.0216488236880017</v>
      </c>
      <c r="S1525" s="97">
        <f t="shared" si="328"/>
        <v>25.386000918320235</v>
      </c>
      <c r="T1525" s="100">
        <f t="shared" si="319"/>
        <v>5.0030348621763032E-2</v>
      </c>
      <c r="U1525" s="100">
        <f t="shared" si="320"/>
        <v>3.8087360566939399E-2</v>
      </c>
      <c r="V1525" s="100">
        <f t="shared" si="321"/>
        <v>1.1942988054823633E-2</v>
      </c>
      <c r="Y1525" s="81"/>
      <c r="Z1525" s="81"/>
    </row>
    <row r="1526" spans="1:26" ht="13">
      <c r="A1526" s="74">
        <v>1997.06</v>
      </c>
      <c r="B1526" s="95">
        <v>876.29</v>
      </c>
      <c r="C1526" s="96">
        <v>15.16</v>
      </c>
      <c r="D1526" s="95">
        <v>40.549999999999997</v>
      </c>
      <c r="E1526" s="95">
        <v>160.30000000000001</v>
      </c>
      <c r="F1526" s="96">
        <f t="shared" si="329"/>
        <v>1997.4583333332184</v>
      </c>
      <c r="G1526" s="97">
        <v>6.49</v>
      </c>
      <c r="H1526" s="96">
        <f t="shared" si="326"/>
        <v>1745.0388767623199</v>
      </c>
      <c r="I1526" s="96">
        <f t="shared" si="322"/>
        <v>30.189536993137857</v>
      </c>
      <c r="J1526" s="98">
        <f t="shared" si="327"/>
        <v>715703.81215295929</v>
      </c>
      <c r="K1526" s="96">
        <f t="shared" si="323"/>
        <v>80.751037273861471</v>
      </c>
      <c r="L1526" s="98">
        <f t="shared" si="324"/>
        <v>33118.93275377158</v>
      </c>
      <c r="M1526" s="91">
        <f t="shared" si="316"/>
        <v>31.256560616381268</v>
      </c>
      <c r="N1526" s="87"/>
      <c r="O1526" s="99">
        <f t="shared" si="317"/>
        <v>35.305910855546188</v>
      </c>
      <c r="P1526" s="99"/>
      <c r="Q1526" s="107">
        <f t="shared" si="318"/>
        <v>2.2205915643268848E-3</v>
      </c>
      <c r="R1526" s="97">
        <f t="shared" si="325"/>
        <v>1.0253536053844921</v>
      </c>
      <c r="S1526" s="97">
        <f t="shared" si="328"/>
        <v>25.903219176623441</v>
      </c>
      <c r="T1526" s="100">
        <f t="shared" si="319"/>
        <v>4.4873943246061421E-2</v>
      </c>
      <c r="U1526" s="100">
        <f t="shared" si="320"/>
        <v>3.3362547263680487E-2</v>
      </c>
      <c r="V1526" s="100">
        <f t="shared" si="321"/>
        <v>1.1511395982380934E-2</v>
      </c>
      <c r="Y1526" s="81"/>
      <c r="Z1526" s="81"/>
    </row>
    <row r="1527" spans="1:26" ht="13">
      <c r="A1527" s="74">
        <v>1997.07</v>
      </c>
      <c r="B1527" s="95">
        <v>925.29</v>
      </c>
      <c r="C1527" s="96">
        <v>15.216699999999999</v>
      </c>
      <c r="D1527" s="95">
        <v>40.58</v>
      </c>
      <c r="E1527" s="95">
        <v>160.5</v>
      </c>
      <c r="F1527" s="96">
        <f t="shared" si="329"/>
        <v>1997.5416666665517</v>
      </c>
      <c r="G1527" s="97">
        <v>6.22</v>
      </c>
      <c r="H1527" s="96">
        <f t="shared" si="326"/>
        <v>1840.321099345794</v>
      </c>
      <c r="I1527" s="96">
        <f t="shared" si="322"/>
        <v>30.264688986604352</v>
      </c>
      <c r="J1527" s="98">
        <f t="shared" si="327"/>
        <v>755816.89901441103</v>
      </c>
      <c r="K1527" s="96">
        <f t="shared" si="323"/>
        <v>80.710080311526454</v>
      </c>
      <c r="L1527" s="98">
        <f t="shared" si="324"/>
        <v>33147.499445584406</v>
      </c>
      <c r="M1527" s="91">
        <f t="shared" si="316"/>
        <v>32.766637689669942</v>
      </c>
      <c r="N1527" s="87"/>
      <c r="O1527" s="99">
        <f t="shared" si="317"/>
        <v>36.970389812777483</v>
      </c>
      <c r="P1527" s="99"/>
      <c r="Q1527" s="107">
        <f t="shared" si="318"/>
        <v>3.3019924737657212E-3</v>
      </c>
      <c r="R1527" s="97">
        <f t="shared" si="325"/>
        <v>0.99929471043035822</v>
      </c>
      <c r="S1527" s="97">
        <f t="shared" si="328"/>
        <v>26.526862651480588</v>
      </c>
      <c r="T1527" s="100">
        <f t="shared" si="319"/>
        <v>3.9815058756798472E-2</v>
      </c>
      <c r="U1527" s="100">
        <f t="shared" si="320"/>
        <v>3.2169479999760497E-2</v>
      </c>
      <c r="V1527" s="100">
        <f t="shared" si="321"/>
        <v>7.6455787570379741E-3</v>
      </c>
      <c r="Y1527" s="81"/>
      <c r="Z1527" s="81"/>
    </row>
    <row r="1528" spans="1:26" ht="13">
      <c r="A1528" s="74">
        <v>1997.08</v>
      </c>
      <c r="B1528" s="95">
        <v>927.24</v>
      </c>
      <c r="C1528" s="96">
        <v>15.273300000000001</v>
      </c>
      <c r="D1528" s="95">
        <v>40.61</v>
      </c>
      <c r="E1528" s="95">
        <v>160.80000000000001</v>
      </c>
      <c r="F1528" s="96">
        <f t="shared" si="329"/>
        <v>1997.6249999998849</v>
      </c>
      <c r="G1528" s="97">
        <v>6.3</v>
      </c>
      <c r="H1528" s="96">
        <f t="shared" si="326"/>
        <v>1840.7588085820887</v>
      </c>
      <c r="I1528" s="96">
        <f t="shared" si="322"/>
        <v>30.320587454291037</v>
      </c>
      <c r="J1528" s="98">
        <f t="shared" si="327"/>
        <v>757034.38350879773</v>
      </c>
      <c r="K1528" s="96">
        <f t="shared" si="323"/>
        <v>80.619057866915398</v>
      </c>
      <c r="L1528" s="98">
        <f t="shared" si="324"/>
        <v>33155.565241245284</v>
      </c>
      <c r="M1528" s="91">
        <f t="shared" si="316"/>
        <v>32.586283486713171</v>
      </c>
      <c r="N1528" s="87"/>
      <c r="O1528" s="99">
        <f t="shared" si="317"/>
        <v>36.726043656284538</v>
      </c>
      <c r="P1528" s="99"/>
      <c r="Q1528" s="107">
        <f t="shared" si="318"/>
        <v>2.3199860163869816E-3</v>
      </c>
      <c r="R1528" s="97">
        <f t="shared" si="325"/>
        <v>1.0119013978832225</v>
      </c>
      <c r="S1528" s="97">
        <f t="shared" si="328"/>
        <v>26.458698021616399</v>
      </c>
      <c r="T1528" s="100">
        <f t="shared" si="319"/>
        <v>3.5386838015265099E-2</v>
      </c>
      <c r="U1528" s="100">
        <f t="shared" si="320"/>
        <v>3.5713621066946422E-2</v>
      </c>
      <c r="V1528" s="100">
        <f t="shared" si="321"/>
        <v>-3.2678305168132304E-4</v>
      </c>
      <c r="Y1528" s="81"/>
      <c r="Z1528" s="81"/>
    </row>
    <row r="1529" spans="1:26" ht="13">
      <c r="A1529" s="74">
        <v>1997.09</v>
      </c>
      <c r="B1529" s="95">
        <v>937.02</v>
      </c>
      <c r="C1529" s="96">
        <v>15.33</v>
      </c>
      <c r="D1529" s="95">
        <v>40.64</v>
      </c>
      <c r="E1529" s="95">
        <v>161.19999999999999</v>
      </c>
      <c r="F1529" s="96">
        <f t="shared" si="329"/>
        <v>1997.7083333332182</v>
      </c>
      <c r="G1529" s="97">
        <v>6.21</v>
      </c>
      <c r="H1529" s="96">
        <f t="shared" si="326"/>
        <v>1855.5582686724563</v>
      </c>
      <c r="I1529" s="96">
        <f t="shared" si="322"/>
        <v>30.357631916873441</v>
      </c>
      <c r="J1529" s="98">
        <f t="shared" si="327"/>
        <v>764161.25297237211</v>
      </c>
      <c r="K1529" s="96">
        <f t="shared" si="323"/>
        <v>80.478418858560772</v>
      </c>
      <c r="L1529" s="98">
        <f t="shared" si="324"/>
        <v>33142.85001472455</v>
      </c>
      <c r="M1529" s="91">
        <f t="shared" si="316"/>
        <v>32.666581341708628</v>
      </c>
      <c r="N1529" s="87"/>
      <c r="O1529" s="99">
        <f t="shared" si="317"/>
        <v>36.775406598013184</v>
      </c>
      <c r="P1529" s="99"/>
      <c r="Q1529" s="107">
        <f t="shared" si="318"/>
        <v>2.8604217209560259E-3</v>
      </c>
      <c r="R1529" s="97">
        <f t="shared" si="325"/>
        <v>1.0185855021571386</v>
      </c>
      <c r="S1529" s="97">
        <f t="shared" si="328"/>
        <v>26.707157798327454</v>
      </c>
      <c r="T1529" s="100">
        <f t="shared" si="319"/>
        <v>3.7270565491729801E-2</v>
      </c>
      <c r="U1529" s="100">
        <f t="shared" si="320"/>
        <v>3.6090559327574212E-2</v>
      </c>
      <c r="V1529" s="100">
        <f t="shared" si="321"/>
        <v>1.1800061641555892E-3</v>
      </c>
      <c r="Y1529" s="81"/>
      <c r="Z1529" s="81"/>
    </row>
    <row r="1530" spans="1:26" ht="13">
      <c r="A1530" s="74">
        <v>1997.1</v>
      </c>
      <c r="B1530" s="95">
        <v>951.16</v>
      </c>
      <c r="C1530" s="96">
        <v>15.386699999999999</v>
      </c>
      <c r="D1530" s="95">
        <v>40.333300000000001</v>
      </c>
      <c r="E1530" s="95">
        <v>161.6</v>
      </c>
      <c r="F1530" s="96">
        <f t="shared" si="329"/>
        <v>1997.7916666665515</v>
      </c>
      <c r="G1530" s="97">
        <v>6.03</v>
      </c>
      <c r="H1530" s="96">
        <f t="shared" si="326"/>
        <v>1878.8970964108905</v>
      </c>
      <c r="I1530" s="96">
        <f t="shared" si="322"/>
        <v>30.394492991027217</v>
      </c>
      <c r="J1530" s="98">
        <f t="shared" si="327"/>
        <v>774815.81050827901</v>
      </c>
      <c r="K1530" s="96">
        <f t="shared" si="323"/>
        <v>79.673367528774733</v>
      </c>
      <c r="L1530" s="98">
        <f t="shared" si="324"/>
        <v>32855.543262935331</v>
      </c>
      <c r="M1530" s="91">
        <f t="shared" si="316"/>
        <v>32.901498179798118</v>
      </c>
      <c r="N1530" s="87"/>
      <c r="O1530" s="99">
        <f t="shared" si="317"/>
        <v>36.998076390873607</v>
      </c>
      <c r="P1530" s="99"/>
      <c r="Q1530" s="107">
        <f t="shared" si="318"/>
        <v>4.4287152217844829E-3</v>
      </c>
      <c r="R1530" s="97">
        <f t="shared" si="325"/>
        <v>1.0162760017275136</v>
      </c>
      <c r="S1530" s="97">
        <f t="shared" si="328"/>
        <v>27.136188282404262</v>
      </c>
      <c r="T1530" s="100">
        <f t="shared" si="319"/>
        <v>3.8672622302991622E-2</v>
      </c>
      <c r="U1530" s="100">
        <f t="shared" si="320"/>
        <v>3.4526324570650857E-2</v>
      </c>
      <c r="V1530" s="100">
        <f t="shared" si="321"/>
        <v>4.1462977323407646E-3</v>
      </c>
      <c r="Y1530" s="81"/>
      <c r="Z1530" s="81"/>
    </row>
    <row r="1531" spans="1:26" ht="13">
      <c r="A1531" s="74">
        <v>1997.11</v>
      </c>
      <c r="B1531" s="95">
        <v>938.92</v>
      </c>
      <c r="C1531" s="96">
        <v>15.443300000000001</v>
      </c>
      <c r="D1531" s="95">
        <v>40.026699999999998</v>
      </c>
      <c r="E1531" s="95">
        <v>161.5</v>
      </c>
      <c r="F1531" s="96">
        <f t="shared" si="329"/>
        <v>1997.8749999998847</v>
      </c>
      <c r="G1531" s="97">
        <v>5.88</v>
      </c>
      <c r="H1531" s="96">
        <f t="shared" si="326"/>
        <v>1855.8669465015475</v>
      </c>
      <c r="I1531" s="96">
        <f t="shared" si="322"/>
        <v>30.52518853034055</v>
      </c>
      <c r="J1531" s="98">
        <f t="shared" si="327"/>
        <v>766367.67654317175</v>
      </c>
      <c r="K1531" s="96">
        <f t="shared" si="323"/>
        <v>79.116676082662508</v>
      </c>
      <c r="L1531" s="98">
        <f t="shared" si="324"/>
        <v>32670.695137701368</v>
      </c>
      <c r="M1531" s="91">
        <f t="shared" si="316"/>
        <v>32.336600532812675</v>
      </c>
      <c r="N1531" s="87"/>
      <c r="O1531" s="99">
        <f t="shared" si="317"/>
        <v>36.32301787273601</v>
      </c>
      <c r="P1531" s="99"/>
      <c r="Q1531" s="107">
        <f t="shared" si="318"/>
        <v>6.3059891455734818E-3</v>
      </c>
      <c r="R1531" s="97">
        <f t="shared" si="325"/>
        <v>1.0101670432369692</v>
      </c>
      <c r="S1531" s="97">
        <f t="shared" si="328"/>
        <v>27.594933002169142</v>
      </c>
      <c r="T1531" s="100">
        <f t="shared" si="319"/>
        <v>3.4091709184776553E-2</v>
      </c>
      <c r="U1531" s="100">
        <f t="shared" si="320"/>
        <v>3.5701372442022317E-2</v>
      </c>
      <c r="V1531" s="100">
        <f t="shared" si="321"/>
        <v>-1.6096632572457636E-3</v>
      </c>
      <c r="Y1531" s="81"/>
      <c r="Z1531" s="81"/>
    </row>
    <row r="1532" spans="1:26" ht="13">
      <c r="A1532" s="74">
        <v>1997.12</v>
      </c>
      <c r="B1532" s="95">
        <v>962.37</v>
      </c>
      <c r="C1532" s="96">
        <v>15.5</v>
      </c>
      <c r="D1532" s="95">
        <v>39.72</v>
      </c>
      <c r="E1532" s="95">
        <v>161.30000000000001</v>
      </c>
      <c r="F1532" s="96">
        <f t="shared" si="329"/>
        <v>1997.958333333218</v>
      </c>
      <c r="G1532" s="97">
        <v>5.81</v>
      </c>
      <c r="H1532" s="96">
        <f t="shared" si="326"/>
        <v>1904.5767674209542</v>
      </c>
      <c r="I1532" s="96">
        <f t="shared" si="322"/>
        <v>30.675249535027888</v>
      </c>
      <c r="J1532" s="98">
        <f t="shared" si="327"/>
        <v>787537.66163631843</v>
      </c>
      <c r="K1532" s="96">
        <f t="shared" si="323"/>
        <v>78.607800743955323</v>
      </c>
      <c r="L1532" s="98">
        <f t="shared" si="324"/>
        <v>32504.126188674378</v>
      </c>
      <c r="M1532" s="91">
        <f t="shared" si="316"/>
        <v>33.030789042905418</v>
      </c>
      <c r="N1532" s="87"/>
      <c r="O1532" s="99">
        <f t="shared" si="317"/>
        <v>37.061292194911481</v>
      </c>
      <c r="P1532" s="99"/>
      <c r="Q1532" s="107">
        <f t="shared" si="318"/>
        <v>6.22791943366666E-3</v>
      </c>
      <c r="R1532" s="97">
        <f t="shared" si="325"/>
        <v>1.0254066973154938</v>
      </c>
      <c r="S1532" s="97">
        <f t="shared" si="328"/>
        <v>27.910055415241409</v>
      </c>
      <c r="T1532" s="100">
        <f t="shared" si="319"/>
        <v>3.2618370675245867E-2</v>
      </c>
      <c r="U1532" s="100">
        <f t="shared" si="320"/>
        <v>3.5371540550024783E-2</v>
      </c>
      <c r="V1532" s="100">
        <f t="shared" si="321"/>
        <v>-2.7531698747789157E-3</v>
      </c>
      <c r="Y1532" s="81"/>
      <c r="Z1532" s="81"/>
    </row>
    <row r="1533" spans="1:26" ht="13">
      <c r="A1533" s="74">
        <v>1998.01</v>
      </c>
      <c r="B1533" s="95">
        <v>963.36</v>
      </c>
      <c r="C1533" s="96">
        <v>15.55</v>
      </c>
      <c r="D1533" s="95">
        <v>39.659999999999997</v>
      </c>
      <c r="E1533" s="95">
        <v>161.6</v>
      </c>
      <c r="F1533" s="96">
        <f t="shared" si="329"/>
        <v>1998.0416666665512</v>
      </c>
      <c r="G1533" s="97">
        <v>5.54</v>
      </c>
      <c r="H1533" s="96">
        <f t="shared" si="326"/>
        <v>1902.9966638613855</v>
      </c>
      <c r="I1533" s="96">
        <f t="shared" si="322"/>
        <v>30.717071627475239</v>
      </c>
      <c r="J1533" s="98">
        <f t="shared" si="327"/>
        <v>787942.74542233464</v>
      </c>
      <c r="K1533" s="96">
        <f t="shared" si="323"/>
        <v>78.34334795792077</v>
      </c>
      <c r="L1533" s="98">
        <f t="shared" si="324"/>
        <v>32438.35044370723</v>
      </c>
      <c r="M1533" s="91">
        <f t="shared" si="316"/>
        <v>32.859968415052229</v>
      </c>
      <c r="N1533" s="87"/>
      <c r="O1533" s="99">
        <f t="shared" si="317"/>
        <v>36.828633533555873</v>
      </c>
      <c r="P1533" s="99"/>
      <c r="Q1533" s="107">
        <f t="shared" si="318"/>
        <v>9.0089785032593343E-3</v>
      </c>
      <c r="R1533" s="97">
        <f t="shared" si="325"/>
        <v>1.002334764529083</v>
      </c>
      <c r="S1533" s="97">
        <f t="shared" si="328"/>
        <v>28.566028120708065</v>
      </c>
      <c r="T1533" s="100">
        <f t="shared" si="319"/>
        <v>2.4993227029100451E-2</v>
      </c>
      <c r="U1533" s="100">
        <f t="shared" si="320"/>
        <v>3.583519172047267E-2</v>
      </c>
      <c r="V1533" s="100">
        <f t="shared" si="321"/>
        <v>-1.0841964691372219E-2</v>
      </c>
      <c r="Y1533" s="81"/>
      <c r="Z1533" s="81"/>
    </row>
    <row r="1534" spans="1:26" ht="13">
      <c r="A1534" s="74">
        <v>1998.02</v>
      </c>
      <c r="B1534" s="95">
        <v>1023.74</v>
      </c>
      <c r="C1534" s="96">
        <v>15.6</v>
      </c>
      <c r="D1534" s="95">
        <v>39.6</v>
      </c>
      <c r="E1534" s="95">
        <v>161.9</v>
      </c>
      <c r="F1534" s="96">
        <f t="shared" si="329"/>
        <v>1998.1249999998845</v>
      </c>
      <c r="G1534" s="97">
        <v>5.57</v>
      </c>
      <c r="H1534" s="96">
        <f t="shared" si="326"/>
        <v>2018.5225118591718</v>
      </c>
      <c r="I1534" s="96">
        <f t="shared" si="322"/>
        <v>30.758738727609622</v>
      </c>
      <c r="J1534" s="98">
        <f t="shared" si="327"/>
        <v>836837.96037052036</v>
      </c>
      <c r="K1534" s="96">
        <f t="shared" si="323"/>
        <v>78.079875231624442</v>
      </c>
      <c r="L1534" s="98">
        <f t="shared" si="324"/>
        <v>32370.312023240869</v>
      </c>
      <c r="M1534" s="91">
        <f t="shared" si="316"/>
        <v>34.709677782269978</v>
      </c>
      <c r="N1534" s="87"/>
      <c r="O1534" s="99">
        <f t="shared" si="317"/>
        <v>38.856044080604242</v>
      </c>
      <c r="P1534" s="99"/>
      <c r="Q1534" s="107">
        <f t="shared" si="318"/>
        <v>7.0112433373187739E-3</v>
      </c>
      <c r="R1534" s="97">
        <f t="shared" si="325"/>
        <v>0.99857857059389832</v>
      </c>
      <c r="S1534" s="97">
        <f t="shared" si="328"/>
        <v>28.579666757850617</v>
      </c>
      <c r="T1534" s="100">
        <f t="shared" si="319"/>
        <v>1.6942273310250888E-2</v>
      </c>
      <c r="U1534" s="100">
        <f t="shared" si="320"/>
        <v>3.5807699768704015E-2</v>
      </c>
      <c r="V1534" s="100">
        <f t="shared" si="321"/>
        <v>-1.8865426458453127E-2</v>
      </c>
      <c r="Y1534" s="81"/>
      <c r="Z1534" s="81"/>
    </row>
    <row r="1535" spans="1:26" ht="13">
      <c r="A1535" s="74">
        <v>1998.03</v>
      </c>
      <c r="B1535" s="95">
        <v>1076.83</v>
      </c>
      <c r="C1535" s="96">
        <v>15.64</v>
      </c>
      <c r="D1535" s="95">
        <v>39.54</v>
      </c>
      <c r="E1535" s="95">
        <v>162.19999999999999</v>
      </c>
      <c r="F1535" s="96">
        <f t="shared" si="329"/>
        <v>1998.2083333332178</v>
      </c>
      <c r="G1535" s="97">
        <v>5.65</v>
      </c>
      <c r="H1535" s="96">
        <f t="shared" si="326"/>
        <v>2119.2738040382237</v>
      </c>
      <c r="I1535" s="96">
        <f t="shared" si="322"/>
        <v>30.780571023427864</v>
      </c>
      <c r="J1535" s="98">
        <f t="shared" si="327"/>
        <v>879670.79207458813</v>
      </c>
      <c r="K1535" s="96">
        <f t="shared" si="323"/>
        <v>77.817377127003681</v>
      </c>
      <c r="L1535" s="98">
        <f t="shared" si="324"/>
        <v>32300.533156235633</v>
      </c>
      <c r="M1535" s="91">
        <f t="shared" si="316"/>
        <v>36.296927736425083</v>
      </c>
      <c r="N1535" s="87"/>
      <c r="O1535" s="99">
        <f t="shared" si="317"/>
        <v>40.583259011780505</v>
      </c>
      <c r="P1535" s="99"/>
      <c r="Q1535" s="107">
        <f t="shared" si="318"/>
        <v>4.6981217356415368E-3</v>
      </c>
      <c r="R1535" s="97">
        <f t="shared" si="325"/>
        <v>1.0054665629566322</v>
      </c>
      <c r="S1535" s="97">
        <f t="shared" si="328"/>
        <v>28.486257866442703</v>
      </c>
      <c r="T1535" s="100">
        <f t="shared" si="319"/>
        <v>8.3194071987042761E-3</v>
      </c>
      <c r="U1535" s="100">
        <f t="shared" si="320"/>
        <v>3.7544313327913637E-2</v>
      </c>
      <c r="V1535" s="100">
        <f t="shared" si="321"/>
        <v>-2.922490612920936E-2</v>
      </c>
      <c r="Y1535" s="81"/>
      <c r="Z1535" s="81"/>
    </row>
    <row r="1536" spans="1:26" ht="13">
      <c r="A1536" s="74">
        <v>1998.04</v>
      </c>
      <c r="B1536" s="95">
        <v>1112.2</v>
      </c>
      <c r="C1536" s="96">
        <v>15.75</v>
      </c>
      <c r="D1536" s="95">
        <v>39.35</v>
      </c>
      <c r="E1536" s="95">
        <v>162.5</v>
      </c>
      <c r="F1536" s="96">
        <f>F1535+1/12</f>
        <v>1998.291666666551</v>
      </c>
      <c r="G1536" s="97">
        <v>5.64</v>
      </c>
      <c r="H1536" s="96">
        <f t="shared" si="326"/>
        <v>2184.8433236923074</v>
      </c>
      <c r="I1536" s="96">
        <f t="shared" si="322"/>
        <v>30.939833076923069</v>
      </c>
      <c r="J1536" s="98">
        <f t="shared" si="327"/>
        <v>907957.68141609221</v>
      </c>
      <c r="K1536" s="96">
        <f t="shared" si="323"/>
        <v>77.300471846153826</v>
      </c>
      <c r="L1536" s="98">
        <f t="shared" si="324"/>
        <v>32123.839924225158</v>
      </c>
      <c r="M1536" s="91">
        <f t="shared" si="316"/>
        <v>37.276934043028767</v>
      </c>
      <c r="N1536" s="87"/>
      <c r="O1536" s="99">
        <f t="shared" si="317"/>
        <v>41.627397728141148</v>
      </c>
      <c r="P1536" s="99"/>
      <c r="Q1536" s="107">
        <f t="shared" si="318"/>
        <v>3.7338961830540723E-3</v>
      </c>
      <c r="R1536" s="97">
        <f t="shared" si="325"/>
        <v>1.0039421129909039</v>
      </c>
      <c r="S1536" s="97">
        <f t="shared" si="328"/>
        <v>28.589102287320525</v>
      </c>
      <c r="T1536" s="100">
        <f t="shared" si="319"/>
        <v>8.7101083986691474E-3</v>
      </c>
      <c r="U1536" s="100">
        <f t="shared" si="320"/>
        <v>3.5378628329629347E-2</v>
      </c>
      <c r="V1536" s="100">
        <f t="shared" si="321"/>
        <v>-2.6668519930960199E-2</v>
      </c>
      <c r="Y1536" s="81"/>
      <c r="Z1536" s="81"/>
    </row>
    <row r="1537" spans="1:26" ht="13">
      <c r="A1537" s="74">
        <v>1998.05</v>
      </c>
      <c r="B1537" s="95">
        <v>1108.42</v>
      </c>
      <c r="C1537" s="96">
        <v>15.85</v>
      </c>
      <c r="D1537" s="95">
        <v>39.159999999999997</v>
      </c>
      <c r="E1537" s="95">
        <v>162.80000000000001</v>
      </c>
      <c r="F1537" s="96">
        <f t="shared" si="329"/>
        <v>1998.3749999998843</v>
      </c>
      <c r="G1537" s="97">
        <v>5.65</v>
      </c>
      <c r="H1537" s="96">
        <f t="shared" si="326"/>
        <v>2173.4053231572475</v>
      </c>
      <c r="I1537" s="96">
        <f t="shared" si="322"/>
        <v>31.078900030712521</v>
      </c>
      <c r="J1537" s="98">
        <f t="shared" si="327"/>
        <v>904280.67025881843</v>
      </c>
      <c r="K1537" s="96">
        <f t="shared" si="323"/>
        <v>76.785471621621596</v>
      </c>
      <c r="L1537" s="98">
        <f t="shared" si="324"/>
        <v>31947.845624704831</v>
      </c>
      <c r="M1537" s="91">
        <f t="shared" ref="M1537:M1600" si="330">H1537/AVERAGE(K1417:K1536)</f>
        <v>36.956598518968988</v>
      </c>
      <c r="N1537" s="87"/>
      <c r="O1537" s="99">
        <f t="shared" ref="O1537:O1600" si="331">J1537/AVERAGE(L1417:L1536)</f>
        <v>41.218219323965222</v>
      </c>
      <c r="P1537" s="99"/>
      <c r="Q1537" s="107">
        <f t="shared" ref="Q1537:Q1600" si="332">1/M1537-(G1537/100-(((E1537/E1417)^(1/10))-1))</f>
        <v>3.7046597965648305E-3</v>
      </c>
      <c r="R1537" s="97">
        <f t="shared" si="325"/>
        <v>1.016154071685974</v>
      </c>
      <c r="S1537" s="97">
        <f t="shared" si="328"/>
        <v>28.648913457078731</v>
      </c>
      <c r="T1537" s="100">
        <f t="shared" si="319"/>
        <v>1.0828973340422321E-2</v>
      </c>
      <c r="U1537" s="100">
        <f t="shared" si="320"/>
        <v>3.2902816741121388E-2</v>
      </c>
      <c r="V1537" s="100">
        <f t="shared" si="321"/>
        <v>-2.2073843400699067E-2</v>
      </c>
      <c r="Y1537" s="81"/>
      <c r="Z1537" s="81"/>
    </row>
    <row r="1538" spans="1:26" ht="13">
      <c r="A1538" s="74">
        <v>1998.06</v>
      </c>
      <c r="B1538" s="95">
        <v>1108.3900000000001</v>
      </c>
      <c r="C1538" s="96">
        <v>15.95</v>
      </c>
      <c r="D1538" s="95">
        <v>38.97</v>
      </c>
      <c r="E1538" s="95">
        <v>163</v>
      </c>
      <c r="F1538" s="96">
        <f t="shared" si="329"/>
        <v>1998.4583333332175</v>
      </c>
      <c r="G1538" s="97">
        <v>5.5</v>
      </c>
      <c r="H1538" s="96">
        <f t="shared" si="326"/>
        <v>2170.6798159202449</v>
      </c>
      <c r="I1538" s="96">
        <f t="shared" si="322"/>
        <v>31.236607208588943</v>
      </c>
      <c r="J1538" s="98">
        <f t="shared" si="327"/>
        <v>904229.72018155537</v>
      </c>
      <c r="K1538" s="96">
        <f t="shared" si="323"/>
        <v>76.319158803680963</v>
      </c>
      <c r="L1538" s="98">
        <f t="shared" si="324"/>
        <v>31791.907357045096</v>
      </c>
      <c r="M1538" s="91">
        <f t="shared" si="330"/>
        <v>36.802293460092017</v>
      </c>
      <c r="N1538" s="87"/>
      <c r="O1538" s="99">
        <f t="shared" si="331"/>
        <v>40.99434126198048</v>
      </c>
      <c r="P1538" s="99"/>
      <c r="Q1538" s="107">
        <f t="shared" si="332"/>
        <v>5.0062995590904012E-3</v>
      </c>
      <c r="R1538" s="97">
        <f t="shared" si="325"/>
        <v>1.0076410700343126</v>
      </c>
      <c r="S1538" s="97">
        <f t="shared" si="328"/>
        <v>29.075990169146962</v>
      </c>
      <c r="T1538" s="100">
        <f t="shared" ref="T1538:T1601" si="333">(($J1658/$J1538)^(1/10)-1)</f>
        <v>5.4499970153112365E-3</v>
      </c>
      <c r="U1538" s="100">
        <f t="shared" ref="U1538:U1601" si="334">(($S1658/$S1538)^(1/10)-1)</f>
        <v>2.8820559133440282E-2</v>
      </c>
      <c r="V1538" s="100">
        <f t="shared" ref="V1538:V1601" si="335">T1538-U1538</f>
        <v>-2.3370562118129046E-2</v>
      </c>
      <c r="Y1538" s="81"/>
      <c r="Z1538" s="81"/>
    </row>
    <row r="1539" spans="1:26" ht="13">
      <c r="A1539" s="74">
        <v>1998.07</v>
      </c>
      <c r="B1539" s="95">
        <v>1156.58</v>
      </c>
      <c r="C1539" s="96">
        <v>16.0167</v>
      </c>
      <c r="D1539" s="95">
        <v>38.676699999999997</v>
      </c>
      <c r="E1539" s="95">
        <v>163.19999999999999</v>
      </c>
      <c r="F1539" s="96">
        <f t="shared" si="329"/>
        <v>1998.5416666665508</v>
      </c>
      <c r="G1539" s="97">
        <v>5.46</v>
      </c>
      <c r="H1539" s="96">
        <f t="shared" si="326"/>
        <v>2262.2796929534311</v>
      </c>
      <c r="I1539" s="96">
        <f t="shared" si="322"/>
        <v>31.328792784007348</v>
      </c>
      <c r="J1539" s="98">
        <f t="shared" si="327"/>
        <v>943474.58378664381</v>
      </c>
      <c r="K1539" s="96">
        <f t="shared" si="323"/>
        <v>75.651933286458302</v>
      </c>
      <c r="L1539" s="98">
        <f t="shared" si="324"/>
        <v>31550.332389234532</v>
      </c>
      <c r="M1539" s="91">
        <f t="shared" si="330"/>
        <v>38.25964508524855</v>
      </c>
      <c r="N1539" s="87"/>
      <c r="O1539" s="99">
        <f t="shared" si="331"/>
        <v>42.561024955704234</v>
      </c>
      <c r="P1539" s="99"/>
      <c r="Q1539" s="107">
        <f t="shared" si="332"/>
        <v>4.0612600659240931E-3</v>
      </c>
      <c r="R1539" s="97">
        <f t="shared" si="325"/>
        <v>1.0137733237817153</v>
      </c>
      <c r="S1539" s="97">
        <f t="shared" si="328"/>
        <v>29.262257236240583</v>
      </c>
      <c r="T1539" s="100">
        <f t="shared" si="333"/>
        <v>-5.592178187347252E-3</v>
      </c>
      <c r="U1539" s="100">
        <f t="shared" si="334"/>
        <v>2.8726945828110084E-2</v>
      </c>
      <c r="V1539" s="100">
        <f t="shared" si="335"/>
        <v>-3.4319124015457336E-2</v>
      </c>
      <c r="Y1539" s="81"/>
      <c r="Z1539" s="81"/>
    </row>
    <row r="1540" spans="1:26" ht="13">
      <c r="A1540" s="74">
        <v>1998.08</v>
      </c>
      <c r="B1540" s="95">
        <v>1074.6199999999999</v>
      </c>
      <c r="C1540" s="96">
        <v>16.083300000000001</v>
      </c>
      <c r="D1540" s="95">
        <v>38.383299999999998</v>
      </c>
      <c r="E1540" s="95">
        <v>163.4</v>
      </c>
      <c r="F1540" s="96">
        <f t="shared" si="329"/>
        <v>1998.624999999884</v>
      </c>
      <c r="G1540" s="97">
        <v>5.34</v>
      </c>
      <c r="H1540" s="96">
        <f t="shared" si="326"/>
        <v>2099.392495165238</v>
      </c>
      <c r="I1540" s="96">
        <f t="shared" si="322"/>
        <v>31.420557329559358</v>
      </c>
      <c r="J1540" s="98">
        <f t="shared" si="327"/>
        <v>876635.12231879809</v>
      </c>
      <c r="K1540" s="96">
        <f t="shared" si="323"/>
        <v>74.986145762851862</v>
      </c>
      <c r="L1540" s="98">
        <f t="shared" si="324"/>
        <v>31311.671931007349</v>
      </c>
      <c r="M1540" s="91">
        <f t="shared" si="330"/>
        <v>35.423401024878324</v>
      </c>
      <c r="N1540" s="87"/>
      <c r="O1540" s="99">
        <f t="shared" si="331"/>
        <v>39.357953737660544</v>
      </c>
      <c r="P1540" s="99"/>
      <c r="Q1540" s="107">
        <f t="shared" si="332"/>
        <v>7.0457419884922406E-3</v>
      </c>
      <c r="R1540" s="97">
        <f t="shared" si="325"/>
        <v>1.0461845002815953</v>
      </c>
      <c r="S1540" s="97">
        <f t="shared" si="328"/>
        <v>29.628985748185016</v>
      </c>
      <c r="T1540" s="100">
        <f t="shared" si="333"/>
        <v>4.2377678677376629E-3</v>
      </c>
      <c r="U1540" s="100">
        <f t="shared" si="334"/>
        <v>2.9206508183019952E-2</v>
      </c>
      <c r="V1540" s="100">
        <f t="shared" si="335"/>
        <v>-2.496874031528229E-2</v>
      </c>
      <c r="Y1540" s="81"/>
      <c r="Z1540" s="81"/>
    </row>
    <row r="1541" spans="1:26" ht="13">
      <c r="A1541" s="74">
        <v>1998.09</v>
      </c>
      <c r="B1541" s="95">
        <v>1020.64</v>
      </c>
      <c r="C1541" s="96">
        <v>16.14</v>
      </c>
      <c r="D1541" s="95">
        <v>38.090000000000003</v>
      </c>
      <c r="E1541" s="95">
        <v>163.6</v>
      </c>
      <c r="F1541" s="96">
        <f t="shared" si="329"/>
        <v>1998.7083333332173</v>
      </c>
      <c r="G1541" s="97">
        <v>4.8099999999999996</v>
      </c>
      <c r="H1541" s="96">
        <f t="shared" si="326"/>
        <v>1991.498845476772</v>
      </c>
      <c r="I1541" s="96">
        <f t="shared" si="322"/>
        <v>31.492780378973098</v>
      </c>
      <c r="J1541" s="98">
        <f t="shared" si="327"/>
        <v>832678.25230856845</v>
      </c>
      <c r="K1541" s="96">
        <f t="shared" si="323"/>
        <v>74.322181204156465</v>
      </c>
      <c r="L1541" s="98">
        <f t="shared" si="324"/>
        <v>31075.320025115001</v>
      </c>
      <c r="M1541" s="91">
        <f t="shared" si="330"/>
        <v>33.532356980834884</v>
      </c>
      <c r="N1541" s="87"/>
      <c r="O1541" s="99">
        <f t="shared" si="331"/>
        <v>37.214834941350432</v>
      </c>
      <c r="P1541" s="99"/>
      <c r="Q1541" s="107">
        <f t="shared" si="332"/>
        <v>1.3372572807667817E-2</v>
      </c>
      <c r="R1541" s="97">
        <f t="shared" si="325"/>
        <v>1.0263426633029713</v>
      </c>
      <c r="S1541" s="97">
        <f t="shared" si="328"/>
        <v>30.959491534330347</v>
      </c>
      <c r="T1541" s="100">
        <f t="shared" si="333"/>
        <v>4.5532489155910572E-3</v>
      </c>
      <c r="U1541" s="100">
        <f t="shared" si="334"/>
        <v>2.6851652004713733E-2</v>
      </c>
      <c r="V1541" s="100">
        <f t="shared" si="335"/>
        <v>-2.2298403089122676E-2</v>
      </c>
      <c r="Y1541" s="81"/>
      <c r="Z1541" s="81"/>
    </row>
    <row r="1542" spans="1:26" ht="13">
      <c r="A1542" s="74">
        <v>1998.1</v>
      </c>
      <c r="B1542" s="95">
        <v>1032.47</v>
      </c>
      <c r="C1542" s="96">
        <v>16.166699999999999</v>
      </c>
      <c r="D1542" s="95">
        <v>37.963299999999997</v>
      </c>
      <c r="E1542" s="95">
        <v>164</v>
      </c>
      <c r="F1542" s="96">
        <f t="shared" si="329"/>
        <v>1998.7916666665506</v>
      </c>
      <c r="G1542" s="97">
        <v>4.53</v>
      </c>
      <c r="H1542" s="96">
        <f t="shared" si="326"/>
        <v>2009.6682294817069</v>
      </c>
      <c r="I1542" s="96">
        <f t="shared" si="322"/>
        <v>31.467939374085351</v>
      </c>
      <c r="J1542" s="98">
        <f t="shared" si="327"/>
        <v>841371.60741054185</v>
      </c>
      <c r="K1542" s="96">
        <f t="shared" si="323"/>
        <v>73.894290290548753</v>
      </c>
      <c r="L1542" s="98">
        <f t="shared" si="324"/>
        <v>30936.727211065325</v>
      </c>
      <c r="M1542" s="91">
        <f t="shared" si="330"/>
        <v>33.773102879048132</v>
      </c>
      <c r="N1542" s="87"/>
      <c r="O1542" s="99">
        <f t="shared" si="331"/>
        <v>37.440000309890827</v>
      </c>
      <c r="P1542" s="99"/>
      <c r="Q1542" s="107">
        <f t="shared" si="332"/>
        <v>1.5868041795129767E-2</v>
      </c>
      <c r="R1542" s="97">
        <f t="shared" si="325"/>
        <v>0.9801733688787897</v>
      </c>
      <c r="S1542" s="97">
        <f t="shared" si="328"/>
        <v>31.697546881226376</v>
      </c>
      <c r="T1542" s="100">
        <f t="shared" si="333"/>
        <v>-1.7876654765095368E-2</v>
      </c>
      <c r="U1542" s="100">
        <f t="shared" si="334"/>
        <v>2.4774110136735361E-2</v>
      </c>
      <c r="V1542" s="100">
        <f t="shared" si="335"/>
        <v>-4.2650764901830729E-2</v>
      </c>
      <c r="Y1542" s="81"/>
      <c r="Z1542" s="81"/>
    </row>
    <row r="1543" spans="1:26" ht="13">
      <c r="A1543" s="74">
        <v>1998.11</v>
      </c>
      <c r="B1543" s="95">
        <v>1144.43</v>
      </c>
      <c r="C1543" s="96">
        <v>16.183299999999999</v>
      </c>
      <c r="D1543" s="95">
        <v>37.8367</v>
      </c>
      <c r="E1543" s="95">
        <v>164</v>
      </c>
      <c r="F1543" s="96">
        <f t="shared" si="329"/>
        <v>1998.8749999998838</v>
      </c>
      <c r="G1543" s="97">
        <v>4.83</v>
      </c>
      <c r="H1543" s="96">
        <f t="shared" si="326"/>
        <v>2227.5946147256091</v>
      </c>
      <c r="I1543" s="96">
        <f t="shared" si="322"/>
        <v>31.500250717378037</v>
      </c>
      <c r="J1543" s="98">
        <f t="shared" si="327"/>
        <v>933708.08781856147</v>
      </c>
      <c r="K1543" s="96">
        <f t="shared" si="323"/>
        <v>73.647867636280466</v>
      </c>
      <c r="L1543" s="98">
        <f t="shared" si="324"/>
        <v>30869.89401393232</v>
      </c>
      <c r="M1543" s="91">
        <f t="shared" si="330"/>
        <v>37.369391883920933</v>
      </c>
      <c r="N1543" s="87"/>
      <c r="O1543" s="99">
        <f t="shared" si="331"/>
        <v>41.37557700054434</v>
      </c>
      <c r="P1543" s="99"/>
      <c r="Q1543" s="107">
        <f t="shared" si="332"/>
        <v>9.9327678693949609E-3</v>
      </c>
      <c r="R1543" s="97">
        <f t="shared" si="325"/>
        <v>1.0183036055450048</v>
      </c>
      <c r="S1543" s="97">
        <f t="shared" si="328"/>
        <v>31.069091311765035</v>
      </c>
      <c r="T1543" s="100">
        <f t="shared" si="333"/>
        <v>-3.4893972974395671E-2</v>
      </c>
      <c r="U1543" s="100">
        <f t="shared" si="334"/>
        <v>3.1517825110099373E-2</v>
      </c>
      <c r="V1543" s="100">
        <f t="shared" si="335"/>
        <v>-6.6411798084495044E-2</v>
      </c>
      <c r="Y1543" s="81"/>
      <c r="Z1543" s="81"/>
    </row>
    <row r="1544" spans="1:26" ht="13">
      <c r="A1544" s="74">
        <v>1998.12</v>
      </c>
      <c r="B1544" s="95">
        <v>1190.05</v>
      </c>
      <c r="C1544" s="96">
        <v>16.2</v>
      </c>
      <c r="D1544" s="95">
        <v>37.71</v>
      </c>
      <c r="E1544" s="95">
        <v>163.9</v>
      </c>
      <c r="F1544" s="96">
        <f t="shared" si="329"/>
        <v>1998.9583333332171</v>
      </c>
      <c r="G1544" s="97">
        <v>4.6500000000000004</v>
      </c>
      <c r="H1544" s="96">
        <f t="shared" si="326"/>
        <v>2317.805710951799</v>
      </c>
      <c r="I1544" s="96">
        <f t="shared" si="322"/>
        <v>31.551995729103098</v>
      </c>
      <c r="J1544" s="98">
        <f t="shared" si="327"/>
        <v>972622.64572372148</v>
      </c>
      <c r="K1544" s="96">
        <f t="shared" si="323"/>
        <v>73.446034502745562</v>
      </c>
      <c r="L1544" s="98">
        <f t="shared" si="324"/>
        <v>30820.217612908316</v>
      </c>
      <c r="M1544" s="91">
        <f t="shared" si="330"/>
        <v>38.820274780098146</v>
      </c>
      <c r="N1544" s="87"/>
      <c r="O1544" s="99">
        <f t="shared" si="331"/>
        <v>42.927339874933104</v>
      </c>
      <c r="P1544" s="99"/>
      <c r="Q1544" s="107">
        <f t="shared" si="332"/>
        <v>1.0498406616905272E-2</v>
      </c>
      <c r="R1544" s="97">
        <f t="shared" si="325"/>
        <v>0.99834006113103491</v>
      </c>
      <c r="S1544" s="97">
        <f t="shared" si="328"/>
        <v>31.657070795725929</v>
      </c>
      <c r="T1544" s="100">
        <f t="shared" si="333"/>
        <v>-3.8166768158642062E-2</v>
      </c>
      <c r="U1544" s="100">
        <f t="shared" si="334"/>
        <v>4.0594708274683811E-2</v>
      </c>
      <c r="V1544" s="100">
        <f t="shared" si="335"/>
        <v>-7.8761476433325872E-2</v>
      </c>
      <c r="Y1544" s="81"/>
      <c r="Z1544" s="81"/>
    </row>
    <row r="1545" spans="1:26" ht="13">
      <c r="A1545" s="74">
        <v>1999.01</v>
      </c>
      <c r="B1545" s="95">
        <v>1248.77</v>
      </c>
      <c r="C1545" s="96">
        <v>16.283333330000001</v>
      </c>
      <c r="D1545" s="95">
        <v>37.933333330000004</v>
      </c>
      <c r="E1545" s="95">
        <v>164.3</v>
      </c>
      <c r="F1545" s="96">
        <f t="shared" si="329"/>
        <v>1999.0416666665503</v>
      </c>
      <c r="G1545" s="97">
        <v>4.72</v>
      </c>
      <c r="H1545" s="96">
        <f t="shared" si="326"/>
        <v>2426.2506621119892</v>
      </c>
      <c r="I1545" s="96">
        <f t="shared" ref="I1545:I1608" si="336">C1545*$E$1859/E1545</f>
        <v>31.637089514724668</v>
      </c>
      <c r="J1545" s="98">
        <f t="shared" si="327"/>
        <v>1019235.8111893197</v>
      </c>
      <c r="K1545" s="96">
        <f t="shared" ref="K1545:K1608" si="337">D1545*$E$1859/E1545</f>
        <v>73.701142010159842</v>
      </c>
      <c r="L1545" s="98">
        <f t="shared" ref="L1545:L1608" si="338">K1545*(J1545/H1545)</f>
        <v>30960.874915090382</v>
      </c>
      <c r="M1545" s="91">
        <f t="shared" si="330"/>
        <v>40.576957677208107</v>
      </c>
      <c r="N1545" s="87"/>
      <c r="O1545" s="99">
        <f t="shared" si="331"/>
        <v>44.811053449635224</v>
      </c>
      <c r="P1545" s="99"/>
      <c r="Q1545" s="107">
        <f t="shared" si="332"/>
        <v>8.4223959044217415E-3</v>
      </c>
      <c r="R1545" s="97">
        <f t="shared" ref="R1545:R1608" si="339">((G1545/G1546+G1545/1200+((1+G1546/1200)^(-119))*(1-G1545/G1546)))</f>
        <v>0.98207602249948156</v>
      </c>
      <c r="S1545" s="97">
        <f t="shared" si="328"/>
        <v>31.527578543663534</v>
      </c>
      <c r="T1545" s="100">
        <f t="shared" si="333"/>
        <v>-4.4131510629577431E-2</v>
      </c>
      <c r="U1545" s="100">
        <f t="shared" si="334"/>
        <v>3.9864790661499283E-2</v>
      </c>
      <c r="V1545" s="100">
        <f t="shared" si="335"/>
        <v>-8.3996301291076714E-2</v>
      </c>
      <c r="Y1545" s="81"/>
      <c r="Z1545" s="81"/>
    </row>
    <row r="1546" spans="1:26" ht="13">
      <c r="A1546" s="74">
        <v>1999.02</v>
      </c>
      <c r="B1546" s="95">
        <v>1246.58</v>
      </c>
      <c r="C1546" s="96">
        <v>16.366666670000001</v>
      </c>
      <c r="D1546" s="95">
        <v>38.15666667</v>
      </c>
      <c r="E1546" s="95">
        <v>164.5</v>
      </c>
      <c r="F1546" s="96">
        <f t="shared" si="329"/>
        <v>1999.1249999998836</v>
      </c>
      <c r="G1546" s="97">
        <v>5</v>
      </c>
      <c r="H1546" s="96">
        <f t="shared" ref="H1546:H1609" si="340">B1546*$E$1859/E1546</f>
        <v>2419.0510084498474</v>
      </c>
      <c r="I1546" s="96">
        <f t="shared" si="336"/>
        <v>31.760337493803853</v>
      </c>
      <c r="J1546" s="98">
        <f t="shared" ref="J1546:J1609" si="341">J1545*((H1546+(I1546/12))/H1545)</f>
        <v>1017323.1733895027</v>
      </c>
      <c r="K1546" s="96">
        <f t="shared" si="337"/>
        <v>74.044925305353999</v>
      </c>
      <c r="L1546" s="98">
        <f t="shared" si="338"/>
        <v>31139.326174565511</v>
      </c>
      <c r="M1546" s="91">
        <f t="shared" si="330"/>
        <v>40.400159229259948</v>
      </c>
      <c r="N1546" s="87"/>
      <c r="O1546" s="99">
        <f t="shared" si="331"/>
        <v>44.557734535378323</v>
      </c>
      <c r="P1546" s="99"/>
      <c r="Q1546" s="107">
        <f t="shared" si="332"/>
        <v>5.4309156548103081E-3</v>
      </c>
      <c r="R1546" s="97">
        <f t="shared" si="339"/>
        <v>0.98639993308584573</v>
      </c>
      <c r="S1546" s="97">
        <f t="shared" ref="S1546:S1609" si="342">S1545*R1545*E1545/E1546</f>
        <v>30.924834583912087</v>
      </c>
      <c r="T1546" s="100">
        <f t="shared" si="333"/>
        <v>-5.1036317712709112E-2</v>
      </c>
      <c r="U1546" s="100">
        <f t="shared" si="334"/>
        <v>3.8396062874973103E-2</v>
      </c>
      <c r="V1546" s="100">
        <f t="shared" si="335"/>
        <v>-8.9432380587682214E-2</v>
      </c>
      <c r="Y1546" s="81"/>
      <c r="Z1546" s="81"/>
    </row>
    <row r="1547" spans="1:26" ht="13">
      <c r="A1547" s="74">
        <v>1999.03</v>
      </c>
      <c r="B1547" s="95">
        <v>1281.6600000000001</v>
      </c>
      <c r="C1547" s="96">
        <v>16.45</v>
      </c>
      <c r="D1547" s="95">
        <v>38.380000000000003</v>
      </c>
      <c r="E1547" s="95">
        <v>165</v>
      </c>
      <c r="F1547" s="96">
        <f t="shared" ref="F1547:F1610" si="343">F1546+1/12</f>
        <v>1999.2083333332168</v>
      </c>
      <c r="G1547" s="97">
        <v>5.23</v>
      </c>
      <c r="H1547" s="96">
        <f t="shared" si="340"/>
        <v>2479.5887638181812</v>
      </c>
      <c r="I1547" s="96">
        <f t="shared" si="336"/>
        <v>31.825316515151506</v>
      </c>
      <c r="J1547" s="98">
        <f t="shared" si="341"/>
        <v>1043897.4431517299</v>
      </c>
      <c r="K1547" s="96">
        <f t="shared" si="337"/>
        <v>74.252622969696958</v>
      </c>
      <c r="L1547" s="98">
        <f t="shared" si="338"/>
        <v>31260.071991139146</v>
      </c>
      <c r="M1547" s="91">
        <f t="shared" si="330"/>
        <v>41.356103632712987</v>
      </c>
      <c r="N1547" s="87"/>
      <c r="O1547" s="99">
        <f t="shared" si="331"/>
        <v>45.551555032014981</v>
      </c>
      <c r="P1547" s="99"/>
      <c r="Q1547" s="107">
        <f t="shared" si="332"/>
        <v>2.2799872986621547E-3</v>
      </c>
      <c r="R1547" s="97">
        <f t="shared" si="339"/>
        <v>1.0082294761276307</v>
      </c>
      <c r="S1547" s="97">
        <f t="shared" si="342"/>
        <v>30.41181762861245</v>
      </c>
      <c r="T1547" s="100">
        <f t="shared" si="333"/>
        <v>-5.9238835834665826E-2</v>
      </c>
      <c r="U1547" s="100">
        <f t="shared" si="334"/>
        <v>4.0577916699655603E-2</v>
      </c>
      <c r="V1547" s="100">
        <f t="shared" si="335"/>
        <v>-9.9816752534321429E-2</v>
      </c>
      <c r="Y1547" s="81"/>
      <c r="Z1547" s="81"/>
    </row>
    <row r="1548" spans="1:26" ht="13">
      <c r="A1548" s="74">
        <v>1999.04</v>
      </c>
      <c r="B1548" s="95">
        <v>1334.76</v>
      </c>
      <c r="C1548" s="96">
        <f>C1547*2/3+C1550/3</f>
        <v>16.45</v>
      </c>
      <c r="D1548" s="95">
        <v>39.26</v>
      </c>
      <c r="E1548" s="95">
        <v>166.2</v>
      </c>
      <c r="F1548" s="96">
        <f t="shared" si="343"/>
        <v>1999.2916666665501</v>
      </c>
      <c r="G1548" s="97">
        <v>5.18</v>
      </c>
      <c r="H1548" s="96">
        <f t="shared" si="340"/>
        <v>2563.6748169675084</v>
      </c>
      <c r="I1548" s="96">
        <f t="shared" si="336"/>
        <v>31.595530836341752</v>
      </c>
      <c r="J1548" s="98">
        <f t="shared" si="341"/>
        <v>1080405.8183963802</v>
      </c>
      <c r="K1548" s="96">
        <f t="shared" si="337"/>
        <v>75.406719795427165</v>
      </c>
      <c r="L1548" s="98">
        <f t="shared" si="338"/>
        <v>31778.546278163773</v>
      </c>
      <c r="M1548" s="91">
        <f t="shared" si="330"/>
        <v>42.704509516892145</v>
      </c>
      <c r="N1548" s="87"/>
      <c r="O1548" s="99">
        <f t="shared" si="331"/>
        <v>46.972581259880627</v>
      </c>
      <c r="P1548" s="99"/>
      <c r="Q1548" s="107">
        <f t="shared" si="332"/>
        <v>2.09134319912848E-3</v>
      </c>
      <c r="R1548" s="97">
        <f t="shared" si="339"/>
        <v>0.97689662580156367</v>
      </c>
      <c r="S1548" s="97">
        <f t="shared" si="342"/>
        <v>30.440704017476065</v>
      </c>
      <c r="T1548" s="100">
        <f t="shared" si="333"/>
        <v>-5.1751402296686289E-2</v>
      </c>
      <c r="U1548" s="100">
        <f t="shared" si="334"/>
        <v>3.9478127632609272E-2</v>
      </c>
      <c r="V1548" s="100">
        <f t="shared" si="335"/>
        <v>-9.1229529929295561E-2</v>
      </c>
      <c r="Y1548" s="81"/>
      <c r="Z1548" s="81"/>
    </row>
    <row r="1549" spans="1:26" ht="13">
      <c r="A1549" s="74">
        <v>1999.05</v>
      </c>
      <c r="B1549" s="95">
        <v>1332.07</v>
      </c>
      <c r="C1549" s="96">
        <f>C1547/3+C1550*2/3</f>
        <v>16.45</v>
      </c>
      <c r="D1549" s="95">
        <v>40.14</v>
      </c>
      <c r="E1549" s="95">
        <v>166.2</v>
      </c>
      <c r="F1549" s="96">
        <f t="shared" si="343"/>
        <v>1999.3749999998834</v>
      </c>
      <c r="G1549" s="97">
        <v>5.54</v>
      </c>
      <c r="H1549" s="96">
        <f t="shared" si="340"/>
        <v>2558.5081313778574</v>
      </c>
      <c r="I1549" s="96">
        <f t="shared" si="336"/>
        <v>31.595530836341752</v>
      </c>
      <c r="J1549" s="98">
        <f t="shared" si="341"/>
        <v>1079338.0344186604</v>
      </c>
      <c r="K1549" s="96">
        <f t="shared" si="337"/>
        <v>77.09693664259926</v>
      </c>
      <c r="L1549" s="98">
        <f t="shared" si="338"/>
        <v>32524.288289327913</v>
      </c>
      <c r="M1549" s="91">
        <f t="shared" si="330"/>
        <v>42.556676709518023</v>
      </c>
      <c r="N1549" s="87"/>
      <c r="O1549" s="99">
        <f t="shared" si="331"/>
        <v>46.746674800852055</v>
      </c>
      <c r="P1549" s="99"/>
      <c r="Q1549" s="107">
        <f t="shared" si="332"/>
        <v>-2.0114592557856983E-3</v>
      </c>
      <c r="R1549" s="97">
        <f t="shared" si="339"/>
        <v>0.97763854915039472</v>
      </c>
      <c r="S1549" s="97">
        <f t="shared" si="342"/>
        <v>29.737421041696468</v>
      </c>
      <c r="T1549" s="100">
        <f t="shared" si="333"/>
        <v>-4.5803686968187152E-2</v>
      </c>
      <c r="U1549" s="100">
        <f t="shared" si="334"/>
        <v>3.8657947073440502E-2</v>
      </c>
      <c r="V1549" s="100">
        <f t="shared" si="335"/>
        <v>-8.4461634041627653E-2</v>
      </c>
      <c r="Y1549" s="81"/>
      <c r="Z1549" s="81"/>
    </row>
    <row r="1550" spans="1:26" ht="13">
      <c r="A1550" s="74">
        <v>1999.06</v>
      </c>
      <c r="B1550" s="95">
        <v>1322.55</v>
      </c>
      <c r="C1550" s="96">
        <v>16.45</v>
      </c>
      <c r="D1550" s="95">
        <v>41.02</v>
      </c>
      <c r="E1550" s="95">
        <v>166.2</v>
      </c>
      <c r="F1550" s="96">
        <f t="shared" si="343"/>
        <v>1999.4583333332166</v>
      </c>
      <c r="G1550" s="97">
        <v>5.9</v>
      </c>
      <c r="H1550" s="96">
        <f t="shared" si="340"/>
        <v>2540.223058212996</v>
      </c>
      <c r="I1550" s="96">
        <f t="shared" si="336"/>
        <v>31.595530836341752</v>
      </c>
      <c r="J1550" s="98">
        <f t="shared" si="341"/>
        <v>1072734.9988933878</v>
      </c>
      <c r="K1550" s="96">
        <f t="shared" si="337"/>
        <v>78.787153489771342</v>
      </c>
      <c r="L1550" s="98">
        <f t="shared" si="338"/>
        <v>33271.77774345527</v>
      </c>
      <c r="M1550" s="91">
        <f t="shared" si="330"/>
        <v>42.18067591174691</v>
      </c>
      <c r="N1550" s="87"/>
      <c r="O1550" s="99">
        <f t="shared" si="331"/>
        <v>46.271432553211667</v>
      </c>
      <c r="P1550" s="99"/>
      <c r="Q1550" s="107">
        <f t="shared" si="332"/>
        <v>-5.6512336740967666E-3</v>
      </c>
      <c r="R1550" s="97">
        <f t="shared" si="339"/>
        <v>1.0132009123986316</v>
      </c>
      <c r="S1550" s="97">
        <f t="shared" si="342"/>
        <v>29.072449162678552</v>
      </c>
      <c r="T1550" s="100">
        <f t="shared" si="333"/>
        <v>-4.3336952718496469E-2</v>
      </c>
      <c r="U1550" s="100">
        <f t="shared" si="334"/>
        <v>3.6648666554767173E-2</v>
      </c>
      <c r="V1550" s="100">
        <f t="shared" si="335"/>
        <v>-7.9985619273263642E-2</v>
      </c>
      <c r="Y1550" s="81"/>
      <c r="Z1550" s="81"/>
    </row>
    <row r="1551" spans="1:26" ht="13">
      <c r="A1551" s="74">
        <v>1999.07</v>
      </c>
      <c r="B1551" s="95">
        <v>1380.99</v>
      </c>
      <c r="C1551" s="96">
        <f>C1550*2/3+C1553/3</f>
        <v>16.513333333333335</v>
      </c>
      <c r="D1551" s="95">
        <v>42</v>
      </c>
      <c r="E1551" s="95">
        <v>166.7</v>
      </c>
      <c r="F1551" s="96">
        <f t="shared" si="343"/>
        <v>1999.5416666665499</v>
      </c>
      <c r="G1551" s="97">
        <v>5.79</v>
      </c>
      <c r="H1551" s="96">
        <f t="shared" si="340"/>
        <v>2644.5130071685658</v>
      </c>
      <c r="I1551" s="96">
        <f t="shared" si="336"/>
        <v>31.622042731453707</v>
      </c>
      <c r="J1551" s="98">
        <f t="shared" si="341"/>
        <v>1117889.4262724333</v>
      </c>
      <c r="K1551" s="96">
        <f t="shared" si="337"/>
        <v>80.42748050389919</v>
      </c>
      <c r="L1551" s="98">
        <f t="shared" si="338"/>
        <v>33998.331561736282</v>
      </c>
      <c r="M1551" s="91">
        <f t="shared" si="330"/>
        <v>43.828035992805397</v>
      </c>
      <c r="N1551" s="87"/>
      <c r="O1551" s="99">
        <f t="shared" si="331"/>
        <v>48.011997893801642</v>
      </c>
      <c r="P1551" s="99"/>
      <c r="Q1551" s="107">
        <f t="shared" si="332"/>
        <v>-5.381635771489271E-3</v>
      </c>
      <c r="R1551" s="97">
        <f t="shared" si="339"/>
        <v>0.99360431801886107</v>
      </c>
      <c r="S1551" s="97">
        <f t="shared" si="342"/>
        <v>29.367880991442046</v>
      </c>
      <c r="T1551" s="100">
        <f t="shared" si="333"/>
        <v>-4.5916336862991236E-2</v>
      </c>
      <c r="U1551" s="100">
        <f t="shared" si="334"/>
        <v>3.7456967290067089E-2</v>
      </c>
      <c r="V1551" s="100">
        <f t="shared" si="335"/>
        <v>-8.3373304153058325E-2</v>
      </c>
      <c r="Y1551" s="81"/>
      <c r="Z1551" s="81"/>
    </row>
    <row r="1552" spans="1:26" ht="13">
      <c r="A1552" s="74">
        <v>1999.08</v>
      </c>
      <c r="B1552" s="95">
        <v>1327.49</v>
      </c>
      <c r="C1552" s="96">
        <f>C1550/3+C1553*2/3</f>
        <v>16.576666666666668</v>
      </c>
      <c r="D1552" s="95">
        <v>42.98</v>
      </c>
      <c r="E1552" s="95">
        <v>167.1</v>
      </c>
      <c r="F1552" s="96">
        <f t="shared" si="343"/>
        <v>1999.6249999998831</v>
      </c>
      <c r="G1552" s="97">
        <v>5.94</v>
      </c>
      <c r="H1552" s="96">
        <f t="shared" si="340"/>
        <v>2535.9785849491313</v>
      </c>
      <c r="I1552" s="96">
        <f t="shared" si="336"/>
        <v>31.667335856772386</v>
      </c>
      <c r="J1552" s="98">
        <f t="shared" si="341"/>
        <v>1073125.2544423998</v>
      </c>
      <c r="K1552" s="96">
        <f t="shared" si="337"/>
        <v>82.107104069419492</v>
      </c>
      <c r="L1552" s="98">
        <f t="shared" si="338"/>
        <v>34744.460173661835</v>
      </c>
      <c r="M1552" s="91">
        <f t="shared" si="330"/>
        <v>41.930712159940434</v>
      </c>
      <c r="N1552" s="87"/>
      <c r="O1552" s="99">
        <f t="shared" si="331"/>
        <v>45.873455189594374</v>
      </c>
      <c r="P1552" s="99"/>
      <c r="Q1552" s="107">
        <f t="shared" si="332"/>
        <v>-5.7678415593804509E-3</v>
      </c>
      <c r="R1552" s="97">
        <f t="shared" si="339"/>
        <v>1.0064474367630161</v>
      </c>
      <c r="S1552" s="97">
        <f t="shared" si="342"/>
        <v>29.110202847430358</v>
      </c>
      <c r="T1552" s="100">
        <f t="shared" si="333"/>
        <v>-3.472092012768091E-2</v>
      </c>
      <c r="U1552" s="100">
        <f t="shared" si="334"/>
        <v>3.8187504413065954E-2</v>
      </c>
      <c r="V1552" s="100">
        <f t="shared" si="335"/>
        <v>-7.2908424540746863E-2</v>
      </c>
      <c r="Y1552" s="81"/>
      <c r="Z1552" s="81"/>
    </row>
    <row r="1553" spans="1:26" ht="13">
      <c r="A1553" s="74">
        <v>1999.09</v>
      </c>
      <c r="B1553" s="95">
        <v>1318.17</v>
      </c>
      <c r="C1553" s="96">
        <v>16.64</v>
      </c>
      <c r="D1553" s="95">
        <v>43.96</v>
      </c>
      <c r="E1553" s="95">
        <v>167.9</v>
      </c>
      <c r="F1553" s="96">
        <f t="shared" si="343"/>
        <v>1999.7083333332164</v>
      </c>
      <c r="G1553" s="97">
        <v>5.92</v>
      </c>
      <c r="H1553" s="96">
        <f t="shared" si="340"/>
        <v>2506.1756193269798</v>
      </c>
      <c r="I1553" s="96">
        <f t="shared" si="336"/>
        <v>31.636861941631913</v>
      </c>
      <c r="J1553" s="98">
        <f t="shared" si="341"/>
        <v>1061629.4467572093</v>
      </c>
      <c r="K1553" s="96">
        <f t="shared" si="337"/>
        <v>83.579113639070854</v>
      </c>
      <c r="L1553" s="98">
        <f t="shared" si="338"/>
        <v>35404.561232198364</v>
      </c>
      <c r="M1553" s="91">
        <f t="shared" si="330"/>
        <v>41.32345133471501</v>
      </c>
      <c r="N1553" s="87"/>
      <c r="O1553" s="99">
        <f t="shared" si="331"/>
        <v>45.151839247065269</v>
      </c>
      <c r="P1553" s="99"/>
      <c r="Q1553" s="107">
        <f t="shared" si="332"/>
        <v>-5.0555837075532684E-3</v>
      </c>
      <c r="R1553" s="97">
        <f t="shared" si="339"/>
        <v>0.990828492437972</v>
      </c>
      <c r="S1553" s="97">
        <f t="shared" si="342"/>
        <v>29.158292188753521</v>
      </c>
      <c r="T1553" s="100">
        <f t="shared" si="333"/>
        <v>-3.0274958780497019E-2</v>
      </c>
      <c r="U1553" s="100">
        <f t="shared" si="334"/>
        <v>3.990330227619121E-2</v>
      </c>
      <c r="V1553" s="100">
        <f t="shared" si="335"/>
        <v>-7.0178261056688229E-2</v>
      </c>
      <c r="Y1553" s="81"/>
      <c r="Z1553" s="81"/>
    </row>
    <row r="1554" spans="1:26" ht="13">
      <c r="A1554" s="74">
        <v>1999.1</v>
      </c>
      <c r="B1554" s="95">
        <v>1300.01</v>
      </c>
      <c r="C1554" s="96">
        <f>C1553*2/3+C1556/3</f>
        <v>16.656666666666666</v>
      </c>
      <c r="D1554" s="95">
        <f>(2*D1553+D1556)/3</f>
        <v>45.363333333333337</v>
      </c>
      <c r="E1554" s="95">
        <v>168.2</v>
      </c>
      <c r="F1554" s="96">
        <f t="shared" si="343"/>
        <v>1999.7916666665496</v>
      </c>
      <c r="G1554" s="97">
        <v>6.11</v>
      </c>
      <c r="H1554" s="96">
        <f t="shared" si="340"/>
        <v>2467.2404411712241</v>
      </c>
      <c r="I1554" s="96">
        <f t="shared" si="336"/>
        <v>31.612065764962338</v>
      </c>
      <c r="J1554" s="98">
        <f t="shared" si="341"/>
        <v>1046252.2163307844</v>
      </c>
      <c r="K1554" s="96">
        <f t="shared" si="337"/>
        <v>86.09337662504953</v>
      </c>
      <c r="L1554" s="98">
        <f t="shared" si="338"/>
        <v>36508.556118916124</v>
      </c>
      <c r="M1554" s="91">
        <f t="shared" si="330"/>
        <v>40.552854399539861</v>
      </c>
      <c r="N1554" s="87"/>
      <c r="O1554" s="99">
        <f t="shared" si="331"/>
        <v>44.25604110562486</v>
      </c>
      <c r="P1554" s="99"/>
      <c r="Q1554" s="107">
        <f t="shared" si="332"/>
        <v>-6.8050214315521981E-3</v>
      </c>
      <c r="R1554" s="97">
        <f t="shared" si="339"/>
        <v>1.0110518898476173</v>
      </c>
      <c r="S1554" s="97">
        <f t="shared" si="342"/>
        <v>28.839337202700428</v>
      </c>
      <c r="T1554" s="100">
        <f t="shared" si="333"/>
        <v>-2.6647623354784211E-2</v>
      </c>
      <c r="U1554" s="100">
        <f t="shared" si="334"/>
        <v>4.1329379205632177E-2</v>
      </c>
      <c r="V1554" s="100">
        <f t="shared" si="335"/>
        <v>-6.7977002560416389E-2</v>
      </c>
      <c r="Y1554" s="81"/>
      <c r="Z1554" s="81"/>
    </row>
    <row r="1555" spans="1:26" ht="13">
      <c r="A1555" s="74">
        <v>1999.11</v>
      </c>
      <c r="B1555" s="95">
        <v>1391</v>
      </c>
      <c r="C1555" s="96">
        <f>C1553/3+C1556*2/3</f>
        <v>16.673333333333332</v>
      </c>
      <c r="D1555" s="95">
        <f>(D1553+2*D1556)/3</f>
        <v>46.766666666666673</v>
      </c>
      <c r="E1555" s="95">
        <v>168.3</v>
      </c>
      <c r="F1555" s="96">
        <f t="shared" si="343"/>
        <v>1999.8749999998829</v>
      </c>
      <c r="G1555" s="97">
        <v>6.03</v>
      </c>
      <c r="H1555" s="96">
        <f t="shared" si="340"/>
        <v>2638.3583808674975</v>
      </c>
      <c r="I1555" s="96">
        <f t="shared" si="336"/>
        <v>31.624894850465427</v>
      </c>
      <c r="J1555" s="98">
        <f t="shared" si="341"/>
        <v>1119933.6549082084</v>
      </c>
      <c r="K1555" s="96">
        <f t="shared" si="337"/>
        <v>88.703973361061571</v>
      </c>
      <c r="L1555" s="98">
        <f t="shared" si="338"/>
        <v>37653.173204797902</v>
      </c>
      <c r="M1555" s="91">
        <f t="shared" si="330"/>
        <v>43.208290714613909</v>
      </c>
      <c r="N1555" s="87"/>
      <c r="O1555" s="99">
        <f t="shared" si="331"/>
        <v>47.094097588396899</v>
      </c>
      <c r="P1555" s="99"/>
      <c r="Q1555" s="107">
        <f t="shared" si="332"/>
        <v>-7.7049171202844616E-3</v>
      </c>
      <c r="R1555" s="97">
        <f t="shared" si="339"/>
        <v>0.98660661022704421</v>
      </c>
      <c r="S1555" s="97">
        <f t="shared" si="342"/>
        <v>29.140741326446619</v>
      </c>
      <c r="T1555" s="100">
        <f t="shared" si="333"/>
        <v>-3.1315639368536541E-2</v>
      </c>
      <c r="U1555" s="100">
        <f t="shared" si="334"/>
        <v>4.0379893697501723E-2</v>
      </c>
      <c r="V1555" s="100">
        <f t="shared" si="335"/>
        <v>-7.1695533066038264E-2</v>
      </c>
      <c r="Y1555" s="81"/>
      <c r="Z1555" s="81"/>
    </row>
    <row r="1556" spans="1:26" ht="13">
      <c r="A1556" s="74">
        <v>1999.12</v>
      </c>
      <c r="B1556" s="95">
        <v>1428.68</v>
      </c>
      <c r="C1556" s="96">
        <v>16.690000000000001</v>
      </c>
      <c r="D1556" s="95">
        <v>48.17</v>
      </c>
      <c r="E1556" s="95">
        <v>168.3</v>
      </c>
      <c r="F1556" s="96">
        <f t="shared" si="343"/>
        <v>1999.9583333332162</v>
      </c>
      <c r="G1556" s="97">
        <v>6.28</v>
      </c>
      <c r="H1556" s="96">
        <f t="shared" si="340"/>
        <v>2709.8273555555543</v>
      </c>
      <c r="I1556" s="96">
        <f t="shared" si="336"/>
        <v>31.656507100415915</v>
      </c>
      <c r="J1556" s="98">
        <f t="shared" si="341"/>
        <v>1151390.6938552316</v>
      </c>
      <c r="K1556" s="96">
        <f t="shared" si="337"/>
        <v>91.365724806892416</v>
      </c>
      <c r="L1556" s="98">
        <f t="shared" si="338"/>
        <v>38820.792425880194</v>
      </c>
      <c r="M1556" s="91">
        <f t="shared" si="330"/>
        <v>44.197939761040544</v>
      </c>
      <c r="N1556" s="87"/>
      <c r="O1556" s="99">
        <f t="shared" si="331"/>
        <v>48.11096868299515</v>
      </c>
      <c r="P1556" s="99"/>
      <c r="Q1556" s="107">
        <f t="shared" si="332"/>
        <v>-1.0886526695300765E-2</v>
      </c>
      <c r="R1556" s="97">
        <f t="shared" si="339"/>
        <v>0.97770689842364</v>
      </c>
      <c r="S1556" s="97">
        <f t="shared" si="342"/>
        <v>28.750448019588639</v>
      </c>
      <c r="T1556" s="100">
        <f t="shared" si="333"/>
        <v>-3.1699264549284623E-2</v>
      </c>
      <c r="U1556" s="100">
        <f t="shared" si="334"/>
        <v>4.0604818376882568E-2</v>
      </c>
      <c r="V1556" s="100">
        <f t="shared" si="335"/>
        <v>-7.230408292616719E-2</v>
      </c>
      <c r="Y1556" s="81"/>
      <c r="Z1556" s="81"/>
    </row>
    <row r="1557" spans="1:26" ht="13">
      <c r="A1557" s="74">
        <v>2000.01</v>
      </c>
      <c r="B1557" s="95">
        <v>1425.59</v>
      </c>
      <c r="C1557" s="96">
        <f>C1556*2/3+C1559/3</f>
        <v>16.713333333333335</v>
      </c>
      <c r="D1557" s="95">
        <f>(2*D1556+D1559)/3</f>
        <v>49.096666666666671</v>
      </c>
      <c r="E1557" s="95">
        <v>168.8</v>
      </c>
      <c r="F1557" s="96">
        <f t="shared" si="343"/>
        <v>2000.0416666665494</v>
      </c>
      <c r="G1557" s="97">
        <v>6.66</v>
      </c>
      <c r="H1557" s="96">
        <f t="shared" si="340"/>
        <v>2695.9570651362546</v>
      </c>
      <c r="I1557" s="96">
        <f t="shared" si="336"/>
        <v>31.606863882306467</v>
      </c>
      <c r="J1557" s="98">
        <f t="shared" si="341"/>
        <v>1146616.4158166975</v>
      </c>
      <c r="K1557" s="96">
        <f t="shared" si="337"/>
        <v>92.847526550157951</v>
      </c>
      <c r="L1557" s="98">
        <f t="shared" si="338"/>
        <v>39488.944199861442</v>
      </c>
      <c r="M1557" s="91">
        <f t="shared" si="330"/>
        <v>43.772578146937988</v>
      </c>
      <c r="N1557" s="87"/>
      <c r="O1557" s="99">
        <f t="shared" si="331"/>
        <v>47.587687272921507</v>
      </c>
      <c r="P1557" s="99"/>
      <c r="Q1557" s="107">
        <f t="shared" si="332"/>
        <v>-1.5216742165251377E-2</v>
      </c>
      <c r="R1557" s="97">
        <f t="shared" si="339"/>
        <v>1.0157545650431981</v>
      </c>
      <c r="S1557" s="97">
        <f t="shared" si="342"/>
        <v>28.026248590901467</v>
      </c>
      <c r="T1557" s="100">
        <f t="shared" si="333"/>
        <v>-3.032239388770841E-2</v>
      </c>
      <c r="U1557" s="100">
        <f t="shared" si="334"/>
        <v>4.200688755726012E-2</v>
      </c>
      <c r="V1557" s="100">
        <f t="shared" si="335"/>
        <v>-7.232928144496853E-2</v>
      </c>
      <c r="Y1557" s="81"/>
      <c r="Z1557" s="81"/>
    </row>
    <row r="1558" spans="1:26" ht="13">
      <c r="A1558" s="74">
        <v>2000.02</v>
      </c>
      <c r="B1558" s="95">
        <v>1388.87</v>
      </c>
      <c r="C1558" s="96">
        <f>C1556/3+C1559*2/3</f>
        <v>16.736666666666668</v>
      </c>
      <c r="D1558" s="95">
        <f>(D1556+2*D1559)/3</f>
        <v>50.023333333333333</v>
      </c>
      <c r="E1558" s="95">
        <v>169.8</v>
      </c>
      <c r="F1558" s="96">
        <f t="shared" si="343"/>
        <v>2000.1249999998827</v>
      </c>
      <c r="G1558" s="97">
        <v>6.52</v>
      </c>
      <c r="H1558" s="96">
        <f t="shared" si="340"/>
        <v>2611.0469719375724</v>
      </c>
      <c r="I1558" s="96">
        <f t="shared" si="336"/>
        <v>31.464588349038074</v>
      </c>
      <c r="J1558" s="98">
        <f t="shared" si="341"/>
        <v>1111618.5208240564</v>
      </c>
      <c r="K1558" s="96">
        <f t="shared" si="337"/>
        <v>94.042835561444804</v>
      </c>
      <c r="L1558" s="98">
        <f t="shared" si="338"/>
        <v>40037.486450631608</v>
      </c>
      <c r="M1558" s="91">
        <f t="shared" si="330"/>
        <v>42.185635887917314</v>
      </c>
      <c r="N1558" s="87"/>
      <c r="O1558" s="99">
        <f t="shared" si="331"/>
        <v>45.807695321871741</v>
      </c>
      <c r="P1558" s="99"/>
      <c r="Q1558" s="107">
        <f t="shared" si="332"/>
        <v>-1.2833071579527882E-2</v>
      </c>
      <c r="R1558" s="97">
        <f t="shared" si="339"/>
        <v>1.0246055812918504</v>
      </c>
      <c r="S1558" s="97">
        <f t="shared" si="342"/>
        <v>28.300135118343523</v>
      </c>
      <c r="T1558" s="100">
        <f t="shared" si="333"/>
        <v>-3.0194094269185956E-2</v>
      </c>
      <c r="U1558" s="100">
        <f t="shared" si="334"/>
        <v>4.1635084203392791E-2</v>
      </c>
      <c r="V1558" s="100">
        <f t="shared" si="335"/>
        <v>-7.1829178472578747E-2</v>
      </c>
      <c r="Y1558" s="81"/>
      <c r="Z1558" s="81"/>
    </row>
    <row r="1559" spans="1:26" ht="13">
      <c r="A1559" s="74">
        <v>2000.03</v>
      </c>
      <c r="B1559" s="95">
        <v>1442.21</v>
      </c>
      <c r="C1559" s="108">
        <v>16.760000000000002</v>
      </c>
      <c r="D1559" s="95">
        <v>50.95</v>
      </c>
      <c r="E1559" s="95">
        <v>171.2</v>
      </c>
      <c r="F1559" s="96">
        <f t="shared" si="343"/>
        <v>2000.2083333332159</v>
      </c>
      <c r="G1559" s="97">
        <v>6.26</v>
      </c>
      <c r="H1559" s="96">
        <f t="shared" si="340"/>
        <v>2689.1530216413544</v>
      </c>
      <c r="I1559" s="96">
        <f t="shared" si="336"/>
        <v>31.250791939252334</v>
      </c>
      <c r="J1559" s="98">
        <f t="shared" si="341"/>
        <v>1145979.8500772505</v>
      </c>
      <c r="K1559" s="96">
        <f t="shared" si="337"/>
        <v>95.001661653037374</v>
      </c>
      <c r="L1559" s="98">
        <f t="shared" si="338"/>
        <v>40484.862371940231</v>
      </c>
      <c r="M1559" s="91">
        <f t="shared" si="330"/>
        <v>43.22074843996586</v>
      </c>
      <c r="N1559" s="87"/>
      <c r="O1559" s="99">
        <f t="shared" si="331"/>
        <v>46.876009335888121</v>
      </c>
      <c r="P1559" s="99"/>
      <c r="Q1559" s="107">
        <f t="shared" si="332"/>
        <v>-1.05171108445779E-2</v>
      </c>
      <c r="R1559" s="97">
        <f t="shared" si="339"/>
        <v>1.025368573243759</v>
      </c>
      <c r="S1559" s="97">
        <f t="shared" si="342"/>
        <v>28.759355675396574</v>
      </c>
      <c r="T1559" s="100">
        <f t="shared" si="333"/>
        <v>-2.794364629956525E-2</v>
      </c>
      <c r="U1559" s="100">
        <f t="shared" si="334"/>
        <v>3.9509100222647753E-2</v>
      </c>
      <c r="V1559" s="100">
        <f t="shared" si="335"/>
        <v>-6.7452746522213003E-2</v>
      </c>
      <c r="Y1559" s="81"/>
      <c r="Z1559" s="81"/>
    </row>
    <row r="1560" spans="1:26" ht="13">
      <c r="A1560" s="74">
        <v>2000.04</v>
      </c>
      <c r="B1560" s="95">
        <v>1461.36</v>
      </c>
      <c r="C1560" s="96">
        <f>C1559*2/3+C1562/3</f>
        <v>16.740000000000002</v>
      </c>
      <c r="D1560" s="95">
        <f>(2*D1559+D1562)/3</f>
        <v>51.273333333333333</v>
      </c>
      <c r="E1560" s="95">
        <v>171.3</v>
      </c>
      <c r="F1560" s="96">
        <f t="shared" si="343"/>
        <v>2000.2916666665492</v>
      </c>
      <c r="G1560" s="97">
        <v>5.99</v>
      </c>
      <c r="H1560" s="96">
        <f t="shared" si="340"/>
        <v>2723.2695264448325</v>
      </c>
      <c r="I1560" s="96">
        <f t="shared" si="336"/>
        <v>31.195278283712774</v>
      </c>
      <c r="J1560" s="98">
        <f t="shared" si="341"/>
        <v>1161626.3839172595</v>
      </c>
      <c r="K1560" s="96">
        <f t="shared" si="337"/>
        <v>95.548739657520883</v>
      </c>
      <c r="L1560" s="98">
        <f t="shared" si="338"/>
        <v>40756.86811694879</v>
      </c>
      <c r="M1560" s="91">
        <f t="shared" si="330"/>
        <v>43.528574288507727</v>
      </c>
      <c r="N1560" s="87"/>
      <c r="O1560" s="99">
        <f t="shared" si="331"/>
        <v>47.155406855244671</v>
      </c>
      <c r="P1560" s="99"/>
      <c r="Q1560" s="107">
        <f t="shared" si="332"/>
        <v>-8.0804165599422974E-3</v>
      </c>
      <c r="R1560" s="97">
        <f t="shared" si="339"/>
        <v>0.97207430184040122</v>
      </c>
      <c r="S1560" s="97">
        <f t="shared" si="342"/>
        <v>29.471724703823998</v>
      </c>
      <c r="T1560" s="100">
        <f t="shared" si="333"/>
        <v>-2.5532618944741681E-2</v>
      </c>
      <c r="U1560" s="100">
        <f t="shared" si="334"/>
        <v>3.6084676941174454E-2</v>
      </c>
      <c r="V1560" s="100">
        <f t="shared" si="335"/>
        <v>-6.1617295885916135E-2</v>
      </c>
      <c r="Y1560" s="81"/>
      <c r="Z1560" s="81"/>
    </row>
    <row r="1561" spans="1:26" ht="13">
      <c r="A1561" s="74">
        <v>2000.05</v>
      </c>
      <c r="B1561" s="95">
        <v>1418.48</v>
      </c>
      <c r="C1561" s="96">
        <f>C1559/3+C1562*2/3</f>
        <v>16.72</v>
      </c>
      <c r="D1561" s="95">
        <f>(D1559+2*D1562)/3</f>
        <v>51.596666666666671</v>
      </c>
      <c r="E1561" s="95">
        <v>171.5</v>
      </c>
      <c r="F1561" s="96">
        <f t="shared" si="343"/>
        <v>2000.3749999998824</v>
      </c>
      <c r="G1561" s="97">
        <v>6.44</v>
      </c>
      <c r="H1561" s="96">
        <f t="shared" si="340"/>
        <v>2640.2792702040806</v>
      </c>
      <c r="I1561" s="96">
        <f t="shared" si="336"/>
        <v>31.121672069970835</v>
      </c>
      <c r="J1561" s="98">
        <f t="shared" si="341"/>
        <v>1127332.6703982421</v>
      </c>
      <c r="K1561" s="96">
        <f t="shared" si="337"/>
        <v>96.039147123420776</v>
      </c>
      <c r="L1561" s="98">
        <f t="shared" si="338"/>
        <v>41006.294073220146</v>
      </c>
      <c r="M1561" s="91">
        <f t="shared" si="330"/>
        <v>41.966050503324297</v>
      </c>
      <c r="N1561" s="87"/>
      <c r="O1561" s="99">
        <f t="shared" si="331"/>
        <v>45.413038105009882</v>
      </c>
      <c r="P1561" s="99"/>
      <c r="Q1561" s="107">
        <f t="shared" si="332"/>
        <v>-1.1844161384851958E-2</v>
      </c>
      <c r="R1561" s="97">
        <f t="shared" si="339"/>
        <v>1.0306182214763959</v>
      </c>
      <c r="S1561" s="97">
        <f t="shared" si="342"/>
        <v>28.615296645571608</v>
      </c>
      <c r="T1561" s="100">
        <f t="shared" si="333"/>
        <v>-2.8590545078801877E-2</v>
      </c>
      <c r="U1561" s="100">
        <f t="shared" si="334"/>
        <v>4.3079974604339544E-2</v>
      </c>
      <c r="V1561" s="100">
        <f t="shared" si="335"/>
        <v>-7.167051968314142E-2</v>
      </c>
      <c r="Y1561" s="81"/>
      <c r="Z1561" s="81"/>
    </row>
    <row r="1562" spans="1:26" ht="13">
      <c r="A1562" s="74">
        <v>2000.06</v>
      </c>
      <c r="B1562" s="95">
        <v>1461.96</v>
      </c>
      <c r="C1562" s="96">
        <v>16.7</v>
      </c>
      <c r="D1562" s="95">
        <v>51.92</v>
      </c>
      <c r="E1562" s="95">
        <v>172.4</v>
      </c>
      <c r="F1562" s="96">
        <f t="shared" si="343"/>
        <v>2000.4583333332157</v>
      </c>
      <c r="G1562" s="97">
        <v>6.1</v>
      </c>
      <c r="H1562" s="96">
        <f t="shared" si="340"/>
        <v>2707.0046530162404</v>
      </c>
      <c r="I1562" s="96">
        <f t="shared" si="336"/>
        <v>30.922171403712287</v>
      </c>
      <c r="J1562" s="98">
        <f t="shared" si="341"/>
        <v>1156922.9752481503</v>
      </c>
      <c r="K1562" s="96">
        <f t="shared" si="337"/>
        <v>96.136475406032446</v>
      </c>
      <c r="L1562" s="98">
        <f t="shared" si="338"/>
        <v>41086.925001288655</v>
      </c>
      <c r="M1562" s="91">
        <f t="shared" si="330"/>
        <v>42.781971567071437</v>
      </c>
      <c r="N1562" s="87"/>
      <c r="O1562" s="99">
        <f t="shared" si="331"/>
        <v>46.245587485836104</v>
      </c>
      <c r="P1562" s="99"/>
      <c r="Q1562" s="107">
        <f t="shared" si="332"/>
        <v>-8.9160247760850901E-3</v>
      </c>
      <c r="R1562" s="97">
        <f t="shared" si="339"/>
        <v>1.008805131658411</v>
      </c>
      <c r="S1562" s="97">
        <f t="shared" si="342"/>
        <v>29.337488470435968</v>
      </c>
      <c r="T1562" s="100">
        <f t="shared" si="333"/>
        <v>-3.4498868432314533E-2</v>
      </c>
      <c r="U1562" s="100">
        <f t="shared" si="334"/>
        <v>4.280322546387505E-2</v>
      </c>
      <c r="V1562" s="100">
        <f t="shared" si="335"/>
        <v>-7.7302093896189583E-2</v>
      </c>
      <c r="Y1562" s="81"/>
      <c r="Z1562" s="81"/>
    </row>
    <row r="1563" spans="1:26" ht="13">
      <c r="A1563" s="74">
        <v>2000.07</v>
      </c>
      <c r="B1563" s="95">
        <v>1473</v>
      </c>
      <c r="C1563" s="96">
        <f>C1562*2/3+C1565/3</f>
        <v>16.583333333333332</v>
      </c>
      <c r="D1563" s="95">
        <f>(2*D1562+D1565)/3</f>
        <v>52.513333333333343</v>
      </c>
      <c r="E1563" s="95">
        <v>172.8</v>
      </c>
      <c r="F1563" s="96">
        <f t="shared" si="343"/>
        <v>2000.541666666549</v>
      </c>
      <c r="G1563" s="97">
        <v>6.05</v>
      </c>
      <c r="H1563" s="96">
        <f t="shared" si="340"/>
        <v>2721.1330815972215</v>
      </c>
      <c r="I1563" s="96">
        <f t="shared" si="336"/>
        <v>30.63506920331789</v>
      </c>
      <c r="J1563" s="98">
        <f t="shared" si="341"/>
        <v>1164052.2715445033</v>
      </c>
      <c r="K1563" s="96">
        <f t="shared" si="337"/>
        <v>97.010026176697508</v>
      </c>
      <c r="L1563" s="98">
        <f t="shared" si="338"/>
        <v>41499.161543136695</v>
      </c>
      <c r="M1563" s="91">
        <f t="shared" si="330"/>
        <v>42.758093618269591</v>
      </c>
      <c r="N1563" s="87"/>
      <c r="O1563" s="99">
        <f t="shared" si="331"/>
        <v>46.170728131840328</v>
      </c>
      <c r="P1563" s="99"/>
      <c r="Q1563" s="107">
        <f t="shared" si="332"/>
        <v>-8.5597583707810489E-3</v>
      </c>
      <c r="R1563" s="97">
        <f t="shared" si="339"/>
        <v>1.0215803230975278</v>
      </c>
      <c r="S1563" s="97">
        <f t="shared" si="342"/>
        <v>29.52730010200327</v>
      </c>
      <c r="T1563" s="100">
        <f t="shared" si="333"/>
        <v>-3.5265021397115404E-2</v>
      </c>
      <c r="U1563" s="100">
        <f t="shared" si="334"/>
        <v>4.4065954567946708E-2</v>
      </c>
      <c r="V1563" s="100">
        <f t="shared" si="335"/>
        <v>-7.9330975965062112E-2</v>
      </c>
      <c r="Y1563" s="81"/>
      <c r="Z1563" s="81"/>
    </row>
    <row r="1564" spans="1:26" ht="13">
      <c r="A1564" s="74">
        <v>2000.08</v>
      </c>
      <c r="B1564" s="95">
        <v>1485.46</v>
      </c>
      <c r="C1564" s="96">
        <f>C1562/3+C1565*2/3</f>
        <v>16.466666666666669</v>
      </c>
      <c r="D1564" s="95">
        <f>(D1562+2*D1565)/3</f>
        <v>53.106666666666662</v>
      </c>
      <c r="E1564" s="95">
        <v>172.8</v>
      </c>
      <c r="F1564" s="96">
        <f t="shared" si="343"/>
        <v>2000.6249999998822</v>
      </c>
      <c r="G1564" s="97">
        <v>5.83</v>
      </c>
      <c r="H1564" s="96">
        <f t="shared" si="340"/>
        <v>2744.1509486689806</v>
      </c>
      <c r="I1564" s="96">
        <f t="shared" si="336"/>
        <v>30.419546103395056</v>
      </c>
      <c r="J1564" s="98">
        <f t="shared" si="341"/>
        <v>1174983.3168250776</v>
      </c>
      <c r="K1564" s="96">
        <f t="shared" si="337"/>
        <v>98.106115084876492</v>
      </c>
      <c r="L1564" s="98">
        <f t="shared" si="338"/>
        <v>42006.817649431003</v>
      </c>
      <c r="M1564" s="91">
        <f t="shared" si="330"/>
        <v>42.86956549441949</v>
      </c>
      <c r="N1564" s="87"/>
      <c r="O1564" s="99">
        <f t="shared" si="331"/>
        <v>46.2421135236469</v>
      </c>
      <c r="P1564" s="99"/>
      <c r="Q1564" s="107">
        <f t="shared" si="332"/>
        <v>-7.3623325775988534E-3</v>
      </c>
      <c r="R1564" s="97">
        <f t="shared" si="339"/>
        <v>1.0071166550043771</v>
      </c>
      <c r="S1564" s="97">
        <f t="shared" si="342"/>
        <v>30.164508778402165</v>
      </c>
      <c r="T1564" s="100">
        <f t="shared" si="333"/>
        <v>-3.546947161687608E-2</v>
      </c>
      <c r="U1564" s="100">
        <f t="shared" si="334"/>
        <v>4.472352262242163E-2</v>
      </c>
      <c r="V1564" s="100">
        <f t="shared" si="335"/>
        <v>-8.019299423929771E-2</v>
      </c>
      <c r="Y1564" s="81"/>
      <c r="Z1564" s="81"/>
    </row>
    <row r="1565" spans="1:26" ht="13">
      <c r="A1565" s="74">
        <v>2000.09</v>
      </c>
      <c r="B1565" s="95">
        <v>1468.05</v>
      </c>
      <c r="C1565" s="96">
        <v>16.350000000000001</v>
      </c>
      <c r="D1565" s="95">
        <v>53.7</v>
      </c>
      <c r="E1565" s="95">
        <v>173.7</v>
      </c>
      <c r="F1565" s="96">
        <f t="shared" si="343"/>
        <v>2000.7083333332155</v>
      </c>
      <c r="G1565" s="97">
        <v>5.8</v>
      </c>
      <c r="H1565" s="96">
        <f t="shared" si="340"/>
        <v>2697.9369892055261</v>
      </c>
      <c r="I1565" s="96">
        <f t="shared" si="336"/>
        <v>30.047525474956814</v>
      </c>
      <c r="J1565" s="98">
        <f t="shared" si="341"/>
        <v>1156267.6847142342</v>
      </c>
      <c r="K1565" s="96">
        <f t="shared" si="337"/>
        <v>98.688202936096701</v>
      </c>
      <c r="L1565" s="98">
        <f t="shared" si="338"/>
        <v>42295.272415213636</v>
      </c>
      <c r="M1565" s="91">
        <f t="shared" si="330"/>
        <v>41.898007924884737</v>
      </c>
      <c r="N1565" s="87"/>
      <c r="O1565" s="99">
        <f t="shared" si="331"/>
        <v>45.147501501622948</v>
      </c>
      <c r="P1565" s="99"/>
      <c r="Q1565" s="107">
        <f t="shared" si="332"/>
        <v>-6.8429212984665762E-3</v>
      </c>
      <c r="R1565" s="97">
        <f t="shared" si="339"/>
        <v>1.0093622130195519</v>
      </c>
      <c r="S1565" s="97">
        <f t="shared" si="342"/>
        <v>30.221774107279153</v>
      </c>
      <c r="T1565" s="100">
        <f t="shared" si="333"/>
        <v>-3.076671171289902E-2</v>
      </c>
      <c r="U1565" s="100">
        <f t="shared" si="334"/>
        <v>4.5152595927564709E-2</v>
      </c>
      <c r="V1565" s="100">
        <f t="shared" si="335"/>
        <v>-7.5919307640463729E-2</v>
      </c>
      <c r="Y1565" s="81"/>
      <c r="Z1565" s="81"/>
    </row>
    <row r="1566" spans="1:26" ht="13">
      <c r="A1566" s="74">
        <v>2000.1</v>
      </c>
      <c r="B1566" s="95">
        <v>1390.14</v>
      </c>
      <c r="C1566" s="96">
        <f>C1565*2/3+C1568/3</f>
        <v>16.323333333333334</v>
      </c>
      <c r="D1566" s="95">
        <f>(2*D1565+D1568)/3</f>
        <v>52.466666666666669</v>
      </c>
      <c r="E1566" s="95">
        <v>174</v>
      </c>
      <c r="F1566" s="96">
        <f t="shared" si="343"/>
        <v>2000.7916666665487</v>
      </c>
      <c r="G1566" s="97">
        <v>5.74</v>
      </c>
      <c r="H1566" s="96">
        <f t="shared" si="340"/>
        <v>2550.3516429310339</v>
      </c>
      <c r="I1566" s="96">
        <f t="shared" si="336"/>
        <v>29.946796714559376</v>
      </c>
      <c r="J1566" s="98">
        <f t="shared" si="341"/>
        <v>1094085.8678183507</v>
      </c>
      <c r="K1566" s="96">
        <f t="shared" si="337"/>
        <v>96.255376819923356</v>
      </c>
      <c r="L1566" s="98">
        <f t="shared" si="338"/>
        <v>41292.991016398446</v>
      </c>
      <c r="M1566" s="91">
        <f t="shared" si="330"/>
        <v>39.369699044201361</v>
      </c>
      <c r="N1566" s="87"/>
      <c r="O1566" s="99">
        <f t="shared" si="331"/>
        <v>42.382640229889979</v>
      </c>
      <c r="P1566" s="99"/>
      <c r="Q1566" s="107">
        <f t="shared" si="332"/>
        <v>-5.1502496321646669E-3</v>
      </c>
      <c r="R1566" s="97">
        <f t="shared" si="339"/>
        <v>1.0062943229539354</v>
      </c>
      <c r="S1566" s="97">
        <f t="shared" si="342"/>
        <v>30.452122454999756</v>
      </c>
      <c r="T1566" s="100">
        <f t="shared" si="333"/>
        <v>-2.1143194194269577E-2</v>
      </c>
      <c r="U1566" s="100">
        <f t="shared" si="334"/>
        <v>4.5459424163707851E-2</v>
      </c>
      <c r="V1566" s="100">
        <f t="shared" si="335"/>
        <v>-6.6602618357977428E-2</v>
      </c>
      <c r="Y1566" s="81"/>
      <c r="Z1566" s="81"/>
    </row>
    <row r="1567" spans="1:26" ht="13">
      <c r="A1567" s="74">
        <v>2000.11</v>
      </c>
      <c r="B1567" s="95">
        <v>1378.04</v>
      </c>
      <c r="C1567" s="96">
        <f>C1565/3+C1568*2/3</f>
        <v>16.296666666666667</v>
      </c>
      <c r="D1567" s="95">
        <f>(D1565+2*D1568)/3</f>
        <v>51.233333333333327</v>
      </c>
      <c r="E1567" s="95">
        <v>174.1</v>
      </c>
      <c r="F1567" s="96">
        <f t="shared" si="343"/>
        <v>2000.874999999882</v>
      </c>
      <c r="G1567" s="97">
        <v>5.72</v>
      </c>
      <c r="H1567" s="96">
        <f t="shared" si="340"/>
        <v>2526.700849052268</v>
      </c>
      <c r="I1567" s="96">
        <f t="shared" si="336"/>
        <v>29.880701215776362</v>
      </c>
      <c r="J1567" s="98">
        <f t="shared" si="341"/>
        <v>1085008.0366627045</v>
      </c>
      <c r="K1567" s="96">
        <f t="shared" si="337"/>
        <v>93.938715010530316</v>
      </c>
      <c r="L1567" s="98">
        <f t="shared" si="338"/>
        <v>40338.871449076876</v>
      </c>
      <c r="M1567" s="91">
        <f t="shared" si="330"/>
        <v>38.782142456784769</v>
      </c>
      <c r="N1567" s="87"/>
      <c r="O1567" s="99">
        <f t="shared" si="331"/>
        <v>41.713360280387995</v>
      </c>
      <c r="P1567" s="99"/>
      <c r="Q1567" s="107">
        <f t="shared" si="332"/>
        <v>-4.7369133566431965E-3</v>
      </c>
      <c r="R1567" s="97">
        <f t="shared" si="339"/>
        <v>1.0418281855632676</v>
      </c>
      <c r="S1567" s="97">
        <f t="shared" si="342"/>
        <v>30.626196685901153</v>
      </c>
      <c r="T1567" s="100">
        <f t="shared" si="333"/>
        <v>-1.7954377618990103E-2</v>
      </c>
      <c r="U1567" s="100">
        <f t="shared" si="334"/>
        <v>4.3035104829429294E-2</v>
      </c>
      <c r="V1567" s="100">
        <f t="shared" si="335"/>
        <v>-6.0989482448419396E-2</v>
      </c>
      <c r="Y1567" s="81"/>
      <c r="Z1567" s="81"/>
    </row>
    <row r="1568" spans="1:26" ht="13">
      <c r="A1568" s="74">
        <v>2000.12</v>
      </c>
      <c r="B1568" s="95">
        <v>1330.93</v>
      </c>
      <c r="C1568" s="108">
        <v>16.27</v>
      </c>
      <c r="D1568" s="95">
        <v>50</v>
      </c>
      <c r="E1568" s="95">
        <v>174</v>
      </c>
      <c r="F1568" s="96">
        <f t="shared" si="343"/>
        <v>2000.9583333332153</v>
      </c>
      <c r="G1568" s="97">
        <v>5.24</v>
      </c>
      <c r="H1568" s="96">
        <f t="shared" si="340"/>
        <v>2441.7249429022982</v>
      </c>
      <c r="I1568" s="96">
        <f t="shared" si="336"/>
        <v>29.848951350574701</v>
      </c>
      <c r="J1568" s="98">
        <f t="shared" si="341"/>
        <v>1049586.0837813918</v>
      </c>
      <c r="K1568" s="96">
        <f t="shared" si="337"/>
        <v>91.730028735632146</v>
      </c>
      <c r="L1568" s="98">
        <f t="shared" si="338"/>
        <v>39430.551711261738</v>
      </c>
      <c r="M1568" s="91">
        <f t="shared" si="330"/>
        <v>37.274238004497192</v>
      </c>
      <c r="N1568" s="87"/>
      <c r="O1568" s="99">
        <f t="shared" si="331"/>
        <v>40.059879473596027</v>
      </c>
      <c r="P1568" s="99"/>
      <c r="Q1568" s="107">
        <f t="shared" si="332"/>
        <v>1.047218352571138E-3</v>
      </c>
      <c r="R1568" s="97">
        <f t="shared" si="339"/>
        <v>1.010566145799292</v>
      </c>
      <c r="S1568" s="97">
        <f t="shared" si="342"/>
        <v>31.925572415311777</v>
      </c>
      <c r="T1568" s="100">
        <f t="shared" si="333"/>
        <v>-1.1258910007136191E-2</v>
      </c>
      <c r="U1568" s="100">
        <f t="shared" si="334"/>
        <v>3.4031954457221625E-2</v>
      </c>
      <c r="V1568" s="100">
        <f t="shared" si="335"/>
        <v>-4.5290864464357816E-2</v>
      </c>
      <c r="Y1568" s="81"/>
      <c r="Z1568" s="81"/>
    </row>
    <row r="1569" spans="1:26" ht="13">
      <c r="A1569" s="74">
        <v>2001.01</v>
      </c>
      <c r="B1569" s="95">
        <v>1335.63</v>
      </c>
      <c r="C1569" s="96">
        <f>C1568*2/3+C1571/3</f>
        <v>16.169999999999998</v>
      </c>
      <c r="D1569" s="95">
        <f>(2*D1568+D1571)/3</f>
        <v>48.48</v>
      </c>
      <c r="E1569" s="95">
        <v>175.1</v>
      </c>
      <c r="F1569" s="96">
        <f t="shared" si="343"/>
        <v>2001.0416666665485</v>
      </c>
      <c r="G1569" s="97">
        <v>5.16</v>
      </c>
      <c r="H1569" s="96">
        <f t="shared" si="340"/>
        <v>2434.9541771273553</v>
      </c>
      <c r="I1569" s="96">
        <f t="shared" si="336"/>
        <v>29.479128983438024</v>
      </c>
      <c r="J1569" s="98">
        <f t="shared" si="341"/>
        <v>1047731.6183203381</v>
      </c>
      <c r="K1569" s="96">
        <f t="shared" si="337"/>
        <v>88.382694688749254</v>
      </c>
      <c r="L1569" s="98">
        <f t="shared" si="338"/>
        <v>38030.014941390938</v>
      </c>
      <c r="M1569" s="91">
        <f t="shared" si="330"/>
        <v>36.978867997029816</v>
      </c>
      <c r="N1569" s="87"/>
      <c r="O1569" s="99">
        <f t="shared" si="331"/>
        <v>39.712809789447114</v>
      </c>
      <c r="P1569" s="99"/>
      <c r="Q1569" s="107">
        <f t="shared" si="332"/>
        <v>2.096483874217174E-3</v>
      </c>
      <c r="R1569" s="97">
        <f t="shared" si="339"/>
        <v>1.0089623559485503</v>
      </c>
      <c r="S1569" s="97">
        <f t="shared" si="342"/>
        <v>32.060223096875731</v>
      </c>
      <c r="T1569" s="100">
        <f t="shared" si="333"/>
        <v>-8.1823413419265245E-3</v>
      </c>
      <c r="U1569" s="100">
        <f t="shared" si="334"/>
        <v>3.2518510247690147E-2</v>
      </c>
      <c r="V1569" s="100">
        <f t="shared" si="335"/>
        <v>-4.0700851589616671E-2</v>
      </c>
      <c r="Y1569" s="81"/>
      <c r="Z1569" s="81"/>
    </row>
    <row r="1570" spans="1:26" ht="13">
      <c r="A1570" s="74">
        <v>2001.02</v>
      </c>
      <c r="B1570" s="95">
        <v>1305.75</v>
      </c>
      <c r="C1570" s="96">
        <f>C1568/3+C1571*2/3</f>
        <v>16.07</v>
      </c>
      <c r="D1570" s="95">
        <f>(D1568+2*D1571)/3</f>
        <v>46.96</v>
      </c>
      <c r="E1570" s="95">
        <v>175.8</v>
      </c>
      <c r="F1570" s="96">
        <f t="shared" si="343"/>
        <v>2001.1249999998818</v>
      </c>
      <c r="G1570" s="97">
        <v>5.0999999999999996</v>
      </c>
      <c r="H1570" s="96">
        <f t="shared" si="340"/>
        <v>2371.0020925767908</v>
      </c>
      <c r="I1570" s="96">
        <f t="shared" si="336"/>
        <v>29.180167434584746</v>
      </c>
      <c r="J1570" s="98">
        <f t="shared" si="341"/>
        <v>1021260.1253551574</v>
      </c>
      <c r="K1570" s="96">
        <f t="shared" si="337"/>
        <v>85.270731968145597</v>
      </c>
      <c r="L1570" s="98">
        <f t="shared" si="338"/>
        <v>36728.604623150066</v>
      </c>
      <c r="M1570" s="91">
        <f t="shared" si="330"/>
        <v>35.83466265143128</v>
      </c>
      <c r="N1570" s="87"/>
      <c r="O1570" s="99">
        <f t="shared" si="331"/>
        <v>38.458570743648032</v>
      </c>
      <c r="P1570" s="99"/>
      <c r="Q1570" s="107">
        <f t="shared" si="332"/>
        <v>3.8171588679033024E-3</v>
      </c>
      <c r="R1570" s="97">
        <f t="shared" si="339"/>
        <v>1.0207257495686799</v>
      </c>
      <c r="S1570" s="97">
        <f t="shared" si="342"/>
        <v>32.21875680166827</v>
      </c>
      <c r="T1570" s="100">
        <f t="shared" si="333"/>
        <v>-3.0405623200556731E-3</v>
      </c>
      <c r="U1570" s="100">
        <f t="shared" si="334"/>
        <v>3.0151305495649705E-2</v>
      </c>
      <c r="V1570" s="100">
        <f t="shared" si="335"/>
        <v>-3.3191867815705378E-2</v>
      </c>
      <c r="Y1570" s="81"/>
      <c r="Z1570" s="81"/>
    </row>
    <row r="1571" spans="1:26" ht="13">
      <c r="A1571" s="74">
        <v>2001.03</v>
      </c>
      <c r="B1571" s="95">
        <v>1185.8499999999999</v>
      </c>
      <c r="C1571" s="96">
        <v>15.97</v>
      </c>
      <c r="D1571" s="95">
        <v>45.44</v>
      </c>
      <c r="E1571" s="95">
        <v>176.2</v>
      </c>
      <c r="F1571" s="96">
        <f t="shared" si="343"/>
        <v>2001.208333333215</v>
      </c>
      <c r="G1571" s="97">
        <v>4.8899999999999997</v>
      </c>
      <c r="H1571" s="96">
        <f t="shared" si="340"/>
        <v>2148.3974456583419</v>
      </c>
      <c r="I1571" s="96">
        <f t="shared" si="336"/>
        <v>28.932754738933024</v>
      </c>
      <c r="J1571" s="98">
        <f t="shared" si="341"/>
        <v>926416.29205516784</v>
      </c>
      <c r="K1571" s="96">
        <f t="shared" si="337"/>
        <v>82.323379795686691</v>
      </c>
      <c r="L1571" s="98">
        <f t="shared" si="338"/>
        <v>35498.887979918902</v>
      </c>
      <c r="M1571" s="91">
        <f t="shared" si="330"/>
        <v>32.325837236178742</v>
      </c>
      <c r="N1571" s="87"/>
      <c r="O1571" s="99">
        <f t="shared" si="331"/>
        <v>34.67522463031591</v>
      </c>
      <c r="P1571" s="99"/>
      <c r="Q1571" s="107">
        <f t="shared" si="332"/>
        <v>9.027368740900054E-3</v>
      </c>
      <c r="R1571" s="97">
        <f t="shared" si="339"/>
        <v>0.98468394676896842</v>
      </c>
      <c r="S1571" s="97">
        <f t="shared" si="342"/>
        <v>32.811857445494709</v>
      </c>
      <c r="T1571" s="100">
        <f t="shared" si="333"/>
        <v>4.6247634573559626E-3</v>
      </c>
      <c r="U1571" s="100">
        <f t="shared" si="334"/>
        <v>2.9037043477599056E-2</v>
      </c>
      <c r="V1571" s="100">
        <f t="shared" si="335"/>
        <v>-2.4412280020243093E-2</v>
      </c>
      <c r="Y1571" s="81"/>
      <c r="Z1571" s="81"/>
    </row>
    <row r="1572" spans="1:26" ht="13">
      <c r="A1572" s="74">
        <v>2001.04</v>
      </c>
      <c r="B1572" s="95">
        <v>1189.8399999999999</v>
      </c>
      <c r="C1572" s="96">
        <f>C1571*2/3+C1574/3</f>
        <v>15.876666666666665</v>
      </c>
      <c r="D1572" s="95">
        <f>(2*D1571+D1574)/3</f>
        <v>42.556666666666665</v>
      </c>
      <c r="E1572" s="95">
        <v>176.9</v>
      </c>
      <c r="F1572" s="96">
        <f t="shared" si="343"/>
        <v>2001.2916666665483</v>
      </c>
      <c r="G1572" s="97">
        <v>5.14</v>
      </c>
      <c r="H1572" s="96">
        <f t="shared" si="340"/>
        <v>2147.096210966647</v>
      </c>
      <c r="I1572" s="96">
        <f t="shared" si="336"/>
        <v>28.649844384774813</v>
      </c>
      <c r="J1572" s="98">
        <f t="shared" si="341"/>
        <v>926884.6978743216</v>
      </c>
      <c r="K1572" s="96">
        <f t="shared" si="337"/>
        <v>76.794575532315775</v>
      </c>
      <c r="L1572" s="98">
        <f t="shared" si="338"/>
        <v>33151.619651273737</v>
      </c>
      <c r="M1572" s="91">
        <f t="shared" si="330"/>
        <v>32.173901168360693</v>
      </c>
      <c r="N1572" s="87"/>
      <c r="O1572" s="99">
        <f t="shared" si="331"/>
        <v>34.496099624617507</v>
      </c>
      <c r="P1572" s="99"/>
      <c r="Q1572" s="107">
        <f t="shared" si="332"/>
        <v>6.9286425381250294E-3</v>
      </c>
      <c r="R1572" s="97">
        <f t="shared" si="339"/>
        <v>0.98511167417526413</v>
      </c>
      <c r="S1572" s="97">
        <f t="shared" si="342"/>
        <v>32.18146012968986</v>
      </c>
      <c r="T1572" s="100">
        <f t="shared" si="333"/>
        <v>6.1390162450447594E-3</v>
      </c>
      <c r="U1572" s="100">
        <f t="shared" si="334"/>
        <v>3.0234437620741295E-2</v>
      </c>
      <c r="V1572" s="100">
        <f t="shared" si="335"/>
        <v>-2.4095421375696535E-2</v>
      </c>
      <c r="Y1572" s="81"/>
      <c r="Z1572" s="81"/>
    </row>
    <row r="1573" spans="1:26" ht="13">
      <c r="A1573" s="74">
        <v>2001.05</v>
      </c>
      <c r="B1573" s="95">
        <v>1270.3699999999999</v>
      </c>
      <c r="C1573" s="96">
        <f>C1571/3+C1574*2/3</f>
        <v>15.783333333333331</v>
      </c>
      <c r="D1573" s="95">
        <f>(D1571+2*D1574)/3</f>
        <v>39.673333333333332</v>
      </c>
      <c r="E1573" s="95">
        <v>177.7</v>
      </c>
      <c r="F1573" s="96">
        <f t="shared" si="343"/>
        <v>2001.3749999998815</v>
      </c>
      <c r="G1573" s="97">
        <v>5.39</v>
      </c>
      <c r="H1573" s="96">
        <f t="shared" si="340"/>
        <v>2282.0942407709617</v>
      </c>
      <c r="I1573" s="96">
        <f t="shared" si="336"/>
        <v>28.353199540423923</v>
      </c>
      <c r="J1573" s="98">
        <f t="shared" si="341"/>
        <v>986182.28298065648</v>
      </c>
      <c r="K1573" s="96">
        <f t="shared" si="337"/>
        <v>71.269225117238776</v>
      </c>
      <c r="L1573" s="98">
        <f t="shared" si="338"/>
        <v>30798.222911529119</v>
      </c>
      <c r="M1573" s="91">
        <f t="shared" si="330"/>
        <v>34.074643217140043</v>
      </c>
      <c r="N1573" s="87"/>
      <c r="O1573" s="99">
        <f t="shared" si="331"/>
        <v>36.517428561211943</v>
      </c>
      <c r="P1573" s="99"/>
      <c r="Q1573" s="107">
        <f t="shared" si="332"/>
        <v>2.8549355130883317E-3</v>
      </c>
      <c r="R1573" s="97">
        <f t="shared" si="339"/>
        <v>1.0129694813165779</v>
      </c>
      <c r="S1573" s="97">
        <f t="shared" si="342"/>
        <v>31.559609130183045</v>
      </c>
      <c r="T1573" s="100">
        <f t="shared" si="333"/>
        <v>1.0869349603392919E-4</v>
      </c>
      <c r="U1573" s="100">
        <f t="shared" si="334"/>
        <v>3.456839659122668E-2</v>
      </c>
      <c r="V1573" s="100">
        <f t="shared" si="335"/>
        <v>-3.4459703095192751E-2</v>
      </c>
      <c r="Y1573" s="81"/>
      <c r="Z1573" s="81"/>
    </row>
    <row r="1574" spans="1:26" ht="13">
      <c r="A1574" s="74">
        <v>2001.06</v>
      </c>
      <c r="B1574" s="95">
        <v>1238.71</v>
      </c>
      <c r="C1574" s="96">
        <v>15.69</v>
      </c>
      <c r="D1574" s="95">
        <v>36.79</v>
      </c>
      <c r="E1574" s="95">
        <v>178</v>
      </c>
      <c r="F1574" s="96">
        <f t="shared" si="343"/>
        <v>2001.4583333332148</v>
      </c>
      <c r="G1574" s="97">
        <v>5.28</v>
      </c>
      <c r="H1574" s="96">
        <f t="shared" si="340"/>
        <v>2221.4698064887634</v>
      </c>
      <c r="I1574" s="96">
        <f t="shared" si="336"/>
        <v>28.138031713483137</v>
      </c>
      <c r="J1574" s="98">
        <f t="shared" si="341"/>
        <v>960997.386458038</v>
      </c>
      <c r="K1574" s="96">
        <f t="shared" si="337"/>
        <v>65.978214578651659</v>
      </c>
      <c r="L1574" s="98">
        <f t="shared" si="338"/>
        <v>28541.865204762387</v>
      </c>
      <c r="M1574" s="91">
        <f t="shared" si="330"/>
        <v>33.068534411112779</v>
      </c>
      <c r="N1574" s="87"/>
      <c r="O1574" s="99">
        <f t="shared" si="331"/>
        <v>35.426859322674474</v>
      </c>
      <c r="P1574" s="99"/>
      <c r="Q1574" s="107">
        <f t="shared" si="332"/>
        <v>4.7185158539475268E-3</v>
      </c>
      <c r="R1574" s="97">
        <f t="shared" si="339"/>
        <v>1.00748845990805</v>
      </c>
      <c r="S1574" s="97">
        <f t="shared" si="342"/>
        <v>31.915040687406314</v>
      </c>
      <c r="T1574" s="100">
        <f t="shared" si="333"/>
        <v>-9.2617412017803602E-4</v>
      </c>
      <c r="U1574" s="100">
        <f t="shared" si="334"/>
        <v>3.5285994928146991E-2</v>
      </c>
      <c r="V1574" s="100">
        <f t="shared" si="335"/>
        <v>-3.6212169048325027E-2</v>
      </c>
      <c r="Y1574" s="81"/>
      <c r="Z1574" s="81"/>
    </row>
    <row r="1575" spans="1:26" ht="13">
      <c r="A1575" s="74">
        <v>2001.07</v>
      </c>
      <c r="B1575" s="95">
        <v>1204.45</v>
      </c>
      <c r="C1575" s="96">
        <f>C1574*2/3+C1577/3</f>
        <v>15.706666666666667</v>
      </c>
      <c r="D1575" s="95">
        <f>(2*D1574+D1577)/3</f>
        <v>33.963333333333331</v>
      </c>
      <c r="E1575" s="95">
        <v>177.5</v>
      </c>
      <c r="F1575" s="96">
        <f t="shared" si="343"/>
        <v>2001.5416666665481</v>
      </c>
      <c r="G1575" s="97">
        <v>5.24</v>
      </c>
      <c r="H1575" s="96">
        <f t="shared" si="340"/>
        <v>2166.113415352112</v>
      </c>
      <c r="I1575" s="96">
        <f t="shared" si="336"/>
        <v>28.247267530516424</v>
      </c>
      <c r="J1575" s="98">
        <f t="shared" si="341"/>
        <v>938068.7750188869</v>
      </c>
      <c r="K1575" s="96">
        <f t="shared" si="337"/>
        <v>61.080519708920164</v>
      </c>
      <c r="L1575" s="98">
        <f t="shared" si="338"/>
        <v>26451.859766331625</v>
      </c>
      <c r="M1575" s="91">
        <f t="shared" si="330"/>
        <v>32.163038687444356</v>
      </c>
      <c r="N1575" s="87"/>
      <c r="O1575" s="99">
        <f t="shared" si="331"/>
        <v>34.448593957650324</v>
      </c>
      <c r="P1575" s="99"/>
      <c r="Q1575" s="107">
        <f t="shared" si="332"/>
        <v>5.5300455517572171E-3</v>
      </c>
      <c r="R1575" s="97">
        <f t="shared" si="339"/>
        <v>1.0254723068263334</v>
      </c>
      <c r="S1575" s="97">
        <f t="shared" si="342"/>
        <v>32.244609937071992</v>
      </c>
      <c r="T1575" s="100">
        <f t="shared" si="333"/>
        <v>4.465978517983471E-3</v>
      </c>
      <c r="U1575" s="100">
        <f t="shared" si="334"/>
        <v>3.4389590017319671E-2</v>
      </c>
      <c r="V1575" s="100">
        <f t="shared" si="335"/>
        <v>-2.99236114993362E-2</v>
      </c>
      <c r="Y1575" s="81"/>
      <c r="Z1575" s="81"/>
    </row>
    <row r="1576" spans="1:26" ht="13">
      <c r="A1576" s="74">
        <v>2001.08</v>
      </c>
      <c r="B1576" s="95">
        <v>1178.5</v>
      </c>
      <c r="C1576" s="96">
        <f>C1574/3+C1577*2/3</f>
        <v>15.723333333333333</v>
      </c>
      <c r="D1576" s="95">
        <f>(D1574+2*D1577)/3</f>
        <v>31.136666666666667</v>
      </c>
      <c r="E1576" s="95">
        <v>177.5</v>
      </c>
      <c r="F1576" s="96">
        <f t="shared" si="343"/>
        <v>2001.6249999998813</v>
      </c>
      <c r="G1576" s="97">
        <v>4.97</v>
      </c>
      <c r="H1576" s="96">
        <f t="shared" si="340"/>
        <v>2119.4442774647878</v>
      </c>
      <c r="I1576" s="96">
        <f t="shared" si="336"/>
        <v>28.277241286384967</v>
      </c>
      <c r="J1576" s="98">
        <f t="shared" si="341"/>
        <v>918878.47733794886</v>
      </c>
      <c r="K1576" s="96">
        <f t="shared" si="337"/>
        <v>55.996970713614999</v>
      </c>
      <c r="L1576" s="98">
        <f t="shared" si="338"/>
        <v>24277.312563467065</v>
      </c>
      <c r="M1576" s="91">
        <f t="shared" si="330"/>
        <v>31.404318760780139</v>
      </c>
      <c r="N1576" s="87"/>
      <c r="O1576" s="99">
        <f t="shared" si="331"/>
        <v>33.631390163183035</v>
      </c>
      <c r="P1576" s="99"/>
      <c r="Q1576" s="107">
        <f t="shared" si="332"/>
        <v>8.6801283126884538E-3</v>
      </c>
      <c r="R1576" s="97">
        <f t="shared" si="339"/>
        <v>1.0231098784795749</v>
      </c>
      <c r="S1576" s="97">
        <f t="shared" si="342"/>
        <v>33.065954534884526</v>
      </c>
      <c r="T1576" s="100">
        <f t="shared" si="333"/>
        <v>-4.7214672146070891E-3</v>
      </c>
      <c r="U1576" s="100">
        <f t="shared" si="334"/>
        <v>3.7976183851412326E-2</v>
      </c>
      <c r="V1576" s="100">
        <f t="shared" si="335"/>
        <v>-4.2697651066019415E-2</v>
      </c>
      <c r="Y1576" s="81"/>
      <c r="Z1576" s="81"/>
    </row>
    <row r="1577" spans="1:26" ht="13">
      <c r="A1577" s="74">
        <v>2001.09</v>
      </c>
      <c r="B1577" s="95">
        <v>1044.6400000000001</v>
      </c>
      <c r="C1577" s="96">
        <v>15.74</v>
      </c>
      <c r="D1577" s="95">
        <v>28.31</v>
      </c>
      <c r="E1577" s="95">
        <v>178.3</v>
      </c>
      <c r="F1577" s="96">
        <f t="shared" si="343"/>
        <v>2001.7083333332146</v>
      </c>
      <c r="G1577" s="97">
        <v>4.7300000000000004</v>
      </c>
      <c r="H1577" s="96">
        <f t="shared" si="340"/>
        <v>1870.2776394840153</v>
      </c>
      <c r="I1577" s="96">
        <f t="shared" si="336"/>
        <v>28.180205664610195</v>
      </c>
      <c r="J1577" s="98">
        <f t="shared" si="341"/>
        <v>811871.17612384923</v>
      </c>
      <c r="K1577" s="96">
        <f t="shared" si="337"/>
        <v>50.684982361188979</v>
      </c>
      <c r="L1577" s="98">
        <f t="shared" si="338"/>
        <v>22001.907830512104</v>
      </c>
      <c r="M1577" s="91">
        <f t="shared" si="330"/>
        <v>27.667392586862498</v>
      </c>
      <c r="N1577" s="87"/>
      <c r="O1577" s="99">
        <f t="shared" si="331"/>
        <v>29.631910124299569</v>
      </c>
      <c r="P1577" s="99"/>
      <c r="Q1577" s="107">
        <f t="shared" si="332"/>
        <v>1.5392721950809533E-2</v>
      </c>
      <c r="R1577" s="97">
        <f t="shared" si="339"/>
        <v>1.0166806203414818</v>
      </c>
      <c r="S1577" s="97">
        <f t="shared" si="342"/>
        <v>33.678315136648578</v>
      </c>
      <c r="T1577" s="100">
        <f t="shared" si="333"/>
        <v>6.7289873996547733E-3</v>
      </c>
      <c r="U1577" s="100">
        <f t="shared" si="334"/>
        <v>3.9053959337747912E-2</v>
      </c>
      <c r="V1577" s="100">
        <f t="shared" si="335"/>
        <v>-3.2324971938093139E-2</v>
      </c>
      <c r="Y1577" s="81"/>
      <c r="Z1577" s="81"/>
    </row>
    <row r="1578" spans="1:26" ht="13">
      <c r="A1578" s="74">
        <v>2001.1</v>
      </c>
      <c r="B1578" s="95">
        <v>1076.5899999999999</v>
      </c>
      <c r="C1578" s="96">
        <f>C1577*2/3+C1580/3</f>
        <v>15.740000000000002</v>
      </c>
      <c r="D1578" s="95">
        <f>(2*D1577+D1580)/3</f>
        <v>27.103333333333335</v>
      </c>
      <c r="E1578" s="95">
        <v>177.7</v>
      </c>
      <c r="F1578" s="96">
        <f t="shared" si="343"/>
        <v>2001.7916666665478</v>
      </c>
      <c r="G1578" s="97">
        <v>4.57</v>
      </c>
      <c r="H1578" s="96">
        <f t="shared" si="340"/>
        <v>1933.987608863252</v>
      </c>
      <c r="I1578" s="96">
        <f t="shared" si="336"/>
        <v>28.27535548677546</v>
      </c>
      <c r="J1578" s="98">
        <f t="shared" si="341"/>
        <v>840549.95736354997</v>
      </c>
      <c r="K1578" s="96">
        <f t="shared" si="337"/>
        <v>48.688461555055333</v>
      </c>
      <c r="L1578" s="98">
        <f t="shared" si="338"/>
        <v>21160.985777077087</v>
      </c>
      <c r="M1578" s="91">
        <f t="shared" si="330"/>
        <v>28.57737311336011</v>
      </c>
      <c r="N1578" s="87"/>
      <c r="O1578" s="99">
        <f t="shared" si="331"/>
        <v>30.610210495719603</v>
      </c>
      <c r="P1578" s="99"/>
      <c r="Q1578" s="107">
        <f t="shared" si="332"/>
        <v>1.5346369150707015E-2</v>
      </c>
      <c r="R1578" s="97">
        <f t="shared" si="339"/>
        <v>0.99746228642444223</v>
      </c>
      <c r="S1578" s="97">
        <f t="shared" si="342"/>
        <v>34.35570120979331</v>
      </c>
      <c r="T1578" s="100">
        <f t="shared" si="333"/>
        <v>6.4392071284100627E-3</v>
      </c>
      <c r="U1578" s="100">
        <f t="shared" si="334"/>
        <v>3.5790086566631629E-2</v>
      </c>
      <c r="V1578" s="100">
        <f t="shared" si="335"/>
        <v>-2.9350879438221567E-2</v>
      </c>
      <c r="Y1578" s="81"/>
      <c r="Z1578" s="81"/>
    </row>
    <row r="1579" spans="1:26" ht="13">
      <c r="A1579" s="74">
        <v>2001.11</v>
      </c>
      <c r="B1579" s="95">
        <v>1129.68</v>
      </c>
      <c r="C1579" s="96">
        <f>C1577/3+C1580*2/3</f>
        <v>15.740000000000002</v>
      </c>
      <c r="D1579" s="95">
        <f>(D1577+2*D1580)/3</f>
        <v>25.896666666666665</v>
      </c>
      <c r="E1579" s="95">
        <v>177.4</v>
      </c>
      <c r="F1579" s="96">
        <f t="shared" si="343"/>
        <v>2001.8749999998811</v>
      </c>
      <c r="G1579" s="97">
        <v>4.6500000000000004</v>
      </c>
      <c r="H1579" s="96">
        <f t="shared" si="340"/>
        <v>2032.7903857948133</v>
      </c>
      <c r="I1579" s="96">
        <f t="shared" si="336"/>
        <v>28.32317175873731</v>
      </c>
      <c r="J1579" s="98">
        <f t="shared" si="341"/>
        <v>884517.45209587389</v>
      </c>
      <c r="K1579" s="96">
        <f t="shared" si="337"/>
        <v>46.599475093949629</v>
      </c>
      <c r="L1579" s="98">
        <f t="shared" si="338"/>
        <v>20276.585951575798</v>
      </c>
      <c r="M1579" s="91">
        <f t="shared" si="330"/>
        <v>30.005103811056813</v>
      </c>
      <c r="N1579" s="87"/>
      <c r="O1579" s="99">
        <f t="shared" si="331"/>
        <v>32.143096534852319</v>
      </c>
      <c r="P1579" s="99"/>
      <c r="Q1579" s="107">
        <f t="shared" si="332"/>
        <v>1.2409781134990867E-2</v>
      </c>
      <c r="R1579" s="97">
        <f t="shared" si="339"/>
        <v>0.96966877558180731</v>
      </c>
      <c r="S1579" s="97">
        <f t="shared" si="342"/>
        <v>34.326467548102443</v>
      </c>
      <c r="T1579" s="100">
        <f t="shared" si="333"/>
        <v>3.1638813101839691E-3</v>
      </c>
      <c r="U1579" s="100">
        <f t="shared" si="334"/>
        <v>3.7444765406320579E-2</v>
      </c>
      <c r="V1579" s="100">
        <f t="shared" si="335"/>
        <v>-3.428088409613661E-2</v>
      </c>
      <c r="Y1579" s="81"/>
      <c r="Z1579" s="81"/>
    </row>
    <row r="1580" spans="1:26" ht="13">
      <c r="A1580" s="74">
        <v>2001.12</v>
      </c>
      <c r="B1580" s="95">
        <v>1144.93</v>
      </c>
      <c r="C1580" s="96">
        <v>15.74</v>
      </c>
      <c r="D1580" s="95">
        <v>24.69</v>
      </c>
      <c r="E1580" s="95">
        <v>176.7</v>
      </c>
      <c r="F1580" s="96">
        <f t="shared" si="343"/>
        <v>2001.9583333332143</v>
      </c>
      <c r="G1580" s="97">
        <v>5.09</v>
      </c>
      <c r="H1580" s="96">
        <f t="shared" si="340"/>
        <v>2068.393475183927</v>
      </c>
      <c r="I1580" s="96">
        <f t="shared" si="336"/>
        <v>28.435374476513857</v>
      </c>
      <c r="J1580" s="98">
        <f t="shared" si="341"/>
        <v>901040.31621557055</v>
      </c>
      <c r="K1580" s="96">
        <f t="shared" si="337"/>
        <v>44.604154753820026</v>
      </c>
      <c r="L1580" s="98">
        <f t="shared" si="338"/>
        <v>19430.607467148595</v>
      </c>
      <c r="M1580" s="91">
        <f t="shared" si="330"/>
        <v>30.499953255020451</v>
      </c>
      <c r="N1580" s="87"/>
      <c r="O1580" s="99">
        <f t="shared" si="331"/>
        <v>32.677962674930065</v>
      </c>
      <c r="P1580" s="99"/>
      <c r="Q1580" s="107">
        <f t="shared" si="332"/>
        <v>6.9892836391996227E-3</v>
      </c>
      <c r="R1580" s="97">
        <f t="shared" si="339"/>
        <v>1.008137626359966</v>
      </c>
      <c r="S1580" s="97">
        <f t="shared" si="342"/>
        <v>33.417164043949072</v>
      </c>
      <c r="T1580" s="100">
        <f t="shared" si="333"/>
        <v>3.1054556620515594E-3</v>
      </c>
      <c r="U1580" s="100">
        <f t="shared" si="334"/>
        <v>4.0944894595170922E-2</v>
      </c>
      <c r="V1580" s="100">
        <f t="shared" si="335"/>
        <v>-3.7839438933119363E-2</v>
      </c>
      <c r="Y1580" s="81"/>
      <c r="Z1580" s="81"/>
    </row>
    <row r="1581" spans="1:26" ht="13">
      <c r="A1581" s="74">
        <v>2002.01</v>
      </c>
      <c r="B1581" s="95">
        <v>1140.21</v>
      </c>
      <c r="C1581" s="96">
        <f>C1580*2/3+C1583/3</f>
        <v>15.736666666666668</v>
      </c>
      <c r="D1581" s="95">
        <f>(2*D1580+D1583)/3</f>
        <v>24.693333333333332</v>
      </c>
      <c r="E1581" s="95">
        <v>177.1</v>
      </c>
      <c r="F1581" s="96">
        <f t="shared" si="343"/>
        <v>2002.0416666665476</v>
      </c>
      <c r="G1581" s="97">
        <v>5.04</v>
      </c>
      <c r="H1581" s="96">
        <f t="shared" si="340"/>
        <v>2055.2140389892711</v>
      </c>
      <c r="I1581" s="96">
        <f t="shared" si="336"/>
        <v>28.365141737248251</v>
      </c>
      <c r="J1581" s="98">
        <f t="shared" si="341"/>
        <v>896328.75684194919</v>
      </c>
      <c r="K1581" s="96">
        <f t="shared" si="337"/>
        <v>44.50941961227177</v>
      </c>
      <c r="L1581" s="98">
        <f t="shared" si="338"/>
        <v>19411.638881390736</v>
      </c>
      <c r="M1581" s="91">
        <f t="shared" si="330"/>
        <v>30.277204433096003</v>
      </c>
      <c r="N1581" s="87"/>
      <c r="O1581" s="99">
        <f t="shared" si="331"/>
        <v>32.445677897691233</v>
      </c>
      <c r="P1581" s="99"/>
      <c r="Q1581" s="107">
        <f t="shared" si="332"/>
        <v>7.813726902738842E-3</v>
      </c>
      <c r="R1581" s="97">
        <f t="shared" si="339"/>
        <v>1.0143899309217241</v>
      </c>
      <c r="S1581" s="97">
        <f t="shared" si="342"/>
        <v>33.61300986765773</v>
      </c>
      <c r="T1581" s="100">
        <f t="shared" si="333"/>
        <v>7.890506810802389E-3</v>
      </c>
      <c r="U1581" s="100">
        <f t="shared" si="334"/>
        <v>4.0145010048437957E-2</v>
      </c>
      <c r="V1581" s="100">
        <f t="shared" si="335"/>
        <v>-3.2254503237635568E-2</v>
      </c>
      <c r="Y1581" s="81"/>
      <c r="Z1581" s="81"/>
    </row>
    <row r="1582" spans="1:26" ht="13">
      <c r="A1582" s="74">
        <v>2002.02</v>
      </c>
      <c r="B1582" s="95">
        <v>1100.67</v>
      </c>
      <c r="C1582" s="96">
        <f>C1580/3+C1583*2/3</f>
        <v>15.733333333333334</v>
      </c>
      <c r="D1582" s="95">
        <f>(D1580+2*D1583)/3</f>
        <v>24.696666666666669</v>
      </c>
      <c r="E1582" s="95">
        <v>177.8</v>
      </c>
      <c r="F1582" s="96">
        <f t="shared" si="343"/>
        <v>2002.1249999998809</v>
      </c>
      <c r="G1582" s="97">
        <v>4.91</v>
      </c>
      <c r="H1582" s="96">
        <f t="shared" si="340"/>
        <v>1976.1328893981997</v>
      </c>
      <c r="I1582" s="96">
        <f t="shared" si="336"/>
        <v>28.247483314585669</v>
      </c>
      <c r="J1582" s="98">
        <f t="shared" si="341"/>
        <v>862866.16467507894</v>
      </c>
      <c r="K1582" s="96">
        <f t="shared" si="337"/>
        <v>44.340170313085856</v>
      </c>
      <c r="L1582" s="98">
        <f t="shared" si="338"/>
        <v>19360.860245964308</v>
      </c>
      <c r="M1582" s="91">
        <f t="shared" si="330"/>
        <v>29.085704152008436</v>
      </c>
      <c r="N1582" s="87"/>
      <c r="O1582" s="99">
        <f t="shared" si="331"/>
        <v>31.176385637974658</v>
      </c>
      <c r="P1582" s="99"/>
      <c r="Q1582" s="107">
        <f t="shared" si="332"/>
        <v>1.0500638782444588E-2</v>
      </c>
      <c r="R1582" s="97">
        <f t="shared" si="339"/>
        <v>0.97557538102605568</v>
      </c>
      <c r="S1582" s="97">
        <f t="shared" si="342"/>
        <v>33.962459786237453</v>
      </c>
      <c r="T1582" s="100">
        <f t="shared" si="333"/>
        <v>1.5422889034006459E-2</v>
      </c>
      <c r="U1582" s="100">
        <f t="shared" si="334"/>
        <v>3.8783770458147959E-2</v>
      </c>
      <c r="V1582" s="100">
        <f t="shared" si="335"/>
        <v>-2.33608814241415E-2</v>
      </c>
      <c r="Y1582" s="81"/>
      <c r="Z1582" s="81"/>
    </row>
    <row r="1583" spans="1:26" ht="13">
      <c r="A1583" s="74">
        <v>2002.03</v>
      </c>
      <c r="B1583" s="95">
        <v>1153.79</v>
      </c>
      <c r="C1583" s="96">
        <v>15.73</v>
      </c>
      <c r="D1583" s="95">
        <v>24.7</v>
      </c>
      <c r="E1583" s="95">
        <v>178.8</v>
      </c>
      <c r="F1583" s="96">
        <f t="shared" si="343"/>
        <v>2002.2083333332141</v>
      </c>
      <c r="G1583" s="97">
        <v>5.28</v>
      </c>
      <c r="H1583" s="96">
        <f t="shared" si="340"/>
        <v>2059.9184602628625</v>
      </c>
      <c r="I1583" s="96">
        <f t="shared" si="336"/>
        <v>28.083548461968672</v>
      </c>
      <c r="J1583" s="98">
        <f t="shared" si="341"/>
        <v>900472.48992026795</v>
      </c>
      <c r="K1583" s="96">
        <f t="shared" si="337"/>
        <v>44.098133948545843</v>
      </c>
      <c r="L1583" s="98">
        <f t="shared" si="338"/>
        <v>19277.052584118966</v>
      </c>
      <c r="M1583" s="91">
        <f t="shared" si="330"/>
        <v>30.292130640918685</v>
      </c>
      <c r="N1583" s="87"/>
      <c r="O1583" s="99">
        <f t="shared" si="331"/>
        <v>32.475809252847952</v>
      </c>
      <c r="P1583" s="99"/>
      <c r="Q1583" s="107">
        <f t="shared" si="332"/>
        <v>5.4898769415986232E-3</v>
      </c>
      <c r="R1583" s="97">
        <f t="shared" si="339"/>
        <v>1.0098121952753996</v>
      </c>
      <c r="S1583" s="97">
        <f t="shared" si="342"/>
        <v>32.947632377824029</v>
      </c>
      <c r="T1583" s="100">
        <f t="shared" si="333"/>
        <v>1.3213994035881971E-2</v>
      </c>
      <c r="U1583" s="100">
        <f t="shared" si="334"/>
        <v>3.9453964822458554E-2</v>
      </c>
      <c r="V1583" s="100">
        <f t="shared" si="335"/>
        <v>-2.6239970786576583E-2</v>
      </c>
      <c r="Y1583" s="81"/>
      <c r="Z1583" s="81"/>
    </row>
    <row r="1584" spans="1:26" ht="13">
      <c r="A1584" s="74">
        <v>2002.04</v>
      </c>
      <c r="B1584" s="95">
        <v>1111.93</v>
      </c>
      <c r="C1584" s="96">
        <f>C1583*2/3+C1586/3</f>
        <v>15.833333333333332</v>
      </c>
      <c r="D1584" s="95">
        <f>(2*D1583+D1586)/3</f>
        <v>25.38</v>
      </c>
      <c r="E1584" s="95">
        <v>179.8</v>
      </c>
      <c r="F1584" s="96">
        <f t="shared" si="343"/>
        <v>2002.2916666665474</v>
      </c>
      <c r="G1584" s="97">
        <v>5.21</v>
      </c>
      <c r="H1584" s="96">
        <f t="shared" si="340"/>
        <v>1974.1426616518347</v>
      </c>
      <c r="I1584" s="96">
        <f t="shared" si="336"/>
        <v>28.110815257693719</v>
      </c>
      <c r="J1584" s="98">
        <f t="shared" si="341"/>
        <v>864000.49822962633</v>
      </c>
      <c r="K1584" s="96">
        <f t="shared" si="337"/>
        <v>45.060157341490523</v>
      </c>
      <c r="L1584" s="98">
        <f t="shared" si="338"/>
        <v>19720.9650293345</v>
      </c>
      <c r="M1584" s="91">
        <f t="shared" si="330"/>
        <v>29.005883253118686</v>
      </c>
      <c r="N1584" s="87"/>
      <c r="O1584" s="99">
        <f t="shared" si="331"/>
        <v>31.104690399704101</v>
      </c>
      <c r="P1584" s="99"/>
      <c r="Q1584" s="107">
        <f t="shared" si="332"/>
        <v>8.0785808107927126E-3</v>
      </c>
      <c r="R1584" s="97">
        <f t="shared" si="339"/>
        <v>1.0082163411245575</v>
      </c>
      <c r="S1584" s="97">
        <f t="shared" si="342"/>
        <v>33.085876926180333</v>
      </c>
      <c r="T1584" s="100">
        <f t="shared" si="333"/>
        <v>1.7068177540057627E-2</v>
      </c>
      <c r="U1584" s="100">
        <f t="shared" si="334"/>
        <v>4.000361897021687E-2</v>
      </c>
      <c r="V1584" s="100">
        <f t="shared" si="335"/>
        <v>-2.2935441430159242E-2</v>
      </c>
      <c r="Y1584" s="81"/>
      <c r="Z1584" s="81"/>
    </row>
    <row r="1585" spans="1:26" ht="13">
      <c r="A1585" s="74">
        <v>2002.05</v>
      </c>
      <c r="B1585" s="95">
        <v>1079.25</v>
      </c>
      <c r="C1585" s="96">
        <f>C1583/3+C1586*2/3</f>
        <v>15.936666666666667</v>
      </c>
      <c r="D1585" s="95">
        <f>(D1583+2*D1586)/3</f>
        <v>26.06</v>
      </c>
      <c r="E1585" s="95">
        <v>179.8</v>
      </c>
      <c r="F1585" s="96">
        <f t="shared" si="343"/>
        <v>2002.3749999998806</v>
      </c>
      <c r="G1585" s="97">
        <v>5.16</v>
      </c>
      <c r="H1585" s="96">
        <f t="shared" si="340"/>
        <v>1916.1219389599548</v>
      </c>
      <c r="I1585" s="96">
        <f t="shared" si="336"/>
        <v>28.294275315164988</v>
      </c>
      <c r="J1585" s="98">
        <f t="shared" si="341"/>
        <v>839639.16647271032</v>
      </c>
      <c r="K1585" s="96">
        <f t="shared" si="337"/>
        <v>46.267442880978841</v>
      </c>
      <c r="L1585" s="98">
        <f t="shared" si="338"/>
        <v>20274.261457751982</v>
      </c>
      <c r="M1585" s="91">
        <f t="shared" si="330"/>
        <v>28.128107508688345</v>
      </c>
      <c r="N1585" s="87"/>
      <c r="O1585" s="99">
        <f t="shared" si="331"/>
        <v>30.171984137541479</v>
      </c>
      <c r="P1585" s="99"/>
      <c r="Q1585" s="107">
        <f t="shared" si="332"/>
        <v>9.5075054739182582E-3</v>
      </c>
      <c r="R1585" s="97">
        <f t="shared" si="339"/>
        <v>1.0223118312731163</v>
      </c>
      <c r="S1585" s="97">
        <f t="shared" si="342"/>
        <v>33.357721777410958</v>
      </c>
      <c r="T1585" s="100">
        <f t="shared" si="333"/>
        <v>1.690525962543532E-2</v>
      </c>
      <c r="U1585" s="100">
        <f t="shared" si="334"/>
        <v>4.1783162308777655E-2</v>
      </c>
      <c r="V1585" s="100">
        <f t="shared" si="335"/>
        <v>-2.4877902683342334E-2</v>
      </c>
      <c r="Y1585" s="81"/>
      <c r="Z1585" s="81"/>
    </row>
    <row r="1586" spans="1:26" ht="13">
      <c r="A1586" s="74">
        <v>2002.06</v>
      </c>
      <c r="B1586" s="95">
        <v>1014.02</v>
      </c>
      <c r="C1586" s="96">
        <v>16.04</v>
      </c>
      <c r="D1586" s="95">
        <v>26.74</v>
      </c>
      <c r="E1586" s="95">
        <v>179.9</v>
      </c>
      <c r="F1586" s="96">
        <f t="shared" si="343"/>
        <v>2002.4583333332139</v>
      </c>
      <c r="G1586" s="97">
        <v>4.93</v>
      </c>
      <c r="H1586" s="96">
        <f t="shared" si="340"/>
        <v>1799.3105692606996</v>
      </c>
      <c r="I1586" s="96">
        <f t="shared" si="336"/>
        <v>28.461905614230115</v>
      </c>
      <c r="J1586" s="98">
        <f t="shared" si="341"/>
        <v>789492.08471541503</v>
      </c>
      <c r="K1586" s="96">
        <f t="shared" si="337"/>
        <v>47.448338910505825</v>
      </c>
      <c r="L1586" s="98">
        <f t="shared" si="338"/>
        <v>20819.134085412716</v>
      </c>
      <c r="M1586" s="91">
        <f t="shared" si="330"/>
        <v>26.387672541183353</v>
      </c>
      <c r="N1586" s="87"/>
      <c r="O1586" s="99">
        <f t="shared" si="331"/>
        <v>28.315227417431291</v>
      </c>
      <c r="P1586" s="99"/>
      <c r="Q1586" s="107">
        <f t="shared" si="332"/>
        <v>1.384302990426315E-2</v>
      </c>
      <c r="R1586" s="97">
        <f t="shared" si="339"/>
        <v>1.0263194975144518</v>
      </c>
      <c r="S1586" s="97">
        <f t="shared" si="342"/>
        <v>34.083037554186035</v>
      </c>
      <c r="T1586" s="100">
        <f t="shared" si="333"/>
        <v>2.2153703784095757E-2</v>
      </c>
      <c r="U1586" s="100">
        <f t="shared" si="334"/>
        <v>4.1551593814674881E-2</v>
      </c>
      <c r="V1586" s="100">
        <f t="shared" si="335"/>
        <v>-1.9397890030579124E-2</v>
      </c>
      <c r="Y1586" s="81"/>
      <c r="Z1586" s="81"/>
    </row>
    <row r="1587" spans="1:26" ht="13">
      <c r="A1587" s="74">
        <v>2002.07</v>
      </c>
      <c r="B1587" s="95">
        <v>903.59</v>
      </c>
      <c r="C1587" s="96">
        <f>C1586*2/3+C1589/3</f>
        <v>15.96</v>
      </c>
      <c r="D1587" s="95">
        <f>(2*D1586+D1589)/3</f>
        <v>27.84</v>
      </c>
      <c r="E1587" s="95">
        <v>180.1</v>
      </c>
      <c r="F1587" s="96">
        <f t="shared" si="343"/>
        <v>2002.5416666665471</v>
      </c>
      <c r="G1587" s="97">
        <v>4.6500000000000004</v>
      </c>
      <c r="H1587" s="96">
        <f t="shared" si="340"/>
        <v>1601.579409189339</v>
      </c>
      <c r="I1587" s="96">
        <f t="shared" si="336"/>
        <v>28.288501832315376</v>
      </c>
      <c r="J1587" s="98">
        <f t="shared" si="341"/>
        <v>703766.99679045682</v>
      </c>
      <c r="K1587" s="96">
        <f t="shared" si="337"/>
        <v>49.34535657967794</v>
      </c>
      <c r="L1587" s="98">
        <f t="shared" si="338"/>
        <v>21683.366560770166</v>
      </c>
      <c r="M1587" s="91">
        <f t="shared" si="330"/>
        <v>23.463120467431445</v>
      </c>
      <c r="N1587" s="87"/>
      <c r="O1587" s="99">
        <f t="shared" si="331"/>
        <v>25.189619576345226</v>
      </c>
      <c r="P1587" s="99"/>
      <c r="Q1587" s="107">
        <f t="shared" si="332"/>
        <v>2.12613970435735E-2</v>
      </c>
      <c r="R1587" s="97">
        <f t="shared" si="339"/>
        <v>1.0353744093209243</v>
      </c>
      <c r="S1587" s="97">
        <f t="shared" si="342"/>
        <v>34.941240794838841</v>
      </c>
      <c r="T1587" s="100">
        <f t="shared" si="333"/>
        <v>3.7123546768372373E-2</v>
      </c>
      <c r="U1587" s="100">
        <f t="shared" si="334"/>
        <v>4.0130129867655073E-2</v>
      </c>
      <c r="V1587" s="100">
        <f t="shared" si="335"/>
        <v>-3.0065830992827003E-3</v>
      </c>
      <c r="Y1587" s="81"/>
      <c r="Z1587" s="81"/>
    </row>
    <row r="1588" spans="1:26" ht="13">
      <c r="A1588" s="74">
        <v>2002.08</v>
      </c>
      <c r="B1588" s="95">
        <v>912.55</v>
      </c>
      <c r="C1588" s="96">
        <f>C1586/3+C1589*2/3</f>
        <v>15.879999999999999</v>
      </c>
      <c r="D1588" s="95">
        <f>(D1586+2*D1589)/3</f>
        <v>28.939999999999998</v>
      </c>
      <c r="E1588" s="95">
        <v>180.7</v>
      </c>
      <c r="F1588" s="96">
        <f t="shared" si="343"/>
        <v>2002.6249999998804</v>
      </c>
      <c r="G1588" s="97">
        <v>4.26</v>
      </c>
      <c r="H1588" s="96">
        <f t="shared" si="340"/>
        <v>1612.0900236579962</v>
      </c>
      <c r="I1588" s="96">
        <f t="shared" si="336"/>
        <v>28.053245932484771</v>
      </c>
      <c r="J1588" s="98">
        <f t="shared" si="341"/>
        <v>709412.84191506205</v>
      </c>
      <c r="K1588" s="96">
        <f t="shared" si="337"/>
        <v>51.124744161593789</v>
      </c>
      <c r="L1588" s="98">
        <f t="shared" si="338"/>
        <v>22497.844112675357</v>
      </c>
      <c r="M1588" s="91">
        <f t="shared" si="330"/>
        <v>23.58871352884238</v>
      </c>
      <c r="N1588" s="87"/>
      <c r="O1588" s="99">
        <f t="shared" si="331"/>
        <v>25.335997073986523</v>
      </c>
      <c r="P1588" s="99"/>
      <c r="Q1588" s="107">
        <f t="shared" si="332"/>
        <v>2.498399264549684E-2</v>
      </c>
      <c r="R1588" s="97">
        <f t="shared" si="339"/>
        <v>1.0356261870042687</v>
      </c>
      <c r="S1588" s="97">
        <f t="shared" si="342"/>
        <v>36.057142808280304</v>
      </c>
      <c r="T1588" s="100">
        <f t="shared" si="333"/>
        <v>3.9179176192103871E-2</v>
      </c>
      <c r="U1588" s="100">
        <f t="shared" si="334"/>
        <v>3.4995989194479771E-2</v>
      </c>
      <c r="V1588" s="100">
        <f t="shared" si="335"/>
        <v>4.1831869976240998E-3</v>
      </c>
      <c r="Y1588" s="81"/>
      <c r="Z1588" s="81"/>
    </row>
    <row r="1589" spans="1:26" ht="13">
      <c r="A1589" s="74">
        <v>2002.09</v>
      </c>
      <c r="B1589" s="95">
        <v>867.81</v>
      </c>
      <c r="C1589" s="96">
        <v>15.8</v>
      </c>
      <c r="D1589" s="95">
        <v>30.04</v>
      </c>
      <c r="E1589" s="95">
        <v>181</v>
      </c>
      <c r="F1589" s="96">
        <f t="shared" si="343"/>
        <v>2002.7083333332137</v>
      </c>
      <c r="G1589" s="97">
        <v>3.87</v>
      </c>
      <c r="H1589" s="96">
        <f t="shared" si="340"/>
        <v>1530.5123873204413</v>
      </c>
      <c r="I1589" s="96">
        <f t="shared" si="336"/>
        <v>27.865656906077344</v>
      </c>
      <c r="J1589" s="98">
        <f t="shared" si="341"/>
        <v>674535.83912095381</v>
      </c>
      <c r="K1589" s="96">
        <f t="shared" si="337"/>
        <v>52.980021104972359</v>
      </c>
      <c r="L1589" s="98">
        <f t="shared" si="338"/>
        <v>23349.64635944902</v>
      </c>
      <c r="M1589" s="91">
        <f t="shared" si="330"/>
        <v>22.365036801224331</v>
      </c>
      <c r="N1589" s="87"/>
      <c r="O1589" s="99">
        <f t="shared" si="331"/>
        <v>24.033754017347896</v>
      </c>
      <c r="P1589" s="99"/>
      <c r="Q1589" s="107">
        <f t="shared" si="332"/>
        <v>3.1082925210663762E-2</v>
      </c>
      <c r="R1589" s="97">
        <f t="shared" si="339"/>
        <v>0.99748650991017018</v>
      </c>
      <c r="S1589" s="97">
        <f t="shared" si="342"/>
        <v>37.279828965027377</v>
      </c>
      <c r="T1589" s="100">
        <f t="shared" si="333"/>
        <v>4.7080767227533959E-2</v>
      </c>
      <c r="U1589" s="100">
        <f t="shared" si="334"/>
        <v>3.0859464967863071E-2</v>
      </c>
      <c r="V1589" s="100">
        <f t="shared" si="335"/>
        <v>1.6221302259670889E-2</v>
      </c>
      <c r="Y1589" s="81"/>
      <c r="Z1589" s="81"/>
    </row>
    <row r="1590" spans="1:26" ht="13">
      <c r="A1590" s="74">
        <v>2002.1</v>
      </c>
      <c r="B1590" s="95">
        <v>854.63</v>
      </c>
      <c r="C1590" s="96">
        <f>C1589*2/3+C1592/3</f>
        <v>15.89</v>
      </c>
      <c r="D1590" s="95">
        <f>(2*D1589+D1592)/3</f>
        <v>29.223333333333333</v>
      </c>
      <c r="E1590" s="95">
        <v>181.3</v>
      </c>
      <c r="F1590" s="96">
        <f t="shared" si="343"/>
        <v>2002.7916666665469</v>
      </c>
      <c r="G1590" s="97">
        <v>3.94</v>
      </c>
      <c r="H1590" s="96">
        <f t="shared" si="340"/>
        <v>1504.7733916988411</v>
      </c>
      <c r="I1590" s="96">
        <f t="shared" si="336"/>
        <v>27.978012934362926</v>
      </c>
      <c r="J1590" s="98">
        <f t="shared" si="341"/>
        <v>664219.55935439689</v>
      </c>
      <c r="K1590" s="96">
        <f t="shared" si="337"/>
        <v>51.454424039345447</v>
      </c>
      <c r="L1590" s="98">
        <f t="shared" si="338"/>
        <v>22712.413078798221</v>
      </c>
      <c r="M1590" s="91">
        <f t="shared" si="330"/>
        <v>21.956233863659079</v>
      </c>
      <c r="N1590" s="87"/>
      <c r="O1590" s="99">
        <f t="shared" si="331"/>
        <v>23.606572751994353</v>
      </c>
      <c r="P1590" s="99"/>
      <c r="Q1590" s="107">
        <f t="shared" si="332"/>
        <v>3.1023120090339099E-2</v>
      </c>
      <c r="R1590" s="97">
        <f t="shared" si="339"/>
        <v>0.99431179749023912</v>
      </c>
      <c r="S1590" s="97">
        <f t="shared" si="342"/>
        <v>37.124594008116681</v>
      </c>
      <c r="T1590" s="100">
        <f t="shared" si="333"/>
        <v>4.8511989709715708E-2</v>
      </c>
      <c r="U1590" s="100">
        <f t="shared" si="334"/>
        <v>3.1196084467564056E-2</v>
      </c>
      <c r="V1590" s="100">
        <f t="shared" si="335"/>
        <v>1.7315905242151652E-2</v>
      </c>
      <c r="Y1590" s="81"/>
      <c r="Z1590" s="81"/>
    </row>
    <row r="1591" spans="1:26" ht="13">
      <c r="A1591" s="74">
        <v>2002.11</v>
      </c>
      <c r="B1591" s="95">
        <v>909.93</v>
      </c>
      <c r="C1591" s="96">
        <f>C1589/3+C1592*2/3</f>
        <v>15.98</v>
      </c>
      <c r="D1591" s="95">
        <f>(D1589+2*D1592)/3</f>
        <v>28.406666666666666</v>
      </c>
      <c r="E1591" s="95">
        <v>181.3</v>
      </c>
      <c r="F1591" s="96">
        <f t="shared" si="343"/>
        <v>2002.8749999998802</v>
      </c>
      <c r="G1591" s="97">
        <v>4.05</v>
      </c>
      <c r="H1591" s="96">
        <f t="shared" si="340"/>
        <v>1602.1418067567561</v>
      </c>
      <c r="I1591" s="96">
        <f t="shared" si="336"/>
        <v>28.136478709321558</v>
      </c>
      <c r="J1591" s="98">
        <f t="shared" si="341"/>
        <v>708233.76512629632</v>
      </c>
      <c r="K1591" s="96">
        <f t="shared" si="337"/>
        <v>50.016493859165273</v>
      </c>
      <c r="L1591" s="98">
        <f t="shared" si="338"/>
        <v>22110.00899851746</v>
      </c>
      <c r="M1591" s="91">
        <f t="shared" si="330"/>
        <v>23.348396502725123</v>
      </c>
      <c r="N1591" s="87"/>
      <c r="O1591" s="99">
        <f t="shared" si="331"/>
        <v>25.114358041300292</v>
      </c>
      <c r="P1591" s="99"/>
      <c r="Q1591" s="107">
        <f t="shared" si="332"/>
        <v>2.7063021565630285E-2</v>
      </c>
      <c r="R1591" s="97">
        <f t="shared" si="339"/>
        <v>1.0050077075830828</v>
      </c>
      <c r="S1591" s="97">
        <f t="shared" si="342"/>
        <v>36.913421799305858</v>
      </c>
      <c r="T1591" s="100">
        <f t="shared" si="333"/>
        <v>3.9308477859257396E-2</v>
      </c>
      <c r="U1591" s="100">
        <f t="shared" si="334"/>
        <v>3.3363706824877992E-2</v>
      </c>
      <c r="V1591" s="100">
        <f t="shared" si="335"/>
        <v>5.9447710343794036E-3</v>
      </c>
      <c r="Y1591" s="81"/>
      <c r="Z1591" s="81"/>
    </row>
    <row r="1592" spans="1:26" ht="13">
      <c r="A1592" s="74">
        <v>2002.12</v>
      </c>
      <c r="B1592" s="95">
        <v>899.18</v>
      </c>
      <c r="C1592" s="96">
        <v>16.07</v>
      </c>
      <c r="D1592" s="95">
        <v>27.59</v>
      </c>
      <c r="E1592" s="95">
        <v>180.9</v>
      </c>
      <c r="F1592" s="96">
        <f t="shared" si="343"/>
        <v>2002.9583333332134</v>
      </c>
      <c r="G1592" s="97">
        <v>4.03</v>
      </c>
      <c r="H1592" s="96">
        <f>B1592*$E$1859/E1592</f>
        <v>1586.7146997788827</v>
      </c>
      <c r="I1592" s="96">
        <f t="shared" si="336"/>
        <v>28.357509314538412</v>
      </c>
      <c r="J1592" s="98">
        <f t="shared" si="341"/>
        <v>702458.7753251614</v>
      </c>
      <c r="K1592" s="96">
        <f t="shared" si="337"/>
        <v>48.685978966279698</v>
      </c>
      <c r="L1592" s="98">
        <f t="shared" si="338"/>
        <v>21553.902012079008</v>
      </c>
      <c r="M1592" s="91">
        <f t="shared" si="330"/>
        <v>23.101442537685628</v>
      </c>
      <c r="N1592" s="87"/>
      <c r="O1592" s="99">
        <f t="shared" si="331"/>
        <v>24.860432504266115</v>
      </c>
      <c r="P1592" s="99"/>
      <c r="Q1592" s="107">
        <f t="shared" si="332"/>
        <v>2.7566733863023968E-2</v>
      </c>
      <c r="R1592" s="97">
        <f t="shared" si="339"/>
        <v>1.0017271449982252</v>
      </c>
      <c r="S1592" s="97">
        <f t="shared" si="342"/>
        <v>37.180303876894627</v>
      </c>
      <c r="T1592" s="100">
        <f t="shared" si="333"/>
        <v>4.2685327215542301E-2</v>
      </c>
      <c r="U1592" s="100">
        <f t="shared" si="334"/>
        <v>3.2380151210893438E-2</v>
      </c>
      <c r="V1592" s="100">
        <f t="shared" si="335"/>
        <v>1.0305176004648864E-2</v>
      </c>
      <c r="Y1592" s="81"/>
      <c r="Z1592" s="81"/>
    </row>
    <row r="1593" spans="1:26" ht="13">
      <c r="A1593" s="74">
        <v>2003.01</v>
      </c>
      <c r="B1593" s="95">
        <v>895.84</v>
      </c>
      <c r="C1593" s="96">
        <f>C1592*2/3+C1595/3</f>
        <v>16.119999999999997</v>
      </c>
      <c r="D1593" s="95">
        <f>(2*D1592+D1595)/3</f>
        <v>28.5</v>
      </c>
      <c r="E1593" s="95">
        <v>181.7</v>
      </c>
      <c r="F1593" s="96">
        <f t="shared" si="343"/>
        <v>2003.0416666665467</v>
      </c>
      <c r="G1593" s="97">
        <v>4.05</v>
      </c>
      <c r="H1593" s="96">
        <f t="shared" si="340"/>
        <v>1573.8607194276276</v>
      </c>
      <c r="I1593" s="96">
        <f t="shared" si="336"/>
        <v>28.320497853604831</v>
      </c>
      <c r="J1593" s="98">
        <f t="shared" si="341"/>
        <v>697812.97514231387</v>
      </c>
      <c r="K1593" s="96">
        <f t="shared" si="337"/>
        <v>50.070359108420462</v>
      </c>
      <c r="L1593" s="98">
        <f t="shared" si="338"/>
        <v>22200.024325276772</v>
      </c>
      <c r="M1593" s="91">
        <f t="shared" si="330"/>
        <v>22.898348576613223</v>
      </c>
      <c r="N1593" s="87"/>
      <c r="O1593" s="99">
        <f t="shared" si="331"/>
        <v>24.653867027835613</v>
      </c>
      <c r="P1593" s="99"/>
      <c r="Q1593" s="107">
        <f t="shared" si="332"/>
        <v>2.7698583136729474E-2</v>
      </c>
      <c r="R1593" s="97">
        <f t="shared" si="339"/>
        <v>1.0156947309972999</v>
      </c>
      <c r="S1593" s="97">
        <f t="shared" si="342"/>
        <v>37.08053717768712</v>
      </c>
      <c r="T1593" s="100">
        <f t="shared" si="333"/>
        <v>4.7440395385839995E-2</v>
      </c>
      <c r="U1593" s="100">
        <f t="shared" si="334"/>
        <v>3.0718331825776879E-2</v>
      </c>
      <c r="V1593" s="100">
        <f t="shared" si="335"/>
        <v>1.6722063560063116E-2</v>
      </c>
      <c r="Y1593" s="81"/>
      <c r="Z1593" s="81"/>
    </row>
    <row r="1594" spans="1:26" ht="13">
      <c r="A1594" s="74">
        <v>2003.02</v>
      </c>
      <c r="B1594" s="95">
        <v>837.03</v>
      </c>
      <c r="C1594" s="96">
        <f>C1592/3+C1595*2/3</f>
        <v>16.169999999999998</v>
      </c>
      <c r="D1594" s="95">
        <f>(D1592+2*D1595)/3</f>
        <v>29.41</v>
      </c>
      <c r="E1594" s="95">
        <v>183.1</v>
      </c>
      <c r="F1594" s="96">
        <f t="shared" si="343"/>
        <v>2003.1249999998799</v>
      </c>
      <c r="G1594" s="97">
        <v>3.9</v>
      </c>
      <c r="H1594" s="96">
        <f t="shared" si="340"/>
        <v>1459.2962048880388</v>
      </c>
      <c r="I1594" s="96">
        <f t="shared" si="336"/>
        <v>28.191127717094474</v>
      </c>
      <c r="J1594" s="98">
        <f t="shared" si="341"/>
        <v>648059.36021866114</v>
      </c>
      <c r="K1594" s="96">
        <f t="shared" si="337"/>
        <v>51.274030065537943</v>
      </c>
      <c r="L1594" s="98">
        <f t="shared" si="338"/>
        <v>22770.301881689815</v>
      </c>
      <c r="M1594" s="91">
        <f t="shared" si="330"/>
        <v>21.214102123415287</v>
      </c>
      <c r="N1594" s="87"/>
      <c r="O1594" s="99">
        <f t="shared" si="331"/>
        <v>22.853826114365535</v>
      </c>
      <c r="P1594" s="99"/>
      <c r="Q1594" s="107">
        <f t="shared" si="332"/>
        <v>3.3093626579452112E-2</v>
      </c>
      <c r="R1594" s="97">
        <f t="shared" si="339"/>
        <v>1.0106729743502778</v>
      </c>
      <c r="S1594" s="97">
        <f t="shared" si="342"/>
        <v>37.374535132192285</v>
      </c>
      <c r="T1594" s="100">
        <f t="shared" si="333"/>
        <v>5.6792613215519205E-2</v>
      </c>
      <c r="U1594" s="100">
        <f t="shared" si="334"/>
        <v>2.8579602659118741E-2</v>
      </c>
      <c r="V1594" s="100">
        <f t="shared" si="335"/>
        <v>2.8213010556400464E-2</v>
      </c>
      <c r="Y1594" s="81"/>
      <c r="Z1594" s="81"/>
    </row>
    <row r="1595" spans="1:26" ht="13">
      <c r="A1595" s="74">
        <v>2003.03</v>
      </c>
      <c r="B1595" s="95">
        <v>846.63</v>
      </c>
      <c r="C1595" s="96">
        <v>16.22</v>
      </c>
      <c r="D1595" s="95">
        <v>30.32</v>
      </c>
      <c r="E1595" s="95">
        <v>184.2</v>
      </c>
      <c r="F1595" s="96">
        <f t="shared" si="343"/>
        <v>2003.2083333332132</v>
      </c>
      <c r="G1595" s="97">
        <v>3.81</v>
      </c>
      <c r="H1595" s="96">
        <f t="shared" si="340"/>
        <v>1467.2185228827359</v>
      </c>
      <c r="I1595" s="96">
        <f t="shared" si="336"/>
        <v>28.109427307274693</v>
      </c>
      <c r="J1595" s="98">
        <f t="shared" si="341"/>
        <v>652617.8456254499</v>
      </c>
      <c r="K1595" s="96">
        <f t="shared" si="337"/>
        <v>52.544872747014111</v>
      </c>
      <c r="L1595" s="98">
        <f t="shared" si="338"/>
        <v>23371.925255853967</v>
      </c>
      <c r="M1595" s="91">
        <f t="shared" si="330"/>
        <v>21.309719026990994</v>
      </c>
      <c r="N1595" s="87"/>
      <c r="O1595" s="99">
        <f t="shared" si="331"/>
        <v>22.969623651201253</v>
      </c>
      <c r="P1595" s="99"/>
      <c r="Q1595" s="107">
        <f t="shared" si="332"/>
        <v>3.4038561227224651E-2</v>
      </c>
      <c r="R1595" s="97">
        <f t="shared" si="339"/>
        <v>0.99088969647979586</v>
      </c>
      <c r="S1595" s="97">
        <f t="shared" si="342"/>
        <v>37.54785834246389</v>
      </c>
      <c r="T1595" s="100">
        <f t="shared" si="333"/>
        <v>5.8617724612823441E-2</v>
      </c>
      <c r="U1595" s="100">
        <f t="shared" si="334"/>
        <v>2.8189574612293988E-2</v>
      </c>
      <c r="V1595" s="100">
        <f t="shared" si="335"/>
        <v>3.0428150000529453E-2</v>
      </c>
      <c r="Y1595" s="81"/>
      <c r="Z1595" s="81"/>
    </row>
    <row r="1596" spans="1:26" ht="13">
      <c r="A1596" s="74">
        <v>2003.04</v>
      </c>
      <c r="B1596" s="95">
        <v>890.03</v>
      </c>
      <c r="C1596" s="96">
        <f>C1595*2/3+C1598/3</f>
        <v>16.203333333333333</v>
      </c>
      <c r="D1596" s="95">
        <f>(2*D1595+D1598)/3</f>
        <v>31.73</v>
      </c>
      <c r="E1596" s="95">
        <v>183.8</v>
      </c>
      <c r="F1596" s="96">
        <f t="shared" si="343"/>
        <v>2003.2916666665465</v>
      </c>
      <c r="G1596" s="97">
        <v>3.96</v>
      </c>
      <c r="H1596" s="96">
        <f t="shared" si="340"/>
        <v>1545.7879304406958</v>
      </c>
      <c r="I1596" s="96">
        <f t="shared" si="336"/>
        <v>28.141654887558932</v>
      </c>
      <c r="J1596" s="98">
        <f t="shared" si="341"/>
        <v>688608.58287265035</v>
      </c>
      <c r="K1596" s="96">
        <f t="shared" si="337"/>
        <v>55.108087404787796</v>
      </c>
      <c r="L1596" s="98">
        <f t="shared" si="338"/>
        <v>24549.229053570325</v>
      </c>
      <c r="M1596" s="91">
        <f t="shared" si="330"/>
        <v>22.4279395777309</v>
      </c>
      <c r="N1596" s="87"/>
      <c r="O1596" s="99">
        <f t="shared" si="331"/>
        <v>24.18616630244637</v>
      </c>
      <c r="P1596" s="99"/>
      <c r="Q1596" s="107">
        <f t="shared" si="332"/>
        <v>2.9690936600992923E-2</v>
      </c>
      <c r="R1596" s="97">
        <f t="shared" si="339"/>
        <v>1.0358298898509803</v>
      </c>
      <c r="S1596" s="97">
        <f t="shared" si="342"/>
        <v>37.286756110851371</v>
      </c>
      <c r="T1596" s="100">
        <f t="shared" si="333"/>
        <v>5.4582850447928655E-2</v>
      </c>
      <c r="U1596" s="100">
        <f t="shared" si="334"/>
        <v>3.1035894362941185E-2</v>
      </c>
      <c r="V1596" s="100">
        <f t="shared" si="335"/>
        <v>2.3546956084987469E-2</v>
      </c>
      <c r="Y1596" s="81"/>
      <c r="Z1596" s="81"/>
    </row>
    <row r="1597" spans="1:26" ht="13">
      <c r="A1597" s="74">
        <v>2003.05</v>
      </c>
      <c r="B1597" s="95">
        <v>935.96</v>
      </c>
      <c r="C1597" s="96">
        <f>C1595/3+C1598*2/3</f>
        <v>16.186666666666667</v>
      </c>
      <c r="D1597" s="95">
        <f>(D1595+2*D1598)/3</f>
        <v>33.139999999999993</v>
      </c>
      <c r="E1597" s="95">
        <v>183.5</v>
      </c>
      <c r="F1597" s="96">
        <f t="shared" si="343"/>
        <v>2003.3749999998797</v>
      </c>
      <c r="G1597" s="97">
        <v>3.57</v>
      </c>
      <c r="H1597" s="96">
        <f t="shared" si="340"/>
        <v>1628.2159083378742</v>
      </c>
      <c r="I1597" s="96">
        <f t="shared" si="336"/>
        <v>28.158669355131689</v>
      </c>
      <c r="J1597" s="98">
        <f t="shared" si="341"/>
        <v>726373.44721740519</v>
      </c>
      <c r="K1597" s="96">
        <f t="shared" si="337"/>
        <v>57.651048337874634</v>
      </c>
      <c r="L1597" s="98">
        <f t="shared" si="338"/>
        <v>25719.064960879528</v>
      </c>
      <c r="M1597" s="91">
        <f t="shared" si="330"/>
        <v>23.591080453481482</v>
      </c>
      <c r="N1597" s="87"/>
      <c r="O1597" s="99">
        <f t="shared" si="331"/>
        <v>25.450023010176324</v>
      </c>
      <c r="P1597" s="99"/>
      <c r="Q1597" s="107">
        <f t="shared" si="332"/>
        <v>3.1083031209145143E-2</v>
      </c>
      <c r="R1597" s="97">
        <f t="shared" si="339"/>
        <v>1.0232207089359318</v>
      </c>
      <c r="S1597" s="97">
        <f t="shared" si="342"/>
        <v>38.685879913582632</v>
      </c>
      <c r="T1597" s="100">
        <f t="shared" si="333"/>
        <v>5.3484219096966212E-2</v>
      </c>
      <c r="U1597" s="100">
        <f t="shared" si="334"/>
        <v>2.5629169711678612E-2</v>
      </c>
      <c r="V1597" s="100">
        <f t="shared" si="335"/>
        <v>2.78550493852876E-2</v>
      </c>
      <c r="Y1597" s="81"/>
      <c r="Z1597" s="81"/>
    </row>
    <row r="1598" spans="1:26" ht="13">
      <c r="A1598" s="74">
        <v>2003.06</v>
      </c>
      <c r="B1598" s="95">
        <v>988</v>
      </c>
      <c r="C1598" s="96">
        <v>16.170000000000002</v>
      </c>
      <c r="D1598" s="95">
        <v>34.549999999999997</v>
      </c>
      <c r="E1598" s="95">
        <v>183.7</v>
      </c>
      <c r="F1598" s="96">
        <f t="shared" si="343"/>
        <v>2003.458333333213</v>
      </c>
      <c r="G1598" s="97">
        <v>3.33</v>
      </c>
      <c r="H1598" s="96">
        <f t="shared" si="340"/>
        <v>1716.8745454545449</v>
      </c>
      <c r="I1598" s="96">
        <f t="shared" si="336"/>
        <v>28.099049999999995</v>
      </c>
      <c r="J1598" s="98">
        <f t="shared" si="341"/>
        <v>766970.11901865678</v>
      </c>
      <c r="K1598" s="96">
        <f t="shared" si="337"/>
        <v>60.038477272727256</v>
      </c>
      <c r="L1598" s="98">
        <f t="shared" si="338"/>
        <v>26820.665599286025</v>
      </c>
      <c r="M1598" s="91">
        <f t="shared" si="330"/>
        <v>24.832223259531055</v>
      </c>
      <c r="N1598" s="87"/>
      <c r="O1598" s="99">
        <f t="shared" si="331"/>
        <v>26.796570516909842</v>
      </c>
      <c r="P1598" s="99"/>
      <c r="Q1598" s="107">
        <f t="shared" si="332"/>
        <v>3.1333994639806302E-2</v>
      </c>
      <c r="R1598" s="97">
        <f t="shared" si="339"/>
        <v>0.94958828459829892</v>
      </c>
      <c r="S1598" s="97">
        <f t="shared" si="342"/>
        <v>39.541096907599318</v>
      </c>
      <c r="T1598" s="100">
        <f t="shared" si="333"/>
        <v>4.6344699938422274E-2</v>
      </c>
      <c r="U1598" s="100">
        <f t="shared" si="334"/>
        <v>1.9908768324140791E-2</v>
      </c>
      <c r="V1598" s="100">
        <f t="shared" si="335"/>
        <v>2.6435931614281483E-2</v>
      </c>
      <c r="Y1598" s="81"/>
      <c r="Z1598" s="81"/>
    </row>
    <row r="1599" spans="1:26" ht="13">
      <c r="A1599" s="74">
        <v>2003.07</v>
      </c>
      <c r="B1599" s="95">
        <v>992.54</v>
      </c>
      <c r="C1599" s="96">
        <f>C1598*2/3+C1601/3</f>
        <v>16.310000000000002</v>
      </c>
      <c r="D1599" s="95">
        <f>(2*D1598+D1601)/3</f>
        <v>35.893333333333331</v>
      </c>
      <c r="E1599" s="95">
        <v>183.9</v>
      </c>
      <c r="F1599" s="96">
        <f t="shared" si="343"/>
        <v>2003.5416666665462</v>
      </c>
      <c r="G1599" s="97">
        <v>3.98</v>
      </c>
      <c r="H1599" s="96">
        <f t="shared" si="340"/>
        <v>1722.8880645459483</v>
      </c>
      <c r="I1599" s="96">
        <f t="shared" si="336"/>
        <v>28.311508183795535</v>
      </c>
      <c r="J1599" s="98">
        <f t="shared" si="341"/>
        <v>770710.45997932844</v>
      </c>
      <c r="K1599" s="96">
        <f t="shared" si="337"/>
        <v>62.304990828348714</v>
      </c>
      <c r="L1599" s="98">
        <f t="shared" si="338"/>
        <v>27871.287246382712</v>
      </c>
      <c r="M1599" s="91">
        <f t="shared" si="330"/>
        <v>24.86732910126878</v>
      </c>
      <c r="N1599" s="87"/>
      <c r="O1599" s="99">
        <f t="shared" si="331"/>
        <v>26.841910907521044</v>
      </c>
      <c r="P1599" s="99"/>
      <c r="Q1599" s="107">
        <f t="shared" si="332"/>
        <v>2.4888615211161633E-2</v>
      </c>
      <c r="R1599" s="97">
        <f t="shared" si="339"/>
        <v>0.96568817971770871</v>
      </c>
      <c r="S1599" s="97">
        <f t="shared" si="342"/>
        <v>37.506927405499859</v>
      </c>
      <c r="T1599" s="100">
        <f t="shared" si="333"/>
        <v>4.9151232024462921E-2</v>
      </c>
      <c r="U1599" s="100">
        <f t="shared" si="334"/>
        <v>2.2932504535952747E-2</v>
      </c>
      <c r="V1599" s="100">
        <f t="shared" si="335"/>
        <v>2.6218727488510174E-2</v>
      </c>
      <c r="Y1599" s="81"/>
      <c r="Z1599" s="81"/>
    </row>
    <row r="1600" spans="1:26" ht="13">
      <c r="A1600" s="74">
        <v>2003.08</v>
      </c>
      <c r="B1600" s="95">
        <v>989.53</v>
      </c>
      <c r="C1600" s="96">
        <f>C1598/3+C1601*2/3</f>
        <v>16.450000000000003</v>
      </c>
      <c r="D1600" s="95">
        <f>(D1598+2*D1601)/3</f>
        <v>37.236666666666665</v>
      </c>
      <c r="E1600" s="95">
        <v>184.6</v>
      </c>
      <c r="F1600" s="96">
        <f t="shared" si="343"/>
        <v>2003.6249999998795</v>
      </c>
      <c r="G1600" s="97">
        <v>4.45</v>
      </c>
      <c r="H1600" s="96">
        <f t="shared" si="340"/>
        <v>1711.1498448808227</v>
      </c>
      <c r="I1600" s="96">
        <f t="shared" si="336"/>
        <v>28.446247156012998</v>
      </c>
      <c r="J1600" s="98">
        <f t="shared" si="341"/>
        <v>766519.9476606081</v>
      </c>
      <c r="K1600" s="96">
        <f t="shared" si="337"/>
        <v>64.391697462983004</v>
      </c>
      <c r="L1600" s="98">
        <f t="shared" si="338"/>
        <v>28844.65128332526</v>
      </c>
      <c r="M1600" s="91">
        <f t="shared" si="330"/>
        <v>24.642251409932165</v>
      </c>
      <c r="N1600" s="87"/>
      <c r="O1600" s="99">
        <f t="shared" si="331"/>
        <v>26.606108883763589</v>
      </c>
      <c r="P1600" s="99"/>
      <c r="Q1600" s="107">
        <f t="shared" si="332"/>
        <v>2.0661744197436174E-2</v>
      </c>
      <c r="R1600" s="97">
        <f t="shared" si="339"/>
        <v>1.0182397843694471</v>
      </c>
      <c r="S1600" s="97">
        <f t="shared" si="342"/>
        <v>36.082650854337139</v>
      </c>
      <c r="T1600" s="100">
        <f t="shared" si="333"/>
        <v>4.9863920737949874E-2</v>
      </c>
      <c r="U1600" s="100">
        <f t="shared" si="334"/>
        <v>2.5566053596593363E-2</v>
      </c>
      <c r="V1600" s="100">
        <f t="shared" si="335"/>
        <v>2.4297867141356511E-2</v>
      </c>
      <c r="Y1600" s="81"/>
      <c r="Z1600" s="81"/>
    </row>
    <row r="1601" spans="1:26" ht="13">
      <c r="A1601" s="74">
        <v>2003.09</v>
      </c>
      <c r="B1601" s="95">
        <v>1019.44</v>
      </c>
      <c r="C1601" s="96">
        <v>16.59</v>
      </c>
      <c r="D1601" s="95">
        <v>38.58</v>
      </c>
      <c r="E1601" s="95">
        <v>185.2</v>
      </c>
      <c r="F1601" s="96">
        <f t="shared" si="343"/>
        <v>2003.7083333332127</v>
      </c>
      <c r="G1601" s="97">
        <v>4.2699999999999996</v>
      </c>
      <c r="H1601" s="96">
        <f t="shared" si="340"/>
        <v>1757.1606183585309</v>
      </c>
      <c r="I1601" s="96">
        <f t="shared" si="336"/>
        <v>28.59540008099351</v>
      </c>
      <c r="J1601" s="98">
        <f t="shared" si="341"/>
        <v>788198.20950505347</v>
      </c>
      <c r="K1601" s="96">
        <f t="shared" si="337"/>
        <v>66.498525323974064</v>
      </c>
      <c r="L1601" s="98">
        <f t="shared" si="338"/>
        <v>29828.814763698661</v>
      </c>
      <c r="M1601" s="91">
        <f t="shared" ref="M1601:M1664" si="344">H1601/AVERAGE(K1481:K1600)</f>
        <v>25.243686752606262</v>
      </c>
      <c r="N1601" s="87"/>
      <c r="O1601" s="99">
        <f t="shared" ref="O1601:O1664" si="345">J1601/AVERAGE(L1481:L1600)</f>
        <v>27.261410549557095</v>
      </c>
      <c r="P1601" s="99"/>
      <c r="Q1601" s="107">
        <f t="shared" ref="Q1601:Q1664" si="346">1/M1601-(G1601/100-(((E1601/E1481)^(1/10))-1))</f>
        <v>2.1615329750958145E-2</v>
      </c>
      <c r="R1601" s="97">
        <f t="shared" si="339"/>
        <v>1.0019452235199675</v>
      </c>
      <c r="S1601" s="97">
        <f t="shared" si="342"/>
        <v>36.621759986223132</v>
      </c>
      <c r="T1601" s="100">
        <f t="shared" si="333"/>
        <v>4.8061961055922531E-2</v>
      </c>
      <c r="U1601" s="100">
        <f t="shared" si="334"/>
        <v>2.3540634193147669E-2</v>
      </c>
      <c r="V1601" s="100">
        <f t="shared" si="335"/>
        <v>2.4521326862774862E-2</v>
      </c>
      <c r="Y1601" s="81"/>
      <c r="Z1601" s="81"/>
    </row>
    <row r="1602" spans="1:26" ht="13">
      <c r="A1602" s="74">
        <v>2003.1</v>
      </c>
      <c r="B1602" s="95">
        <v>1038.73</v>
      </c>
      <c r="C1602" s="96">
        <f>C1601*2/3+C1604/3</f>
        <v>16.856666666666669</v>
      </c>
      <c r="D1602" s="95">
        <f>(2*D1601+D1604)/3</f>
        <v>41.966666666666669</v>
      </c>
      <c r="E1602" s="95">
        <v>185</v>
      </c>
      <c r="F1602" s="96">
        <f t="shared" si="343"/>
        <v>2003.791666666546</v>
      </c>
      <c r="G1602" s="97">
        <v>4.29</v>
      </c>
      <c r="H1602" s="96">
        <f t="shared" si="340"/>
        <v>1792.3454592702697</v>
      </c>
      <c r="I1602" s="96">
        <f t="shared" si="336"/>
        <v>29.086451684684683</v>
      </c>
      <c r="J1602" s="98">
        <f t="shared" si="341"/>
        <v>805068.10691807675</v>
      </c>
      <c r="K1602" s="96">
        <f t="shared" si="337"/>
        <v>72.414163873873861</v>
      </c>
      <c r="L1602" s="98">
        <f t="shared" si="338"/>
        <v>32526.281985689537</v>
      </c>
      <c r="M1602" s="91">
        <f t="shared" si="344"/>
        <v>25.682756070579686</v>
      </c>
      <c r="N1602" s="87"/>
      <c r="O1602" s="99">
        <f t="shared" si="345"/>
        <v>27.740905417972598</v>
      </c>
      <c r="P1602" s="99"/>
      <c r="Q1602" s="107">
        <f t="shared" si="346"/>
        <v>2.0204667534416569E-2</v>
      </c>
      <c r="R1602" s="97">
        <f t="shared" si="339"/>
        <v>1.0027688186955976</v>
      </c>
      <c r="S1602" s="97">
        <f t="shared" si="342"/>
        <v>36.732665600491032</v>
      </c>
      <c r="T1602" s="100">
        <f t="shared" ref="T1602:T1665" si="347">(($J1722/$J1602)^(1/10)-1)</f>
        <v>4.8309882762154199E-2</v>
      </c>
      <c r="U1602" s="100">
        <f t="shared" ref="U1602:U1665" si="348">(($S1722/$S1602)^(1/10)-1)</f>
        <v>2.5415094467890587E-2</v>
      </c>
      <c r="V1602" s="100">
        <f t="shared" ref="V1602:V1665" si="349">T1602-U1602</f>
        <v>2.2894788294263613E-2</v>
      </c>
      <c r="Y1602" s="81"/>
      <c r="Z1602" s="81"/>
    </row>
    <row r="1603" spans="1:26" ht="13">
      <c r="A1603" s="74">
        <v>2003.11</v>
      </c>
      <c r="B1603" s="95">
        <v>1049.9000000000001</v>
      </c>
      <c r="C1603" s="96">
        <f>C1601/3+C1604*2/3</f>
        <v>17.123333333333335</v>
      </c>
      <c r="D1603" s="95">
        <f>(D1601+2*D1604)/3</f>
        <v>45.353333333333332</v>
      </c>
      <c r="E1603" s="95">
        <v>184.5</v>
      </c>
      <c r="F1603" s="96">
        <f t="shared" si="343"/>
        <v>2003.8749999998793</v>
      </c>
      <c r="G1603" s="97">
        <v>4.3</v>
      </c>
      <c r="H1603" s="96">
        <f t="shared" si="340"/>
        <v>1816.5290132791324</v>
      </c>
      <c r="I1603" s="96">
        <f t="shared" si="336"/>
        <v>29.626661400180659</v>
      </c>
      <c r="J1603" s="98">
        <f t="shared" si="341"/>
        <v>817039.58891343256</v>
      </c>
      <c r="K1603" s="96">
        <f t="shared" si="337"/>
        <v>78.469993188798526</v>
      </c>
      <c r="L1603" s="98">
        <f t="shared" si="338"/>
        <v>35294.284048500369</v>
      </c>
      <c r="M1603" s="91">
        <f t="shared" si="344"/>
        <v>25.94679821842012</v>
      </c>
      <c r="N1603" s="87"/>
      <c r="O1603" s="99">
        <f t="shared" si="345"/>
        <v>28.030020810957961</v>
      </c>
      <c r="P1603" s="99"/>
      <c r="Q1603" s="107">
        <f t="shared" si="346"/>
        <v>1.9361050279535413E-2</v>
      </c>
      <c r="R1603" s="97">
        <f t="shared" si="339"/>
        <v>1.0060052418393521</v>
      </c>
      <c r="S1603" s="97">
        <f t="shared" si="342"/>
        <v>36.934193837250888</v>
      </c>
      <c r="T1603" s="100">
        <f t="shared" si="347"/>
        <v>5.0951445981842758E-2</v>
      </c>
      <c r="U1603" s="100">
        <f t="shared" si="348"/>
        <v>2.4395523633293781E-2</v>
      </c>
      <c r="V1603" s="100">
        <f t="shared" si="349"/>
        <v>2.6555922348548977E-2</v>
      </c>
      <c r="Y1603" s="81"/>
      <c r="Z1603" s="81"/>
    </row>
    <row r="1604" spans="1:26" ht="13">
      <c r="A1604" s="74">
        <v>2003.12</v>
      </c>
      <c r="B1604" s="95">
        <v>1080.6400000000001</v>
      </c>
      <c r="C1604" s="96">
        <v>17.39</v>
      </c>
      <c r="D1604" s="95">
        <v>48.74</v>
      </c>
      <c r="E1604" s="95">
        <v>184.3</v>
      </c>
      <c r="F1604" s="96">
        <f t="shared" si="343"/>
        <v>2003.9583333332125</v>
      </c>
      <c r="G1604" s="97">
        <v>4.2699999999999996</v>
      </c>
      <c r="H1604" s="96">
        <f t="shared" si="340"/>
        <v>1871.7441189365161</v>
      </c>
      <c r="I1604" s="96">
        <f t="shared" si="336"/>
        <v>30.120697205642962</v>
      </c>
      <c r="J1604" s="98">
        <f t="shared" si="341"/>
        <v>843003.25022679591</v>
      </c>
      <c r="K1604" s="96">
        <f t="shared" si="337"/>
        <v>84.421091535539858</v>
      </c>
      <c r="L1604" s="98">
        <f t="shared" si="338"/>
        <v>38021.892967180589</v>
      </c>
      <c r="M1604" s="91">
        <f t="shared" si="344"/>
        <v>26.635170511081533</v>
      </c>
      <c r="N1604" s="87"/>
      <c r="O1604" s="99">
        <f t="shared" si="345"/>
        <v>28.77540212061724</v>
      </c>
      <c r="P1604" s="99"/>
      <c r="Q1604" s="107">
        <f t="shared" si="346"/>
        <v>1.8553955987951558E-2</v>
      </c>
      <c r="R1604" s="97">
        <f t="shared" si="339"/>
        <v>1.0133000624235571</v>
      </c>
      <c r="S1604" s="97">
        <f t="shared" si="342"/>
        <v>37.196313810768032</v>
      </c>
      <c r="T1604" s="100">
        <f t="shared" si="347"/>
        <v>4.9262203353877876E-2</v>
      </c>
      <c r="U1604" s="100">
        <f t="shared" si="348"/>
        <v>2.2317682409381812E-2</v>
      </c>
      <c r="V1604" s="100">
        <f t="shared" si="349"/>
        <v>2.6944520944496064E-2</v>
      </c>
      <c r="Y1604" s="81"/>
      <c r="Z1604" s="81"/>
    </row>
    <row r="1605" spans="1:26" ht="13">
      <c r="A1605" s="74">
        <v>2004.01</v>
      </c>
      <c r="B1605" s="95">
        <v>1132.52</v>
      </c>
      <c r="C1605" s="96">
        <f>C1604*2/3+C1607/3</f>
        <v>17.600000000000001</v>
      </c>
      <c r="D1605" s="95">
        <f>(2*D1604+D1607)/3</f>
        <v>49.826666666666675</v>
      </c>
      <c r="E1605" s="95">
        <v>185.2</v>
      </c>
      <c r="F1605" s="96">
        <f t="shared" si="343"/>
        <v>2004.0416666665458</v>
      </c>
      <c r="G1605" s="97">
        <v>4.1500000000000004</v>
      </c>
      <c r="H1605" s="96">
        <f t="shared" si="340"/>
        <v>1952.0712778617706</v>
      </c>
      <c r="I1605" s="96">
        <f t="shared" si="336"/>
        <v>30.336289416846647</v>
      </c>
      <c r="J1605" s="98">
        <f t="shared" si="341"/>
        <v>880319.8833589704</v>
      </c>
      <c r="K1605" s="96">
        <f t="shared" si="337"/>
        <v>85.883873902087828</v>
      </c>
      <c r="L1605" s="98">
        <f t="shared" si="338"/>
        <v>38730.799798825901</v>
      </c>
      <c r="M1605" s="91">
        <f t="shared" si="344"/>
        <v>27.658540355736569</v>
      </c>
      <c r="N1605" s="87"/>
      <c r="O1605" s="99">
        <f t="shared" si="345"/>
        <v>29.879678114424937</v>
      </c>
      <c r="P1605" s="99"/>
      <c r="Q1605" s="107">
        <f t="shared" si="346"/>
        <v>1.858306052754341E-2</v>
      </c>
      <c r="R1605" s="97">
        <f t="shared" si="339"/>
        <v>1.0091595293478566</v>
      </c>
      <c r="S1605" s="97">
        <f t="shared" si="342"/>
        <v>37.507863367739567</v>
      </c>
      <c r="T1605" s="100">
        <f t="shared" si="347"/>
        <v>4.534764793574686E-2</v>
      </c>
      <c r="U1605" s="100">
        <f t="shared" si="348"/>
        <v>2.1683578182034369E-2</v>
      </c>
      <c r="V1605" s="100">
        <f t="shared" si="349"/>
        <v>2.3664069753712491E-2</v>
      </c>
      <c r="Y1605" s="81"/>
      <c r="Z1605" s="81"/>
    </row>
    <row r="1606" spans="1:26" ht="13">
      <c r="A1606" s="74">
        <v>2004.02</v>
      </c>
      <c r="B1606" s="95">
        <v>1143.3599999999999</v>
      </c>
      <c r="C1606" s="96">
        <f>C1604/3+C1607*2/3</f>
        <v>17.810000000000002</v>
      </c>
      <c r="D1606" s="95">
        <f>(D1604+2*D1607)/3</f>
        <v>50.913333333333334</v>
      </c>
      <c r="E1606" s="95">
        <v>186.2</v>
      </c>
      <c r="F1606" s="96">
        <f t="shared" si="343"/>
        <v>2004.124999999879</v>
      </c>
      <c r="G1606" s="97">
        <v>4.08</v>
      </c>
      <c r="H1606" s="96">
        <f t="shared" si="340"/>
        <v>1960.1715944146072</v>
      </c>
      <c r="I1606" s="96">
        <f t="shared" si="336"/>
        <v>30.53338939312567</v>
      </c>
      <c r="J1606" s="98">
        <f t="shared" si="341"/>
        <v>885120.322245772</v>
      </c>
      <c r="K1606" s="96">
        <f t="shared" si="337"/>
        <v>87.285605388471154</v>
      </c>
      <c r="L1606" s="98">
        <f t="shared" si="338"/>
        <v>39414.030582324391</v>
      </c>
      <c r="M1606" s="91">
        <f t="shared" si="344"/>
        <v>27.650862036740222</v>
      </c>
      <c r="N1606" s="87"/>
      <c r="O1606" s="99">
        <f t="shared" si="345"/>
        <v>29.869912101543196</v>
      </c>
      <c r="P1606" s="99"/>
      <c r="Q1606" s="107">
        <f t="shared" si="346"/>
        <v>1.9494926722588679E-2</v>
      </c>
      <c r="R1606" s="97">
        <f t="shared" si="339"/>
        <v>1.0240001099502261</v>
      </c>
      <c r="S1606" s="97">
        <f t="shared" si="342"/>
        <v>37.648134081683594</v>
      </c>
      <c r="T1606" s="100">
        <f t="shared" si="347"/>
        <v>4.4259838515704253E-2</v>
      </c>
      <c r="U1606" s="100">
        <f t="shared" si="348"/>
        <v>2.2488257235787845E-2</v>
      </c>
      <c r="V1606" s="100">
        <f t="shared" si="349"/>
        <v>2.1771581279916408E-2</v>
      </c>
      <c r="Y1606" s="81"/>
      <c r="Z1606" s="81"/>
    </row>
    <row r="1607" spans="1:26" ht="13">
      <c r="A1607" s="74">
        <v>2004.03</v>
      </c>
      <c r="B1607" s="95">
        <v>1123.98</v>
      </c>
      <c r="C1607" s="96">
        <v>18.02</v>
      </c>
      <c r="D1607" s="95">
        <v>52</v>
      </c>
      <c r="E1607" s="95">
        <v>187.4</v>
      </c>
      <c r="F1607" s="96">
        <f t="shared" si="343"/>
        <v>2004.2083333332123</v>
      </c>
      <c r="G1607" s="97">
        <v>3.83</v>
      </c>
      <c r="H1607" s="96">
        <f t="shared" si="340"/>
        <v>1914.6075645144069</v>
      </c>
      <c r="I1607" s="96">
        <f t="shared" si="336"/>
        <v>30.695589167556019</v>
      </c>
      <c r="J1607" s="98">
        <f t="shared" si="341"/>
        <v>865700.827822297</v>
      </c>
      <c r="K1607" s="96">
        <f t="shared" si="337"/>
        <v>88.577726787620023</v>
      </c>
      <c r="L1607" s="98">
        <f t="shared" si="338"/>
        <v>40050.928883751883</v>
      </c>
      <c r="M1607" s="91">
        <f t="shared" si="344"/>
        <v>26.886530384035865</v>
      </c>
      <c r="N1607" s="87"/>
      <c r="O1607" s="99">
        <f t="shared" si="345"/>
        <v>29.043714557354239</v>
      </c>
      <c r="P1607" s="99"/>
      <c r="Q1607" s="107">
        <f t="shared" si="346"/>
        <v>2.3332519821487513E-2</v>
      </c>
      <c r="R1607" s="97">
        <f t="shared" si="339"/>
        <v>0.96136718753835781</v>
      </c>
      <c r="S1607" s="97">
        <f t="shared" si="342"/>
        <v>38.304830941055897</v>
      </c>
      <c r="T1607" s="100">
        <f t="shared" si="347"/>
        <v>4.8722280256294326E-2</v>
      </c>
      <c r="U1607" s="100">
        <f t="shared" si="348"/>
        <v>2.0208304528105625E-2</v>
      </c>
      <c r="V1607" s="100">
        <f t="shared" si="349"/>
        <v>2.8513975728188701E-2</v>
      </c>
      <c r="Y1607" s="81"/>
      <c r="Z1607" s="81"/>
    </row>
    <row r="1608" spans="1:26" ht="13">
      <c r="A1608" s="74">
        <v>2004.04</v>
      </c>
      <c r="B1608" s="95">
        <v>1133.3599999999999</v>
      </c>
      <c r="C1608" s="96">
        <f>C1607*2/3+C1610/3</f>
        <v>18.213333333333335</v>
      </c>
      <c r="D1608" s="95">
        <f>(2*D1607+D1610)/3</f>
        <v>53.383333333333333</v>
      </c>
      <c r="E1608" s="95">
        <v>188</v>
      </c>
      <c r="F1608" s="96">
        <f t="shared" si="343"/>
        <v>2004.2916666665456</v>
      </c>
      <c r="G1608" s="97">
        <v>4.3499999999999996</v>
      </c>
      <c r="H1608" s="96">
        <f t="shared" si="340"/>
        <v>1924.4241802127654</v>
      </c>
      <c r="I1608" s="96">
        <f t="shared" si="336"/>
        <v>30.925900921985807</v>
      </c>
      <c r="J1608" s="98">
        <f t="shared" si="341"/>
        <v>871304.74410490773</v>
      </c>
      <c r="K1608" s="96">
        <f t="shared" si="337"/>
        <v>90.643906161347488</v>
      </c>
      <c r="L1608" s="98">
        <f t="shared" si="338"/>
        <v>41040.050460107108</v>
      </c>
      <c r="M1608" s="91">
        <f t="shared" si="344"/>
        <v>26.90057750844489</v>
      </c>
      <c r="N1608" s="87"/>
      <c r="O1608" s="99">
        <f t="shared" si="345"/>
        <v>29.05829181775692</v>
      </c>
      <c r="P1608" s="99"/>
      <c r="Q1608" s="107">
        <f t="shared" si="346"/>
        <v>1.8301491150888111E-2</v>
      </c>
      <c r="R1608" s="97">
        <f t="shared" si="339"/>
        <v>0.97436889454975573</v>
      </c>
      <c r="S1608" s="97">
        <f t="shared" si="342"/>
        <v>36.707480970964106</v>
      </c>
      <c r="T1608" s="100">
        <f t="shared" si="347"/>
        <v>4.7913877518050763E-2</v>
      </c>
      <c r="U1608" s="100">
        <f t="shared" si="348"/>
        <v>2.4546717452787581E-2</v>
      </c>
      <c r="V1608" s="100">
        <f t="shared" si="349"/>
        <v>2.3367160065263182E-2</v>
      </c>
      <c r="Y1608" s="81"/>
      <c r="Z1608" s="81"/>
    </row>
    <row r="1609" spans="1:26" ht="13">
      <c r="A1609" s="74">
        <v>2004.05</v>
      </c>
      <c r="B1609" s="95">
        <v>1102.78</v>
      </c>
      <c r="C1609" s="96">
        <f>C1607/3+C1610*2/3</f>
        <v>18.406666666666666</v>
      </c>
      <c r="D1609" s="95">
        <f>(D1607+2*D1610)/3</f>
        <v>54.766666666666673</v>
      </c>
      <c r="E1609" s="95">
        <v>189.1</v>
      </c>
      <c r="F1609" s="96">
        <f t="shared" si="343"/>
        <v>2004.3749999998788</v>
      </c>
      <c r="G1609" s="97">
        <v>4.72</v>
      </c>
      <c r="H1609" s="96">
        <f t="shared" si="340"/>
        <v>1861.607525066102</v>
      </c>
      <c r="I1609" s="96">
        <f t="shared" ref="I1609:I1672" si="350">C1609*$E$1859/E1609</f>
        <v>31.072370897232496</v>
      </c>
      <c r="J1609" s="98">
        <f t="shared" si="341"/>
        <v>844036.15912770736</v>
      </c>
      <c r="K1609" s="96">
        <f t="shared" ref="K1609:K1672" si="351">D1609*$E$1859/E1609</f>
        <v>92.45183879781419</v>
      </c>
      <c r="L1609" s="98">
        <f t="shared" ref="L1609:L1672" si="352">K1609*(J1609/H1609)</f>
        <v>41916.834710060743</v>
      </c>
      <c r="M1609" s="91">
        <f t="shared" si="344"/>
        <v>25.902814292943759</v>
      </c>
      <c r="N1609" s="87"/>
      <c r="O1609" s="99">
        <f t="shared" si="345"/>
        <v>27.980644843237311</v>
      </c>
      <c r="P1609" s="99"/>
      <c r="Q1609" s="107">
        <f t="shared" si="346"/>
        <v>1.6561827151167774E-2</v>
      </c>
      <c r="R1609" s="97">
        <f t="shared" ref="R1609:R1672" si="353">((G1609/G1610+G1609/1200+((1+G1610/1200)^(-119))*(1-G1609/G1610)))</f>
        <v>1.003142991174462</v>
      </c>
      <c r="S1609" s="97">
        <f t="shared" si="342"/>
        <v>35.558572179864008</v>
      </c>
      <c r="T1609" s="100">
        <f t="shared" si="347"/>
        <v>5.2485493028402663E-2</v>
      </c>
      <c r="U1609" s="100">
        <f t="shared" si="348"/>
        <v>2.9021302805778193E-2</v>
      </c>
      <c r="V1609" s="100">
        <f t="shared" si="349"/>
        <v>2.346419022262447E-2</v>
      </c>
      <c r="Y1609" s="81"/>
      <c r="Z1609" s="81"/>
    </row>
    <row r="1610" spans="1:26" ht="13">
      <c r="A1610" s="74">
        <v>2004.06</v>
      </c>
      <c r="B1610" s="95">
        <v>1132.76</v>
      </c>
      <c r="C1610" s="96">
        <v>18.600000000000001</v>
      </c>
      <c r="D1610" s="95">
        <v>56.15</v>
      </c>
      <c r="E1610" s="95">
        <v>189.7</v>
      </c>
      <c r="F1610" s="96">
        <f t="shared" si="343"/>
        <v>2004.4583333332121</v>
      </c>
      <c r="G1610" s="97">
        <v>4.7300000000000004</v>
      </c>
      <c r="H1610" s="96">
        <f t="shared" ref="H1610:H1673" si="354">B1610*$E$1859/E1610</f>
        <v>1906.168758987875</v>
      </c>
      <c r="I1610" s="96">
        <f t="shared" si="350"/>
        <v>31.29942698998418</v>
      </c>
      <c r="J1610" s="98">
        <f t="shared" ref="J1610:J1673" si="355">J1609*((H1610+(I1610/12))/H1609)</f>
        <v>865422.39630939858</v>
      </c>
      <c r="K1610" s="96">
        <f t="shared" si="351"/>
        <v>94.487248682129646</v>
      </c>
      <c r="L1610" s="98">
        <f t="shared" si="352"/>
        <v>42898.290505290381</v>
      </c>
      <c r="M1610" s="91">
        <f t="shared" si="344"/>
        <v>26.401285366474905</v>
      </c>
      <c r="N1610" s="87"/>
      <c r="O1610" s="99">
        <f t="shared" si="345"/>
        <v>28.51793339528815</v>
      </c>
      <c r="P1610" s="99"/>
      <c r="Q1610" s="107">
        <f t="shared" si="346"/>
        <v>1.5710763876718457E-2</v>
      </c>
      <c r="R1610" s="97">
        <f t="shared" si="353"/>
        <v>1.0223131387990259</v>
      </c>
      <c r="S1610" s="97">
        <f t="shared" ref="S1610:S1673" si="356">S1609*R1609*E1609/E1610</f>
        <v>35.557511164384714</v>
      </c>
      <c r="T1610" s="100">
        <f t="shared" si="347"/>
        <v>5.2969389762604679E-2</v>
      </c>
      <c r="U1610" s="100">
        <f t="shared" si="348"/>
        <v>2.8692954784053093E-2</v>
      </c>
      <c r="V1610" s="100">
        <f t="shared" si="349"/>
        <v>2.4276434978551586E-2</v>
      </c>
      <c r="Y1610" s="81"/>
      <c r="Z1610" s="81"/>
    </row>
    <row r="1611" spans="1:26" ht="13">
      <c r="A1611" s="74">
        <v>2004.07</v>
      </c>
      <c r="B1611" s="95">
        <v>1105.8499999999999</v>
      </c>
      <c r="C1611" s="96">
        <f>C1610*2/3+C1613/3</f>
        <v>18.786666666666669</v>
      </c>
      <c r="D1611" s="95">
        <f>(2*D1610+D1613)/3</f>
        <v>56.69</v>
      </c>
      <c r="E1611" s="95">
        <v>189.4</v>
      </c>
      <c r="F1611" s="96">
        <f t="shared" ref="F1611:F1674" si="357">F1610+1/12</f>
        <v>2004.5416666665453</v>
      </c>
      <c r="G1611" s="97">
        <v>4.5</v>
      </c>
      <c r="H1611" s="96">
        <f t="shared" si="354"/>
        <v>1863.8331041446668</v>
      </c>
      <c r="I1611" s="96">
        <f t="shared" si="350"/>
        <v>31.663617353044696</v>
      </c>
      <c r="J1611" s="98">
        <f t="shared" si="355"/>
        <v>847399.49562552269</v>
      </c>
      <c r="K1611" s="96">
        <f t="shared" si="351"/>
        <v>95.547044060190046</v>
      </c>
      <c r="L1611" s="98">
        <f t="shared" si="352"/>
        <v>43440.862148583336</v>
      </c>
      <c r="M1611" s="91">
        <f t="shared" si="344"/>
        <v>25.695888646268557</v>
      </c>
      <c r="N1611" s="87"/>
      <c r="O1611" s="99">
        <f t="shared" si="345"/>
        <v>27.755514536330747</v>
      </c>
      <c r="P1611" s="99"/>
      <c r="Q1611" s="107">
        <f t="shared" si="346"/>
        <v>1.8611708650646742E-2</v>
      </c>
      <c r="R1611" s="97">
        <f t="shared" si="353"/>
        <v>1.0215024325059134</v>
      </c>
      <c r="S1611" s="97">
        <f t="shared" si="356"/>
        <v>36.408488846628138</v>
      </c>
      <c r="T1611" s="100">
        <f t="shared" si="347"/>
        <v>5.6798486103662782E-2</v>
      </c>
      <c r="U1611" s="100">
        <f t="shared" si="348"/>
        <v>2.7062114127473391E-2</v>
      </c>
      <c r="V1611" s="100">
        <f t="shared" si="349"/>
        <v>2.9736371976189391E-2</v>
      </c>
      <c r="Y1611" s="81"/>
      <c r="Z1611" s="81"/>
    </row>
    <row r="1612" spans="1:26" ht="13">
      <c r="A1612" s="74">
        <v>2004.08</v>
      </c>
      <c r="B1612" s="95">
        <v>1088.94</v>
      </c>
      <c r="C1612" s="96">
        <f>C1610/3+C1613*2/3</f>
        <v>18.973333333333333</v>
      </c>
      <c r="D1612" s="95">
        <f>(D1610+2*D1613)/3</f>
        <v>57.23</v>
      </c>
      <c r="E1612" s="95">
        <v>189.5</v>
      </c>
      <c r="F1612" s="96">
        <f t="shared" si="357"/>
        <v>2004.6249999998786</v>
      </c>
      <c r="G1612" s="97">
        <v>4.28</v>
      </c>
      <c r="H1612" s="96">
        <f t="shared" si="354"/>
        <v>1834.3639644854877</v>
      </c>
      <c r="I1612" s="96">
        <f t="shared" si="350"/>
        <v>31.961355954265599</v>
      </c>
      <c r="J1612" s="98">
        <f t="shared" si="355"/>
        <v>835212.17533545417</v>
      </c>
      <c r="K1612" s="96">
        <f t="shared" si="351"/>
        <v>96.40627554089707</v>
      </c>
      <c r="L1612" s="98">
        <f t="shared" si="352"/>
        <v>43895.157487508986</v>
      </c>
      <c r="M1612" s="91">
        <f t="shared" si="344"/>
        <v>25.174462226477779</v>
      </c>
      <c r="N1612" s="87"/>
      <c r="O1612" s="99">
        <f t="shared" si="345"/>
        <v>27.192500070259644</v>
      </c>
      <c r="P1612" s="99"/>
      <c r="Q1612" s="107">
        <f t="shared" si="346"/>
        <v>2.1258461039960007E-2</v>
      </c>
      <c r="R1612" s="97">
        <f t="shared" si="353"/>
        <v>1.0157551489126513</v>
      </c>
      <c r="S1612" s="97">
        <f t="shared" si="356"/>
        <v>37.171733873243511</v>
      </c>
      <c r="T1612" s="100">
        <f t="shared" si="347"/>
        <v>5.8056338623077242E-2</v>
      </c>
      <c r="U1612" s="100">
        <f t="shared" si="348"/>
        <v>2.6398072139799389E-2</v>
      </c>
      <c r="V1612" s="100">
        <f t="shared" si="349"/>
        <v>3.1658266483277853E-2</v>
      </c>
      <c r="Y1612" s="81"/>
      <c r="Z1612" s="81"/>
    </row>
    <row r="1613" spans="1:26" ht="13">
      <c r="A1613" s="74">
        <v>2004.09</v>
      </c>
      <c r="B1613" s="95">
        <v>1117.6600000000001</v>
      </c>
      <c r="C1613" s="96">
        <v>19.16</v>
      </c>
      <c r="D1613" s="95">
        <v>57.77</v>
      </c>
      <c r="E1613" s="95">
        <v>189.9</v>
      </c>
      <c r="F1613" s="96">
        <f t="shared" si="357"/>
        <v>2004.7083333332118</v>
      </c>
      <c r="G1613" s="97">
        <v>4.13</v>
      </c>
      <c r="H1613" s="96">
        <f t="shared" si="354"/>
        <v>1878.7782202738279</v>
      </c>
      <c r="I1613" s="96">
        <f t="shared" si="350"/>
        <v>32.207818746708789</v>
      </c>
      <c r="J1613" s="98">
        <f t="shared" si="355"/>
        <v>856656.67861706205</v>
      </c>
      <c r="K1613" s="96">
        <f t="shared" si="351"/>
        <v>97.11094410215901</v>
      </c>
      <c r="L1613" s="98">
        <f t="shared" si="352"/>
        <v>44279.169267673242</v>
      </c>
      <c r="M1613" s="91">
        <f t="shared" si="344"/>
        <v>25.668406776357696</v>
      </c>
      <c r="N1613" s="87"/>
      <c r="O1613" s="99">
        <f t="shared" si="345"/>
        <v>27.72534056135412</v>
      </c>
      <c r="P1613" s="99"/>
      <c r="Q1613" s="107">
        <f t="shared" si="346"/>
        <v>2.1935435271590698E-2</v>
      </c>
      <c r="R1613" s="97">
        <f t="shared" si="353"/>
        <v>1.005882764876544</v>
      </c>
      <c r="S1613" s="97">
        <f t="shared" si="356"/>
        <v>37.677848996082801</v>
      </c>
      <c r="T1613" s="100">
        <f t="shared" si="347"/>
        <v>5.7161161741678734E-2</v>
      </c>
      <c r="U1613" s="100">
        <f t="shared" si="348"/>
        <v>2.4149939721528568E-2</v>
      </c>
      <c r="V1613" s="100">
        <f t="shared" si="349"/>
        <v>3.3011222020150166E-2</v>
      </c>
      <c r="Y1613" s="81"/>
      <c r="Z1613" s="81"/>
    </row>
    <row r="1614" spans="1:26" ht="13">
      <c r="A1614" s="74">
        <v>2004.1</v>
      </c>
      <c r="B1614" s="95">
        <v>1117.21</v>
      </c>
      <c r="C1614" s="96">
        <f>C1613*2/3+C1616/3</f>
        <v>19.253333333333334</v>
      </c>
      <c r="D1614" s="95">
        <f>(2*D1613+D1616)/3</f>
        <v>58.03</v>
      </c>
      <c r="E1614" s="95">
        <v>190.9</v>
      </c>
      <c r="F1614" s="96">
        <f t="shared" si="357"/>
        <v>2004.7916666665451</v>
      </c>
      <c r="G1614" s="97">
        <v>4.0999999999999996</v>
      </c>
      <c r="H1614" s="96">
        <f>B1614*$E$1859/E1614</f>
        <v>1868.1840482189621</v>
      </c>
      <c r="I1614" s="96">
        <f t="shared" si="350"/>
        <v>32.195173878121167</v>
      </c>
      <c r="J1614" s="98">
        <f t="shared" si="355"/>
        <v>853049.43148241239</v>
      </c>
      <c r="K1614" s="96">
        <f t="shared" si="351"/>
        <v>97.03701212676792</v>
      </c>
      <c r="L1614" s="98">
        <f t="shared" si="352"/>
        <v>44309.0005539911</v>
      </c>
      <c r="M1614" s="91">
        <f t="shared" si="344"/>
        <v>25.411655665489334</v>
      </c>
      <c r="N1614" s="87"/>
      <c r="O1614" s="99">
        <f t="shared" si="345"/>
        <v>27.447302225242748</v>
      </c>
      <c r="P1614" s="99"/>
      <c r="Q1614" s="107">
        <f t="shared" si="346"/>
        <v>2.3098591273938769E-2</v>
      </c>
      <c r="R1614" s="97">
        <f t="shared" si="353"/>
        <v>0.99612392858819443</v>
      </c>
      <c r="S1614" s="97">
        <f t="shared" si="356"/>
        <v>37.700968284107141</v>
      </c>
      <c r="T1614" s="100">
        <f t="shared" si="347"/>
        <v>5.5041188283035503E-2</v>
      </c>
      <c r="U1614" s="100">
        <f t="shared" si="348"/>
        <v>2.6625031104431818E-2</v>
      </c>
      <c r="V1614" s="100">
        <f t="shared" si="349"/>
        <v>2.8416157178603685E-2</v>
      </c>
      <c r="Y1614" s="81"/>
      <c r="Z1614" s="81"/>
    </row>
    <row r="1615" spans="1:26" ht="13">
      <c r="A1615" s="74">
        <v>2004.11</v>
      </c>
      <c r="B1615" s="95">
        <v>1168.94</v>
      </c>
      <c r="C1615" s="96">
        <f>C1613/3+C1616*2/3</f>
        <v>19.346666666666668</v>
      </c>
      <c r="D1615" s="95">
        <f>(D1613+2*D1616)/3</f>
        <v>58.29</v>
      </c>
      <c r="E1615" s="95">
        <v>191</v>
      </c>
      <c r="F1615" s="96">
        <f t="shared" si="357"/>
        <v>2004.8749999998784</v>
      </c>
      <c r="G1615" s="97">
        <v>4.1900000000000004</v>
      </c>
      <c r="H1615" s="96">
        <f t="shared" si="354"/>
        <v>1953.6628862303658</v>
      </c>
      <c r="I1615" s="96">
        <f t="shared" si="350"/>
        <v>32.334306841186731</v>
      </c>
      <c r="J1615" s="98">
        <f t="shared" si="355"/>
        <v>893311.11648438009</v>
      </c>
      <c r="K1615" s="96">
        <f t="shared" si="351"/>
        <v>97.420748403141332</v>
      </c>
      <c r="L1615" s="98">
        <f t="shared" si="352"/>
        <v>44545.575461421904</v>
      </c>
      <c r="M1615" s="91">
        <f t="shared" si="344"/>
        <v>26.465310814818039</v>
      </c>
      <c r="N1615" s="87"/>
      <c r="O1615" s="99">
        <f t="shared" si="345"/>
        <v>28.582705258099462</v>
      </c>
      <c r="P1615" s="99"/>
      <c r="Q1615" s="107">
        <f t="shared" si="346"/>
        <v>2.0548552436493527E-2</v>
      </c>
      <c r="R1615" s="97">
        <f t="shared" si="353"/>
        <v>1.0002564602904038</v>
      </c>
      <c r="S1615" s="97">
        <f t="shared" si="356"/>
        <v>37.535174420608257</v>
      </c>
      <c r="T1615" s="100">
        <f t="shared" si="347"/>
        <v>5.660356170077252E-2</v>
      </c>
      <c r="U1615" s="100">
        <f t="shared" si="348"/>
        <v>2.7558012304415236E-2</v>
      </c>
      <c r="V1615" s="100">
        <f t="shared" si="349"/>
        <v>2.9045549396357284E-2</v>
      </c>
      <c r="Y1615" s="81"/>
      <c r="Z1615" s="81"/>
    </row>
    <row r="1616" spans="1:26" ht="13">
      <c r="A1616" s="74">
        <v>2004.12</v>
      </c>
      <c r="B1616" s="95">
        <v>1199.21</v>
      </c>
      <c r="C1616" s="96">
        <v>19.440000000000001</v>
      </c>
      <c r="D1616" s="95">
        <v>58.55</v>
      </c>
      <c r="E1616" s="95">
        <v>190.3</v>
      </c>
      <c r="F1616" s="96">
        <f t="shared" si="357"/>
        <v>2004.9583333332116</v>
      </c>
      <c r="G1616" s="97">
        <v>4.2300000000000004</v>
      </c>
      <c r="H1616" s="96">
        <f t="shared" si="354"/>
        <v>2011.6259369679447</v>
      </c>
      <c r="I1616" s="96">
        <f t="shared" si="350"/>
        <v>32.609808302679966</v>
      </c>
      <c r="J1616" s="98">
        <f t="shared" si="355"/>
        <v>921057.2525449472</v>
      </c>
      <c r="K1616" s="96">
        <f t="shared" si="351"/>
        <v>98.215240541250608</v>
      </c>
      <c r="L1616" s="98">
        <f t="shared" si="352"/>
        <v>44969.52338331622</v>
      </c>
      <c r="M1616" s="91">
        <f t="shared" si="344"/>
        <v>27.144808694741233</v>
      </c>
      <c r="N1616" s="87"/>
      <c r="O1616" s="99">
        <f t="shared" si="345"/>
        <v>29.31263918485714</v>
      </c>
      <c r="P1616" s="99"/>
      <c r="Q1616" s="107">
        <f t="shared" si="346"/>
        <v>1.882654616002602E-2</v>
      </c>
      <c r="R1616" s="97">
        <f t="shared" si="353"/>
        <v>1.0043341768892575</v>
      </c>
      <c r="S1616" s="97">
        <f t="shared" si="356"/>
        <v>37.682905591944504</v>
      </c>
      <c r="T1616" s="100">
        <f t="shared" si="347"/>
        <v>5.4643338171425748E-2</v>
      </c>
      <c r="U1616" s="100">
        <f t="shared" si="348"/>
        <v>2.902830085357011E-2</v>
      </c>
      <c r="V1616" s="100">
        <f t="shared" si="349"/>
        <v>2.5615037317855638E-2</v>
      </c>
      <c r="Y1616" s="81"/>
      <c r="Z1616" s="81"/>
    </row>
    <row r="1617" spans="1:26" ht="13">
      <c r="A1617" s="74">
        <v>2005.01</v>
      </c>
      <c r="B1617" s="95">
        <v>1181.4100000000001</v>
      </c>
      <c r="C1617" s="96">
        <f>C1616*2/3+C1619/3</f>
        <v>19.703333333333333</v>
      </c>
      <c r="D1617" s="95">
        <f>(2*D1616+D1619)/3</f>
        <v>59.106666666666662</v>
      </c>
      <c r="E1617" s="95">
        <v>190.7</v>
      </c>
      <c r="F1617" s="96">
        <f t="shared" si="357"/>
        <v>2005.0416666665449</v>
      </c>
      <c r="G1617" s="97">
        <v>4.22</v>
      </c>
      <c r="H1617" s="96">
        <f t="shared" si="354"/>
        <v>1977.6103351074983</v>
      </c>
      <c r="I1617" s="96">
        <f t="shared" si="350"/>
        <v>32.982212471595865</v>
      </c>
      <c r="J1617" s="98">
        <f t="shared" si="355"/>
        <v>906741.08466443943</v>
      </c>
      <c r="K1617" s="96">
        <f t="shared" si="351"/>
        <v>98.941057612305514</v>
      </c>
      <c r="L1617" s="98">
        <f t="shared" si="352"/>
        <v>45364.812422641415</v>
      </c>
      <c r="M1617" s="91">
        <f t="shared" si="344"/>
        <v>26.587250697970379</v>
      </c>
      <c r="N1617" s="87"/>
      <c r="O1617" s="99">
        <f t="shared" si="345"/>
        <v>28.707356524065581</v>
      </c>
      <c r="P1617" s="99"/>
      <c r="Q1617" s="107">
        <f t="shared" si="346"/>
        <v>1.9504478510848453E-2</v>
      </c>
      <c r="R1617" s="97">
        <f t="shared" si="353"/>
        <v>1.0075719517031356</v>
      </c>
      <c r="S1617" s="97">
        <f t="shared" si="356"/>
        <v>37.766846163516355</v>
      </c>
      <c r="T1617" s="100">
        <f t="shared" si="347"/>
        <v>5.5618116303462362E-2</v>
      </c>
      <c r="U1617" s="100">
        <f t="shared" si="348"/>
        <v>3.2499554491798088E-2</v>
      </c>
      <c r="V1617" s="100">
        <f t="shared" si="349"/>
        <v>2.3118561811664273E-2</v>
      </c>
      <c r="Y1617" s="81"/>
      <c r="Z1617" s="81"/>
    </row>
    <row r="1618" spans="1:26" ht="13">
      <c r="A1618" s="74">
        <v>2005.02</v>
      </c>
      <c r="B1618" s="95">
        <v>1199.6300000000001</v>
      </c>
      <c r="C1618" s="96">
        <f>C1616/3+C1619*2/3</f>
        <v>19.966666666666669</v>
      </c>
      <c r="D1618" s="95">
        <f>(D1616+2*D1619)/3</f>
        <v>59.663333333333334</v>
      </c>
      <c r="E1618" s="95">
        <v>191.8</v>
      </c>
      <c r="F1618" s="96">
        <f t="shared" si="357"/>
        <v>2005.1249999998781</v>
      </c>
      <c r="G1618" s="97">
        <v>4.17</v>
      </c>
      <c r="H1618" s="96">
        <f t="shared" si="354"/>
        <v>1996.5927446037533</v>
      </c>
      <c r="I1618" s="96">
        <f t="shared" si="350"/>
        <v>33.231331160931518</v>
      </c>
      <c r="J1618" s="98">
        <f t="shared" si="355"/>
        <v>916714.30739586067</v>
      </c>
      <c r="K1618" s="96">
        <f t="shared" si="351"/>
        <v>99.300099574209213</v>
      </c>
      <c r="L1618" s="98">
        <f t="shared" si="352"/>
        <v>45592.583791331519</v>
      </c>
      <c r="M1618" s="91">
        <f t="shared" si="344"/>
        <v>26.744863128101183</v>
      </c>
      <c r="N1618" s="87"/>
      <c r="O1618" s="99">
        <f t="shared" si="345"/>
        <v>28.874110081209452</v>
      </c>
      <c r="P1618" s="99"/>
      <c r="Q1618" s="107">
        <f t="shared" si="346"/>
        <v>1.9963856578660871E-2</v>
      </c>
      <c r="R1618" s="97">
        <f t="shared" si="353"/>
        <v>0.97711593128835439</v>
      </c>
      <c r="S1618" s="97">
        <f t="shared" si="356"/>
        <v>37.834576648445463</v>
      </c>
      <c r="T1618" s="100">
        <f t="shared" si="347"/>
        <v>5.6951922024699453E-2</v>
      </c>
      <c r="U1618" s="100">
        <f t="shared" si="348"/>
        <v>3.1098001625380567E-2</v>
      </c>
      <c r="V1618" s="100">
        <f t="shared" si="349"/>
        <v>2.5853920399318886E-2</v>
      </c>
      <c r="Y1618" s="81"/>
      <c r="Z1618" s="81"/>
    </row>
    <row r="1619" spans="1:26" ht="13">
      <c r="A1619" s="74">
        <v>2005.03</v>
      </c>
      <c r="B1619" s="95">
        <v>1194.9000000000001</v>
      </c>
      <c r="C1619" s="96">
        <v>20.23</v>
      </c>
      <c r="D1619" s="95">
        <v>60.22</v>
      </c>
      <c r="E1619" s="95">
        <v>193.3</v>
      </c>
      <c r="F1619" s="96">
        <f t="shared" si="357"/>
        <v>2005.2083333332114</v>
      </c>
      <c r="G1619" s="97">
        <v>4.5</v>
      </c>
      <c r="H1619" s="96">
        <f t="shared" si="354"/>
        <v>1973.2880261251933</v>
      </c>
      <c r="I1619" s="96">
        <f t="shared" si="350"/>
        <v>33.408332721158807</v>
      </c>
      <c r="J1619" s="98">
        <f t="shared" si="355"/>
        <v>907292.45065483986</v>
      </c>
      <c r="K1619" s="96">
        <f t="shared" si="351"/>
        <v>99.448828297982374</v>
      </c>
      <c r="L1619" s="98">
        <f t="shared" si="352"/>
        <v>45725.291972913597</v>
      </c>
      <c r="M1619" s="91">
        <f t="shared" si="344"/>
        <v>26.33914213105793</v>
      </c>
      <c r="N1619" s="87"/>
      <c r="O1619" s="99">
        <f t="shared" si="345"/>
        <v>28.433346549933471</v>
      </c>
      <c r="P1619" s="99"/>
      <c r="Q1619" s="107">
        <f t="shared" si="346"/>
        <v>1.7699015247125013E-2</v>
      </c>
      <c r="R1619" s="97">
        <f t="shared" si="353"/>
        <v>1.0166250288760423</v>
      </c>
      <c r="S1619" s="97">
        <f t="shared" si="356"/>
        <v>36.681891490201565</v>
      </c>
      <c r="T1619" s="100">
        <f t="shared" si="347"/>
        <v>5.7477220687164543E-2</v>
      </c>
      <c r="U1619" s="100">
        <f t="shared" si="348"/>
        <v>3.3293118542925937E-2</v>
      </c>
      <c r="V1619" s="100">
        <f t="shared" si="349"/>
        <v>2.4184102144238606E-2</v>
      </c>
      <c r="Y1619" s="81"/>
      <c r="Z1619" s="81"/>
    </row>
    <row r="1620" spans="1:26" ht="13">
      <c r="A1620" s="74">
        <v>2005.04</v>
      </c>
      <c r="B1620" s="95">
        <v>1164.43</v>
      </c>
      <c r="C1620" s="96">
        <f>C1619*2/3+C1622/3</f>
        <v>20.463333333333331</v>
      </c>
      <c r="D1620" s="95">
        <f>(2*D1619+D1622)/3</f>
        <v>61.233333333333327</v>
      </c>
      <c r="E1620" s="95">
        <v>194.6</v>
      </c>
      <c r="F1620" s="96">
        <f t="shared" si="357"/>
        <v>2005.2916666665446</v>
      </c>
      <c r="G1620" s="97">
        <v>4.34</v>
      </c>
      <c r="H1620" s="96">
        <f t="shared" si="354"/>
        <v>1910.1229538283653</v>
      </c>
      <c r="I1620" s="96">
        <f t="shared" si="350"/>
        <v>33.567911091127087</v>
      </c>
      <c r="J1620" s="98">
        <f t="shared" si="355"/>
        <v>879536.13742446632</v>
      </c>
      <c r="K1620" s="96">
        <f t="shared" si="351"/>
        <v>100.44673835217536</v>
      </c>
      <c r="L1620" s="98">
        <f t="shared" si="352"/>
        <v>46251.753631927051</v>
      </c>
      <c r="M1620" s="91">
        <f t="shared" si="344"/>
        <v>25.408922569114463</v>
      </c>
      <c r="N1620" s="87"/>
      <c r="O1620" s="99">
        <f t="shared" si="345"/>
        <v>27.42797164428459</v>
      </c>
      <c r="P1620" s="99"/>
      <c r="Q1620" s="107">
        <f t="shared" si="346"/>
        <v>2.1038014357879532E-2</v>
      </c>
      <c r="R1620" s="97">
        <f t="shared" si="353"/>
        <v>1.0198604266323901</v>
      </c>
      <c r="S1620" s="97">
        <f t="shared" si="356"/>
        <v>37.04260644820792</v>
      </c>
      <c r="T1620" s="100">
        <f t="shared" si="347"/>
        <v>6.148177576265268E-2</v>
      </c>
      <c r="U1620" s="100">
        <f t="shared" si="348"/>
        <v>3.3173380546325903E-2</v>
      </c>
      <c r="V1620" s="100">
        <f t="shared" si="349"/>
        <v>2.8308395216326776E-2</v>
      </c>
      <c r="Y1620" s="81"/>
      <c r="Z1620" s="81"/>
    </row>
    <row r="1621" spans="1:26" ht="13">
      <c r="A1621" s="74">
        <v>2005.05</v>
      </c>
      <c r="B1621" s="95">
        <v>1178.28</v>
      </c>
      <c r="C1621" s="96">
        <f>C1619/3+C1622*2/3</f>
        <v>20.696666666666665</v>
      </c>
      <c r="D1621" s="95">
        <f>(D1619+2*D1622)/3</f>
        <v>62.24666666666667</v>
      </c>
      <c r="E1621" s="95">
        <v>194.4</v>
      </c>
      <c r="F1621" s="96">
        <f t="shared" si="357"/>
        <v>2005.3749999998779</v>
      </c>
      <c r="G1621" s="97">
        <v>4.1399999999999997</v>
      </c>
      <c r="H1621" s="96">
        <f t="shared" si="354"/>
        <v>1934.8309194444437</v>
      </c>
      <c r="I1621" s="96">
        <f t="shared" si="350"/>
        <v>33.985598156721522</v>
      </c>
      <c r="J1621" s="98">
        <f t="shared" si="355"/>
        <v>892217.26461086166</v>
      </c>
      <c r="K1621" s="96">
        <f t="shared" si="351"/>
        <v>102.21405378943756</v>
      </c>
      <c r="L1621" s="98">
        <f t="shared" si="352"/>
        <v>47134.425318665715</v>
      </c>
      <c r="M1621" s="91">
        <f t="shared" si="344"/>
        <v>25.650230187182977</v>
      </c>
      <c r="N1621" s="87"/>
      <c r="O1621" s="99">
        <f t="shared" si="345"/>
        <v>27.686995391999066</v>
      </c>
      <c r="P1621" s="99"/>
      <c r="Q1621" s="107">
        <f t="shared" si="346"/>
        <v>2.2360152666665613E-2</v>
      </c>
      <c r="R1621" s="97">
        <f t="shared" si="353"/>
        <v>1.0148949310235778</v>
      </c>
      <c r="S1621" s="97">
        <f t="shared" si="356"/>
        <v>37.817154967713208</v>
      </c>
      <c r="T1621" s="100">
        <f t="shared" si="347"/>
        <v>6.0458400466879336E-2</v>
      </c>
      <c r="U1621" s="100">
        <f t="shared" si="348"/>
        <v>2.8273076400222363E-2</v>
      </c>
      <c r="V1621" s="100">
        <f t="shared" si="349"/>
        <v>3.2185324066656973E-2</v>
      </c>
      <c r="Y1621" s="81"/>
      <c r="Z1621" s="81"/>
    </row>
    <row r="1622" spans="1:26" ht="13">
      <c r="A1622" s="74">
        <v>2005.06</v>
      </c>
      <c r="B1622" s="95">
        <v>1202.25</v>
      </c>
      <c r="C1622" s="96">
        <v>20.93</v>
      </c>
      <c r="D1622" s="95">
        <v>63.26</v>
      </c>
      <c r="E1622" s="95">
        <v>194.5</v>
      </c>
      <c r="F1622" s="96">
        <f t="shared" si="357"/>
        <v>2005.4583333332112</v>
      </c>
      <c r="G1622" s="97">
        <v>4</v>
      </c>
      <c r="H1622" s="96">
        <f t="shared" si="354"/>
        <v>1973.1765867609247</v>
      </c>
      <c r="I1622" s="96">
        <f t="shared" si="350"/>
        <v>34.351080025706935</v>
      </c>
      <c r="J1622" s="98">
        <f t="shared" si="355"/>
        <v>911219.81323395239</v>
      </c>
      <c r="K1622" s="96">
        <f t="shared" si="351"/>
        <v>103.82462123393313</v>
      </c>
      <c r="L1622" s="98">
        <f t="shared" si="352"/>
        <v>47946.571333067026</v>
      </c>
      <c r="M1622" s="91">
        <f t="shared" si="344"/>
        <v>26.068394871883989</v>
      </c>
      <c r="N1622" s="87"/>
      <c r="O1622" s="99">
        <f t="shared" si="345"/>
        <v>28.136067840768202</v>
      </c>
      <c r="P1622" s="99"/>
      <c r="Q1622" s="107">
        <f t="shared" si="346"/>
        <v>2.2985694371145331E-2</v>
      </c>
      <c r="R1622" s="97">
        <f t="shared" si="353"/>
        <v>0.98874108437880004</v>
      </c>
      <c r="S1622" s="97">
        <f t="shared" si="356"/>
        <v>38.360706009003827</v>
      </c>
      <c r="T1622" s="100">
        <f t="shared" si="347"/>
        <v>5.7395619520778318E-2</v>
      </c>
      <c r="U1622" s="100">
        <f t="shared" si="348"/>
        <v>2.5178020891750252E-2</v>
      </c>
      <c r="V1622" s="100">
        <f t="shared" si="349"/>
        <v>3.2217598629028066E-2</v>
      </c>
      <c r="Y1622" s="81"/>
      <c r="Z1622" s="81"/>
    </row>
    <row r="1623" spans="1:26" ht="13">
      <c r="A1623" s="74">
        <v>2005.07</v>
      </c>
      <c r="B1623" s="95">
        <v>1222.24</v>
      </c>
      <c r="C1623" s="96">
        <f>C1622*2/3+C1625/3</f>
        <v>21.11</v>
      </c>
      <c r="D1623" s="95">
        <f>(2*D1622+D1625)/3</f>
        <v>64.33</v>
      </c>
      <c r="E1623" s="95">
        <v>195.4</v>
      </c>
      <c r="F1623" s="96">
        <f t="shared" si="357"/>
        <v>2005.5416666665444</v>
      </c>
      <c r="G1623" s="97">
        <v>4.18</v>
      </c>
      <c r="H1623" s="96">
        <f t="shared" si="354"/>
        <v>1996.745465301944</v>
      </c>
      <c r="I1623" s="96">
        <f t="shared" si="350"/>
        <v>34.486923004094152</v>
      </c>
      <c r="J1623" s="98">
        <f t="shared" si="355"/>
        <v>923431.18510280363</v>
      </c>
      <c r="K1623" s="96">
        <f t="shared" si="351"/>
        <v>105.09444608495392</v>
      </c>
      <c r="L1623" s="98">
        <f t="shared" si="352"/>
        <v>48602.834253226341</v>
      </c>
      <c r="M1623" s="91">
        <f t="shared" si="344"/>
        <v>26.28787109125475</v>
      </c>
      <c r="N1623" s="87"/>
      <c r="O1623" s="99">
        <f t="shared" si="345"/>
        <v>28.369905062639216</v>
      </c>
      <c r="P1623" s="99"/>
      <c r="Q1623" s="107">
        <f t="shared" si="346"/>
        <v>2.1338558472624544E-2</v>
      </c>
      <c r="R1623" s="97">
        <f t="shared" si="353"/>
        <v>0.9970219160367334</v>
      </c>
      <c r="S1623" s="97">
        <f t="shared" si="356"/>
        <v>37.754108383126542</v>
      </c>
      <c r="T1623" s="100">
        <f t="shared" si="347"/>
        <v>5.5898816439845289E-2</v>
      </c>
      <c r="U1623" s="100">
        <f t="shared" si="348"/>
        <v>2.7370579299674125E-2</v>
      </c>
      <c r="V1623" s="100">
        <f t="shared" si="349"/>
        <v>2.8528237140171164E-2</v>
      </c>
      <c r="Y1623" s="81"/>
      <c r="Z1623" s="81"/>
    </row>
    <row r="1624" spans="1:26" ht="13">
      <c r="A1624" s="74">
        <v>2005.08</v>
      </c>
      <c r="B1624" s="95">
        <v>1224.27</v>
      </c>
      <c r="C1624" s="96">
        <f>C1622/3+C1625*2/3</f>
        <v>21.29</v>
      </c>
      <c r="D1624" s="95">
        <f>(D1622+2*D1625)/3</f>
        <v>65.399999999999991</v>
      </c>
      <c r="E1624" s="95">
        <v>196.4</v>
      </c>
      <c r="F1624" s="96">
        <f t="shared" si="357"/>
        <v>2005.6249999998777</v>
      </c>
      <c r="G1624" s="97">
        <v>4.26</v>
      </c>
      <c r="H1624" s="96">
        <f t="shared" si="354"/>
        <v>1989.8782155549891</v>
      </c>
      <c r="I1624" s="96">
        <f t="shared" si="350"/>
        <v>34.603892286150696</v>
      </c>
      <c r="J1624" s="98">
        <f t="shared" si="355"/>
        <v>921588.90064663708</v>
      </c>
      <c r="K1624" s="96">
        <f t="shared" si="351"/>
        <v>106.29847606924638</v>
      </c>
      <c r="L1624" s="98">
        <f t="shared" si="352"/>
        <v>49230.900130110233</v>
      </c>
      <c r="M1624" s="91">
        <f t="shared" si="344"/>
        <v>26.104381410936149</v>
      </c>
      <c r="N1624" s="87"/>
      <c r="O1624" s="99">
        <f t="shared" si="345"/>
        <v>28.16898074231738</v>
      </c>
      <c r="P1624" s="99"/>
      <c r="Q1624" s="107">
        <f t="shared" si="346"/>
        <v>2.1060729884604702E-2</v>
      </c>
      <c r="R1624" s="97">
        <f t="shared" si="353"/>
        <v>1.0084095692450887</v>
      </c>
      <c r="S1624" s="97">
        <f t="shared" si="356"/>
        <v>37.450015263136507</v>
      </c>
      <c r="T1624" s="100">
        <f t="shared" si="347"/>
        <v>5.3671331073348982E-2</v>
      </c>
      <c r="U1624" s="100">
        <f t="shared" si="348"/>
        <v>2.9910745051840548E-2</v>
      </c>
      <c r="V1624" s="100">
        <f t="shared" si="349"/>
        <v>2.3760586021508434E-2</v>
      </c>
      <c r="Y1624" s="81"/>
      <c r="Z1624" s="81"/>
    </row>
    <row r="1625" spans="1:26" ht="13">
      <c r="A1625" s="74">
        <v>2005.09</v>
      </c>
      <c r="B1625" s="95">
        <v>1225.92</v>
      </c>
      <c r="C1625" s="96">
        <v>21.47</v>
      </c>
      <c r="D1625" s="95">
        <v>66.47</v>
      </c>
      <c r="E1625" s="95">
        <v>198.8</v>
      </c>
      <c r="F1625" s="96">
        <f t="shared" si="357"/>
        <v>2005.7083333332109</v>
      </c>
      <c r="G1625" s="97">
        <v>4.2</v>
      </c>
      <c r="H1625" s="96">
        <f t="shared" si="354"/>
        <v>1968.5050068410458</v>
      </c>
      <c r="I1625" s="96">
        <f t="shared" si="350"/>
        <v>34.475171705231375</v>
      </c>
      <c r="J1625" s="98">
        <f t="shared" si="355"/>
        <v>913020.71265934699</v>
      </c>
      <c r="K1625" s="96">
        <f t="shared" si="351"/>
        <v>106.73333317404422</v>
      </c>
      <c r="L1625" s="98">
        <f t="shared" si="352"/>
        <v>49504.44300644967</v>
      </c>
      <c r="M1625" s="91">
        <f t="shared" si="344"/>
        <v>25.730122990164471</v>
      </c>
      <c r="N1625" s="87"/>
      <c r="O1625" s="99">
        <f t="shared" si="345"/>
        <v>27.762463408465528</v>
      </c>
      <c r="P1625" s="99"/>
      <c r="Q1625" s="107">
        <f t="shared" si="346"/>
        <v>2.3262867961467391E-2</v>
      </c>
      <c r="R1625" s="97">
        <f t="shared" si="353"/>
        <v>0.98269385516983099</v>
      </c>
      <c r="S1625" s="97">
        <f t="shared" si="356"/>
        <v>37.309038824996478</v>
      </c>
      <c r="T1625" s="100">
        <f t="shared" si="347"/>
        <v>4.9968023993407051E-2</v>
      </c>
      <c r="U1625" s="100">
        <f t="shared" si="348"/>
        <v>3.0645968380443867E-2</v>
      </c>
      <c r="V1625" s="100">
        <f t="shared" si="349"/>
        <v>1.9322055612963185E-2</v>
      </c>
      <c r="Y1625" s="81"/>
      <c r="Z1625" s="81"/>
    </row>
    <row r="1626" spans="1:26" ht="13">
      <c r="A1626" s="74">
        <v>2005.1</v>
      </c>
      <c r="B1626" s="95">
        <v>1191.96</v>
      </c>
      <c r="C1626" s="96">
        <f>C1625*2/3+C1628/3</f>
        <v>21.72</v>
      </c>
      <c r="D1626" s="95">
        <f>(2*D1625+D1628)/3</f>
        <v>67.589999999999989</v>
      </c>
      <c r="E1626" s="95">
        <v>199.2</v>
      </c>
      <c r="F1626" s="96">
        <f t="shared" si="357"/>
        <v>2005.7916666665442</v>
      </c>
      <c r="G1626" s="97">
        <v>4.46</v>
      </c>
      <c r="H1626" s="96">
        <f t="shared" si="354"/>
        <v>1910.130859337349</v>
      </c>
      <c r="I1626" s="96">
        <f t="shared" si="350"/>
        <v>34.806572590361434</v>
      </c>
      <c r="J1626" s="98">
        <f t="shared" si="355"/>
        <v>887291.26547173469</v>
      </c>
      <c r="K1626" s="96">
        <f t="shared" si="351"/>
        <v>108.31382326807226</v>
      </c>
      <c r="L1626" s="98">
        <f t="shared" si="352"/>
        <v>50313.782872944175</v>
      </c>
      <c r="M1626" s="91">
        <f t="shared" si="344"/>
        <v>24.876538723647958</v>
      </c>
      <c r="N1626" s="87"/>
      <c r="O1626" s="99">
        <f t="shared" si="345"/>
        <v>26.840542701863416</v>
      </c>
      <c r="P1626" s="99"/>
      <c r="Q1626" s="107">
        <f t="shared" si="346"/>
        <v>2.1868312584124659E-2</v>
      </c>
      <c r="R1626" s="97">
        <f t="shared" si="353"/>
        <v>0.99733837244767443</v>
      </c>
      <c r="S1626" s="97">
        <f t="shared" si="356"/>
        <v>36.589741984380517</v>
      </c>
      <c r="T1626" s="100">
        <f t="shared" si="347"/>
        <v>5.7482359500422575E-2</v>
      </c>
      <c r="U1626" s="100">
        <f t="shared" si="348"/>
        <v>3.3807301290092795E-2</v>
      </c>
      <c r="V1626" s="100">
        <f t="shared" si="349"/>
        <v>2.367505821032978E-2</v>
      </c>
      <c r="Y1626" s="81"/>
      <c r="Z1626" s="81"/>
    </row>
    <row r="1627" spans="1:26" ht="13">
      <c r="A1627" s="74">
        <v>2005.11</v>
      </c>
      <c r="B1627" s="95">
        <v>1237.3699999999999</v>
      </c>
      <c r="C1627" s="96">
        <f>C1625/3+C1628*2/3</f>
        <v>21.97</v>
      </c>
      <c r="D1627" s="95">
        <f>(D1625+2*D1628)/3</f>
        <v>68.709999999999994</v>
      </c>
      <c r="E1627" s="95">
        <v>197.6</v>
      </c>
      <c r="F1627" s="96">
        <f t="shared" si="357"/>
        <v>2005.8749999998774</v>
      </c>
      <c r="G1627" s="97">
        <v>4.54</v>
      </c>
      <c r="H1627" s="96">
        <f t="shared" si="354"/>
        <v>1998.9568324139668</v>
      </c>
      <c r="I1627" s="96">
        <f t="shared" si="350"/>
        <v>35.492279276315777</v>
      </c>
      <c r="J1627" s="98">
        <f t="shared" si="355"/>
        <v>929926.48185456719</v>
      </c>
      <c r="K1627" s="96">
        <f t="shared" si="351"/>
        <v>111.0002052378542</v>
      </c>
      <c r="L1627" s="98">
        <f t="shared" si="352"/>
        <v>51637.948688126678</v>
      </c>
      <c r="M1627" s="91">
        <f t="shared" si="344"/>
        <v>25.931783309069026</v>
      </c>
      <c r="N1627" s="87"/>
      <c r="O1627" s="99">
        <f t="shared" si="345"/>
        <v>27.977205472367171</v>
      </c>
      <c r="P1627" s="99"/>
      <c r="Q1627" s="107">
        <f t="shared" si="346"/>
        <v>1.8671943606583939E-2</v>
      </c>
      <c r="R1627" s="97">
        <f t="shared" si="353"/>
        <v>1.0093824010189034</v>
      </c>
      <c r="S1627" s="97">
        <f t="shared" si="356"/>
        <v>36.787838364480244</v>
      </c>
      <c r="T1627" s="100">
        <f t="shared" si="347"/>
        <v>5.5801809035166405E-2</v>
      </c>
      <c r="U1627" s="100">
        <f t="shared" si="348"/>
        <v>3.1892122594934902E-2</v>
      </c>
      <c r="V1627" s="100">
        <f t="shared" si="349"/>
        <v>2.3909686440231503E-2</v>
      </c>
      <c r="Y1627" s="81"/>
      <c r="Z1627" s="81"/>
    </row>
    <row r="1628" spans="1:26" ht="13">
      <c r="A1628" s="74">
        <v>2005.12</v>
      </c>
      <c r="B1628" s="95">
        <v>1262.07</v>
      </c>
      <c r="C1628" s="96">
        <v>22.22</v>
      </c>
      <c r="D1628" s="95">
        <v>69.83</v>
      </c>
      <c r="E1628" s="95">
        <v>196.8</v>
      </c>
      <c r="F1628" s="96">
        <f t="shared" si="357"/>
        <v>2005.9583333332107</v>
      </c>
      <c r="G1628" s="97">
        <v>4.47</v>
      </c>
      <c r="H1628" s="96">
        <f t="shared" si="354"/>
        <v>2047.1474412347552</v>
      </c>
      <c r="I1628" s="96">
        <f t="shared" si="350"/>
        <v>36.042070680894298</v>
      </c>
      <c r="J1628" s="98">
        <f t="shared" si="355"/>
        <v>953742.28528401954</v>
      </c>
      <c r="K1628" s="96">
        <f t="shared" si="351"/>
        <v>113.26812761686988</v>
      </c>
      <c r="L1628" s="98">
        <f t="shared" si="352"/>
        <v>52770.308922154152</v>
      </c>
      <c r="M1628" s="91">
        <f t="shared" si="344"/>
        <v>26.443803114292407</v>
      </c>
      <c r="N1628" s="87"/>
      <c r="O1628" s="99">
        <f t="shared" si="345"/>
        <v>28.527159043907606</v>
      </c>
      <c r="P1628" s="99"/>
      <c r="Q1628" s="107">
        <f t="shared" si="346"/>
        <v>1.827608805581258E-2</v>
      </c>
      <c r="R1628" s="97">
        <f t="shared" si="353"/>
        <v>1.0077335841687871</v>
      </c>
      <c r="S1628" s="97">
        <f t="shared" si="356"/>
        <v>37.283943757352425</v>
      </c>
      <c r="T1628" s="100">
        <f t="shared" si="347"/>
        <v>5.2329286893485483E-2</v>
      </c>
      <c r="U1628" s="100">
        <f t="shared" si="348"/>
        <v>3.124029164453046E-2</v>
      </c>
      <c r="V1628" s="100">
        <f t="shared" si="349"/>
        <v>2.1088995248955023E-2</v>
      </c>
      <c r="Y1628" s="81"/>
      <c r="Z1628" s="81"/>
    </row>
    <row r="1629" spans="1:26" ht="13">
      <c r="A1629" s="74">
        <v>2006.01</v>
      </c>
      <c r="B1629" s="95">
        <v>1278.73</v>
      </c>
      <c r="C1629" s="96">
        <f>C1628*2/3+C1631/3</f>
        <v>22.406666666666666</v>
      </c>
      <c r="D1629" s="95">
        <f>(2*D1628+D1631)/3</f>
        <v>70.776666666666657</v>
      </c>
      <c r="E1629" s="95">
        <v>198.3</v>
      </c>
      <c r="F1629" s="96">
        <f t="shared" si="357"/>
        <v>2006.041666666544</v>
      </c>
      <c r="G1629" s="97">
        <v>4.42</v>
      </c>
      <c r="H1629" s="96">
        <f t="shared" si="354"/>
        <v>2058.4812403681285</v>
      </c>
      <c r="I1629" s="96">
        <f t="shared" si="350"/>
        <v>36.069931097663464</v>
      </c>
      <c r="J1629" s="98">
        <f t="shared" si="355"/>
        <v>960422.95131090074</v>
      </c>
      <c r="K1629" s="96">
        <f t="shared" si="351"/>
        <v>113.93526435535378</v>
      </c>
      <c r="L1629" s="98">
        <f t="shared" si="352"/>
        <v>53158.630112649138</v>
      </c>
      <c r="M1629" s="91">
        <f t="shared" si="344"/>
        <v>26.468702626685729</v>
      </c>
      <c r="N1629" s="87"/>
      <c r="O1629" s="99">
        <f t="shared" si="345"/>
        <v>28.551311891344447</v>
      </c>
      <c r="P1629" s="99"/>
      <c r="Q1629" s="107">
        <f t="shared" si="346"/>
        <v>1.8919623016402383E-2</v>
      </c>
      <c r="R1629" s="97">
        <f t="shared" si="353"/>
        <v>0.99174056426319435</v>
      </c>
      <c r="S1629" s="97">
        <f t="shared" si="356"/>
        <v>37.288074390470527</v>
      </c>
      <c r="T1629" s="100">
        <f t="shared" si="347"/>
        <v>4.4469015754845742E-2</v>
      </c>
      <c r="U1629" s="100">
        <f t="shared" si="348"/>
        <v>3.2624382721495815E-2</v>
      </c>
      <c r="V1629" s="100">
        <f t="shared" si="349"/>
        <v>1.1844633033349927E-2</v>
      </c>
      <c r="Y1629" s="81"/>
      <c r="Z1629" s="81"/>
    </row>
    <row r="1630" spans="1:26" ht="13">
      <c r="A1630" s="74">
        <v>2006.02</v>
      </c>
      <c r="B1630" s="95">
        <v>1276.6500000000001</v>
      </c>
      <c r="C1630" s="96">
        <f>C1628/3+C1631*2/3</f>
        <v>22.593333333333334</v>
      </c>
      <c r="D1630" s="95">
        <f>(D1628+2*D1631)/3</f>
        <v>71.723333333333343</v>
      </c>
      <c r="E1630" s="95">
        <v>198.7</v>
      </c>
      <c r="F1630" s="96">
        <f t="shared" si="357"/>
        <v>2006.1249999998772</v>
      </c>
      <c r="G1630" s="97">
        <v>4.57</v>
      </c>
      <c r="H1630" s="96">
        <f t="shared" si="354"/>
        <v>2050.9957288626065</v>
      </c>
      <c r="I1630" s="96">
        <f t="shared" si="350"/>
        <v>36.297207666498899</v>
      </c>
      <c r="J1630" s="98">
        <f t="shared" si="355"/>
        <v>958341.70761259913</v>
      </c>
      <c r="K1630" s="96">
        <f t="shared" si="351"/>
        <v>115.22676561818486</v>
      </c>
      <c r="L1630" s="98">
        <f t="shared" si="352"/>
        <v>53840.490143997435</v>
      </c>
      <c r="M1630" s="91">
        <f t="shared" si="344"/>
        <v>26.249624763583302</v>
      </c>
      <c r="N1630" s="87"/>
      <c r="O1630" s="99">
        <f t="shared" si="345"/>
        <v>28.31295322067141</v>
      </c>
      <c r="P1630" s="99"/>
      <c r="Q1630" s="107">
        <f t="shared" si="346"/>
        <v>1.7610058371500766E-2</v>
      </c>
      <c r="R1630" s="97">
        <f t="shared" si="353"/>
        <v>0.99194775004269375</v>
      </c>
      <c r="S1630" s="97">
        <f t="shared" si="356"/>
        <v>36.905651857911145</v>
      </c>
      <c r="T1630" s="100">
        <f t="shared" si="347"/>
        <v>4.4034553541299593E-2</v>
      </c>
      <c r="U1630" s="100">
        <f t="shared" si="348"/>
        <v>3.6654461497916957E-2</v>
      </c>
      <c r="V1630" s="100">
        <f t="shared" si="349"/>
        <v>7.3800920433826356E-3</v>
      </c>
      <c r="Y1630" s="81"/>
      <c r="Z1630" s="81"/>
    </row>
    <row r="1631" spans="1:26" ht="13">
      <c r="A1631" s="74">
        <v>2006.03</v>
      </c>
      <c r="B1631" s="95">
        <v>1293.74</v>
      </c>
      <c r="C1631" s="96">
        <v>22.78</v>
      </c>
      <c r="D1631" s="95">
        <v>72.67</v>
      </c>
      <c r="E1631" s="95">
        <v>199.8</v>
      </c>
      <c r="F1631" s="96">
        <f t="shared" si="357"/>
        <v>2006.2083333332105</v>
      </c>
      <c r="G1631" s="97">
        <v>4.72</v>
      </c>
      <c r="H1631" s="96">
        <f t="shared" si="354"/>
        <v>2067.0086570070061</v>
      </c>
      <c r="I1631" s="96">
        <f t="shared" si="350"/>
        <v>36.395610560560549</v>
      </c>
      <c r="J1631" s="98">
        <f t="shared" si="355"/>
        <v>967241.03194700659</v>
      </c>
      <c r="K1631" s="96">
        <f t="shared" si="351"/>
        <v>116.10487354854851</v>
      </c>
      <c r="L1631" s="98">
        <f t="shared" si="352"/>
        <v>54330.395436168765</v>
      </c>
      <c r="M1631" s="91">
        <f t="shared" si="344"/>
        <v>26.327837778667693</v>
      </c>
      <c r="N1631" s="87"/>
      <c r="O1631" s="99">
        <f t="shared" si="345"/>
        <v>28.395073733976599</v>
      </c>
      <c r="P1631" s="99"/>
      <c r="Q1631" s="107">
        <f t="shared" si="346"/>
        <v>1.6034756518481297E-2</v>
      </c>
      <c r="R1631" s="97">
        <f t="shared" si="353"/>
        <v>0.98284699774077244</v>
      </c>
      <c r="S1631" s="97">
        <f t="shared" si="356"/>
        <v>36.406930145351232</v>
      </c>
      <c r="T1631" s="100">
        <f t="shared" si="347"/>
        <v>4.9073877031978297E-2</v>
      </c>
      <c r="U1631" s="100">
        <f t="shared" si="348"/>
        <v>3.6739079420016418E-2</v>
      </c>
      <c r="V1631" s="100">
        <f t="shared" si="349"/>
        <v>1.2334797611961879E-2</v>
      </c>
      <c r="Y1631" s="81"/>
      <c r="Z1631" s="81"/>
    </row>
    <row r="1632" spans="1:26" ht="13">
      <c r="A1632" s="74">
        <v>2006.04</v>
      </c>
      <c r="B1632" s="95">
        <v>1302.17</v>
      </c>
      <c r="C1632" s="96">
        <f>C1631*2/3+C1634/3</f>
        <v>23</v>
      </c>
      <c r="D1632" s="95">
        <f>(2*D1631+D1634)/3</f>
        <v>73.276666666666657</v>
      </c>
      <c r="E1632" s="95">
        <v>201.5</v>
      </c>
      <c r="F1632" s="96">
        <f t="shared" si="357"/>
        <v>2006.2916666665437</v>
      </c>
      <c r="G1632" s="97">
        <v>4.99</v>
      </c>
      <c r="H1632" s="96">
        <f t="shared" si="354"/>
        <v>2062.9248560049623</v>
      </c>
      <c r="I1632" s="96">
        <f t="shared" si="350"/>
        <v>36.437079404466495</v>
      </c>
      <c r="J1632" s="98">
        <f t="shared" si="355"/>
        <v>966750.91948342801</v>
      </c>
      <c r="K1632" s="96">
        <f t="shared" si="351"/>
        <v>116.08642268817199</v>
      </c>
      <c r="L1632" s="98">
        <f t="shared" si="352"/>
        <v>54401.717806953508</v>
      </c>
      <c r="M1632" s="91">
        <f t="shared" si="344"/>
        <v>26.147280943874524</v>
      </c>
      <c r="N1632" s="87"/>
      <c r="O1632" s="99">
        <f t="shared" si="345"/>
        <v>28.198403856607332</v>
      </c>
      <c r="P1632" s="99"/>
      <c r="Q1632" s="107">
        <f t="shared" si="346"/>
        <v>1.407146870183025E-2</v>
      </c>
      <c r="R1632" s="97">
        <f t="shared" si="353"/>
        <v>0.9948378771081009</v>
      </c>
      <c r="S1632" s="97">
        <f t="shared" si="356"/>
        <v>35.480555382954016</v>
      </c>
      <c r="T1632" s="100">
        <f t="shared" si="347"/>
        <v>5.1563544330343936E-2</v>
      </c>
      <c r="U1632" s="100">
        <f t="shared" si="348"/>
        <v>3.9837100654124269E-2</v>
      </c>
      <c r="V1632" s="100">
        <f t="shared" si="349"/>
        <v>1.1726443676219667E-2</v>
      </c>
      <c r="Y1632" s="81"/>
      <c r="Z1632" s="81"/>
    </row>
    <row r="1633" spans="1:26" ht="13">
      <c r="A1633" s="74">
        <v>2006.05</v>
      </c>
      <c r="B1633" s="95">
        <v>1290.01</v>
      </c>
      <c r="C1633" s="96">
        <f>C1631/3+C1634*2/3</f>
        <v>23.22</v>
      </c>
      <c r="D1633" s="95">
        <f>(D1631+2*D1634)/3</f>
        <v>73.883333333333326</v>
      </c>
      <c r="E1633" s="95">
        <v>202.5</v>
      </c>
      <c r="F1633" s="96">
        <f t="shared" si="357"/>
        <v>2006.374999999877</v>
      </c>
      <c r="G1633" s="109">
        <v>5.1100000000000003</v>
      </c>
      <c r="H1633" s="96">
        <f t="shared" si="354"/>
        <v>2033.5685787901227</v>
      </c>
      <c r="I1633" s="96">
        <f t="shared" si="350"/>
        <v>36.603950666666655</v>
      </c>
      <c r="J1633" s="98">
        <f t="shared" si="355"/>
        <v>954423.13190758962</v>
      </c>
      <c r="K1633" s="96">
        <f t="shared" si="351"/>
        <v>116.46950423868309</v>
      </c>
      <c r="L1633" s="98">
        <f t="shared" si="352"/>
        <v>54663.112995846866</v>
      </c>
      <c r="M1633" s="91">
        <f t="shared" si="344"/>
        <v>25.650640708757336</v>
      </c>
      <c r="N1633" s="87"/>
      <c r="O1633" s="99">
        <f t="shared" si="345"/>
        <v>27.66189528485716</v>
      </c>
      <c r="P1633" s="99"/>
      <c r="Q1633" s="107">
        <f t="shared" si="346"/>
        <v>1.3923101060018123E-2</v>
      </c>
      <c r="R1633" s="97">
        <f t="shared" si="353"/>
        <v>1.0042583333333333</v>
      </c>
      <c r="S1633" s="97">
        <f t="shared" si="356"/>
        <v>35.123092245691687</v>
      </c>
      <c r="T1633" s="100">
        <f t="shared" si="347"/>
        <v>5.2168960402368292E-2</v>
      </c>
      <c r="U1633" s="100">
        <f t="shared" si="348"/>
        <v>4.0627215816082529E-2</v>
      </c>
      <c r="V1633" s="100">
        <f t="shared" si="349"/>
        <v>1.1541744586285763E-2</v>
      </c>
      <c r="Y1633" s="81"/>
      <c r="Z1633" s="81"/>
    </row>
    <row r="1634" spans="1:26" ht="13">
      <c r="A1634" s="74">
        <v>2006.06</v>
      </c>
      <c r="B1634" s="95">
        <v>1253.17</v>
      </c>
      <c r="C1634" s="96">
        <v>23.44</v>
      </c>
      <c r="D1634" s="95">
        <v>74.489999999999995</v>
      </c>
      <c r="E1634" s="95">
        <v>202.9</v>
      </c>
      <c r="F1634" s="96">
        <f t="shared" si="357"/>
        <v>2006.4583333332102</v>
      </c>
      <c r="G1634" s="109">
        <v>5.1100000000000003</v>
      </c>
      <c r="H1634" s="96">
        <f t="shared" si="354"/>
        <v>1971.5995760719561</v>
      </c>
      <c r="I1634" s="96">
        <f t="shared" si="350"/>
        <v>36.877912863479537</v>
      </c>
      <c r="J1634" s="98">
        <f t="shared" si="355"/>
        <v>926781.302752038</v>
      </c>
      <c r="K1634" s="96">
        <f t="shared" si="351"/>
        <v>117.19435704780675</v>
      </c>
      <c r="L1634" s="98">
        <f t="shared" si="352"/>
        <v>55089.045574023716</v>
      </c>
      <c r="M1634" s="91">
        <f t="shared" si="344"/>
        <v>24.749582241646376</v>
      </c>
      <c r="N1634" s="87"/>
      <c r="O1634" s="99">
        <f t="shared" si="345"/>
        <v>26.69094399775155</v>
      </c>
      <c r="P1634" s="99"/>
      <c r="Q1634" s="107">
        <f t="shared" si="346"/>
        <v>1.5479427109228172E-2</v>
      </c>
      <c r="R1634" s="97">
        <f t="shared" si="353"/>
        <v>1.0058131617159785</v>
      </c>
      <c r="S1634" s="97">
        <f t="shared" si="356"/>
        <v>35.20312105093484</v>
      </c>
      <c r="T1634" s="100">
        <f t="shared" si="347"/>
        <v>5.6040329891980933E-2</v>
      </c>
      <c r="U1634" s="100">
        <f t="shared" si="348"/>
        <v>4.1809899439735343E-2</v>
      </c>
      <c r="V1634" s="100">
        <f t="shared" si="349"/>
        <v>1.423043045224559E-2</v>
      </c>
      <c r="Y1634" s="81"/>
      <c r="Z1634" s="81"/>
    </row>
    <row r="1635" spans="1:26" ht="13">
      <c r="A1635" s="74">
        <v>2006.07</v>
      </c>
      <c r="B1635" s="95">
        <v>1260.24</v>
      </c>
      <c r="C1635" s="96">
        <f>C1634*2/3+C1637/3</f>
        <v>23.66</v>
      </c>
      <c r="D1635" s="95">
        <f>(2*D1634+D1637)/3</f>
        <v>75.849999999999994</v>
      </c>
      <c r="E1635" s="95">
        <v>203.5</v>
      </c>
      <c r="F1635" s="96">
        <f t="shared" si="357"/>
        <v>2006.5416666665435</v>
      </c>
      <c r="G1635" s="109">
        <v>5.09</v>
      </c>
      <c r="H1635" s="96">
        <f t="shared" si="354"/>
        <v>1976.8768693857489</v>
      </c>
      <c r="I1635" s="96">
        <f t="shared" si="350"/>
        <v>37.114285159705148</v>
      </c>
      <c r="J1635" s="98">
        <f t="shared" si="355"/>
        <v>930715.823227574</v>
      </c>
      <c r="K1635" s="96">
        <f t="shared" si="351"/>
        <v>118.98218636363632</v>
      </c>
      <c r="L1635" s="98">
        <f t="shared" si="352"/>
        <v>56016.945337246463</v>
      </c>
      <c r="M1635" s="91">
        <f t="shared" si="344"/>
        <v>24.696786766853307</v>
      </c>
      <c r="N1635" s="87"/>
      <c r="O1635" s="99">
        <f t="shared" si="345"/>
        <v>26.634874022226938</v>
      </c>
      <c r="P1635" s="99"/>
      <c r="Q1635" s="107">
        <f t="shared" si="346"/>
        <v>1.5872540365558518E-2</v>
      </c>
      <c r="R1635" s="97">
        <f t="shared" si="353"/>
        <v>1.020724969466718</v>
      </c>
      <c r="S1635" s="97">
        <f t="shared" si="356"/>
        <v>35.303366135199511</v>
      </c>
      <c r="T1635" s="100">
        <f t="shared" si="347"/>
        <v>5.9195500626261444E-2</v>
      </c>
      <c r="U1635" s="100">
        <f t="shared" si="348"/>
        <v>4.3158297370433418E-2</v>
      </c>
      <c r="V1635" s="100">
        <f t="shared" si="349"/>
        <v>1.6037203255828025E-2</v>
      </c>
      <c r="Y1635" s="81"/>
      <c r="Z1635" s="81"/>
    </row>
    <row r="1636" spans="1:26" ht="13">
      <c r="A1636" s="74">
        <v>2006.08</v>
      </c>
      <c r="B1636" s="95">
        <v>1287.1500000000001</v>
      </c>
      <c r="C1636" s="96">
        <f>C1634/3+C1637*2/3</f>
        <v>23.88</v>
      </c>
      <c r="D1636" s="95">
        <f>(D1634+2*D1637)/3</f>
        <v>77.209999999999994</v>
      </c>
      <c r="E1636" s="95">
        <v>203.9</v>
      </c>
      <c r="F1636" s="96">
        <f t="shared" si="357"/>
        <v>2006.6249999998768</v>
      </c>
      <c r="G1636" s="109">
        <v>4.88</v>
      </c>
      <c r="H1636" s="96">
        <f t="shared" si="354"/>
        <v>2015.1283304315837</v>
      </c>
      <c r="I1636" s="96">
        <f t="shared" si="350"/>
        <v>37.385902599313376</v>
      </c>
      <c r="J1636" s="98">
        <f t="shared" si="355"/>
        <v>950191.43055854365</v>
      </c>
      <c r="K1636" s="96">
        <f t="shared" si="351"/>
        <v>120.87795392349186</v>
      </c>
      <c r="L1636" s="98">
        <f t="shared" si="352"/>
        <v>56997.459778133976</v>
      </c>
      <c r="M1636" s="91">
        <f t="shared" si="344"/>
        <v>25.051393562010961</v>
      </c>
      <c r="N1636" s="87"/>
      <c r="O1636" s="99">
        <f t="shared" si="345"/>
        <v>27.017418909973269</v>
      </c>
      <c r="P1636" s="99"/>
      <c r="Q1636" s="107">
        <f t="shared" si="346"/>
        <v>1.7404992388477418E-2</v>
      </c>
      <c r="R1636" s="97">
        <f t="shared" si="353"/>
        <v>1.0167179555100156</v>
      </c>
      <c r="S1636" s="97">
        <f t="shared" si="356"/>
        <v>35.964335751379402</v>
      </c>
      <c r="T1636" s="100">
        <f t="shared" si="347"/>
        <v>5.816868740755532E-2</v>
      </c>
      <c r="U1636" s="100">
        <f t="shared" si="348"/>
        <v>4.0685207513848187E-2</v>
      </c>
      <c r="V1636" s="100">
        <f t="shared" si="349"/>
        <v>1.7483479893707132E-2</v>
      </c>
      <c r="Y1636" s="81"/>
      <c r="Z1636" s="81"/>
    </row>
    <row r="1637" spans="1:26" ht="13">
      <c r="A1637" s="74">
        <v>2006.09</v>
      </c>
      <c r="B1637" s="95">
        <v>1317.74</v>
      </c>
      <c r="C1637" s="96">
        <v>24.1</v>
      </c>
      <c r="D1637" s="95">
        <v>78.569999999999993</v>
      </c>
      <c r="E1637" s="95">
        <v>202.9</v>
      </c>
      <c r="F1637" s="96">
        <f t="shared" si="357"/>
        <v>2006.70833333321</v>
      </c>
      <c r="G1637" s="109">
        <v>4.72</v>
      </c>
      <c r="H1637" s="96">
        <f t="shared" si="354"/>
        <v>2073.1868983242971</v>
      </c>
      <c r="I1637" s="96">
        <f t="shared" si="350"/>
        <v>37.916284130113347</v>
      </c>
      <c r="J1637" s="98">
        <f t="shared" si="355"/>
        <v>979057.61416182504</v>
      </c>
      <c r="K1637" s="96">
        <f t="shared" si="351"/>
        <v>123.61337942336121</v>
      </c>
      <c r="L1637" s="98">
        <f t="shared" si="352"/>
        <v>58376.126356257373</v>
      </c>
      <c r="M1637" s="91">
        <f t="shared" si="344"/>
        <v>25.644156440797389</v>
      </c>
      <c r="N1637" s="87"/>
      <c r="O1637" s="99">
        <f t="shared" si="345"/>
        <v>27.655917575274035</v>
      </c>
      <c r="P1637" s="99"/>
      <c r="Q1637" s="107">
        <f t="shared" si="346"/>
        <v>1.7252358568579693E-2</v>
      </c>
      <c r="R1637" s="97">
        <f t="shared" si="353"/>
        <v>1.003142991174462</v>
      </c>
      <c r="S1637" s="97">
        <f t="shared" si="356"/>
        <v>36.745800731186186</v>
      </c>
      <c r="T1637" s="100">
        <f t="shared" si="347"/>
        <v>5.429051574434407E-2</v>
      </c>
      <c r="U1637" s="100">
        <f t="shared" si="348"/>
        <v>3.766992760079213E-2</v>
      </c>
      <c r="V1637" s="100">
        <f t="shared" si="349"/>
        <v>1.662058814355194E-2</v>
      </c>
      <c r="Y1637" s="81"/>
      <c r="Z1637" s="81"/>
    </row>
    <row r="1638" spans="1:26" ht="13">
      <c r="A1638" s="74">
        <v>2006.1</v>
      </c>
      <c r="B1638" s="95">
        <v>1363.38</v>
      </c>
      <c r="C1638" s="96">
        <f>C1637*2/3+C1640/3</f>
        <v>24.36</v>
      </c>
      <c r="D1638" s="95">
        <f>D1637*2/3+D1640/3</f>
        <v>79.55</v>
      </c>
      <c r="E1638" s="95">
        <v>201.8</v>
      </c>
      <c r="F1638" s="96">
        <f t="shared" si="357"/>
        <v>2006.7916666665433</v>
      </c>
      <c r="G1638" s="109">
        <v>4.7300000000000004</v>
      </c>
      <c r="H1638" s="96">
        <f t="shared" si="354"/>
        <v>2156.6840698216051</v>
      </c>
      <c r="I1638" s="96">
        <f t="shared" si="350"/>
        <v>38.534248662041605</v>
      </c>
      <c r="J1638" s="98">
        <f t="shared" si="355"/>
        <v>1020005.4317692226</v>
      </c>
      <c r="K1638" s="96">
        <f t="shared" si="351"/>
        <v>125.83741712091174</v>
      </c>
      <c r="L1638" s="98">
        <f t="shared" si="352"/>
        <v>59514.905673577166</v>
      </c>
      <c r="M1638" s="91">
        <f t="shared" si="344"/>
        <v>26.538040282101719</v>
      </c>
      <c r="N1638" s="87"/>
      <c r="O1638" s="99">
        <f t="shared" si="345"/>
        <v>28.617660202008263</v>
      </c>
      <c r="P1638" s="99"/>
      <c r="Q1638" s="107">
        <f t="shared" si="346"/>
        <v>1.4957394479780735E-2</v>
      </c>
      <c r="R1638" s="97">
        <f t="shared" si="353"/>
        <v>1.0142777659341806</v>
      </c>
      <c r="S1638" s="97">
        <f t="shared" si="356"/>
        <v>37.06222120835708</v>
      </c>
      <c r="T1638" s="100">
        <f t="shared" si="347"/>
        <v>4.9317312443853734E-2</v>
      </c>
      <c r="U1638" s="100">
        <f t="shared" si="348"/>
        <v>3.5561620213159228E-2</v>
      </c>
      <c r="V1638" s="100">
        <f t="shared" si="349"/>
        <v>1.3755692230694505E-2</v>
      </c>
      <c r="Y1638" s="81"/>
      <c r="Z1638" s="81"/>
    </row>
    <row r="1639" spans="1:26" ht="13">
      <c r="A1639" s="74">
        <v>2006.11</v>
      </c>
      <c r="B1639" s="95">
        <v>1388.64</v>
      </c>
      <c r="C1639" s="96">
        <f>C1637/3+C1640*2/3</f>
        <v>24.619999999999997</v>
      </c>
      <c r="D1639" s="95">
        <f>D1637/3+D1640*2/3</f>
        <v>80.53</v>
      </c>
      <c r="E1639" s="95">
        <v>201.5</v>
      </c>
      <c r="F1639" s="96">
        <f t="shared" si="357"/>
        <v>2006.8749999998765</v>
      </c>
      <c r="G1639" s="109">
        <v>4.5999999999999996</v>
      </c>
      <c r="H1639" s="96">
        <f t="shared" si="354"/>
        <v>2199.9124323573196</v>
      </c>
      <c r="I1639" s="96">
        <f t="shared" si="350"/>
        <v>39.003517171215869</v>
      </c>
      <c r="J1639" s="98">
        <f t="shared" si="355"/>
        <v>1041987.5486080764</v>
      </c>
      <c r="K1639" s="96">
        <f t="shared" si="351"/>
        <v>127.57730454094289</v>
      </c>
      <c r="L1639" s="98">
        <f t="shared" si="352"/>
        <v>60426.933754902915</v>
      </c>
      <c r="M1639" s="91">
        <f t="shared" si="344"/>
        <v>26.928020270856493</v>
      </c>
      <c r="N1639" s="87"/>
      <c r="O1639" s="99">
        <f t="shared" si="345"/>
        <v>29.03499548856691</v>
      </c>
      <c r="P1639" s="99"/>
      <c r="Q1639" s="107">
        <f t="shared" si="346"/>
        <v>1.5365317992929867E-2</v>
      </c>
      <c r="R1639" s="97">
        <f t="shared" si="353"/>
        <v>1.0070195403693385</v>
      </c>
      <c r="S1639" s="97">
        <f t="shared" si="356"/>
        <v>37.647354253221607</v>
      </c>
      <c r="T1639" s="100">
        <f t="shared" si="347"/>
        <v>4.849740791736834E-2</v>
      </c>
      <c r="U1639" s="100">
        <f t="shared" si="348"/>
        <v>3.0694994606734971E-2</v>
      </c>
      <c r="V1639" s="100">
        <f t="shared" si="349"/>
        <v>1.7802413310633369E-2</v>
      </c>
      <c r="Y1639" s="81"/>
      <c r="Z1639" s="81"/>
    </row>
    <row r="1640" spans="1:26" ht="13">
      <c r="A1640" s="74">
        <v>2006.12</v>
      </c>
      <c r="B1640" s="95">
        <v>1416.42</v>
      </c>
      <c r="C1640" s="96">
        <v>24.88</v>
      </c>
      <c r="D1640" s="95">
        <v>81.510000000000005</v>
      </c>
      <c r="E1640" s="95">
        <v>201.8</v>
      </c>
      <c r="F1640" s="96">
        <f t="shared" si="357"/>
        <v>2006.9583333332098</v>
      </c>
      <c r="G1640" s="109">
        <v>4.5599999999999996</v>
      </c>
      <c r="H1640" s="96">
        <f t="shared" si="354"/>
        <v>2240.586227006937</v>
      </c>
      <c r="I1640" s="96">
        <f t="shared" si="350"/>
        <v>39.356818830525256</v>
      </c>
      <c r="J1640" s="98">
        <f t="shared" si="355"/>
        <v>1062806.1184007172</v>
      </c>
      <c r="K1640" s="96">
        <f t="shared" si="351"/>
        <v>128.93787390981166</v>
      </c>
      <c r="L1640" s="98">
        <f t="shared" si="352"/>
        <v>61160.762140355582</v>
      </c>
      <c r="M1640" s="91">
        <f t="shared" si="344"/>
        <v>27.282689787571691</v>
      </c>
      <c r="N1640" s="87"/>
      <c r="O1640" s="99">
        <f t="shared" si="345"/>
        <v>29.413282471660626</v>
      </c>
      <c r="P1640" s="99"/>
      <c r="Q1640" s="107">
        <f t="shared" si="346"/>
        <v>1.5434945553057959E-2</v>
      </c>
      <c r="R1640" s="97">
        <f t="shared" si="353"/>
        <v>0.98801493244040206</v>
      </c>
      <c r="S1640" s="97">
        <f t="shared" si="356"/>
        <v>37.855261185849741</v>
      </c>
      <c r="T1640" s="100">
        <f t="shared" si="347"/>
        <v>5.0449354769950938E-2</v>
      </c>
      <c r="U1640" s="100">
        <f t="shared" si="348"/>
        <v>2.7072773311626941E-2</v>
      </c>
      <c r="V1640" s="100">
        <f t="shared" si="349"/>
        <v>2.3376581458323997E-2</v>
      </c>
      <c r="Y1640" s="81"/>
      <c r="Z1640" s="81"/>
    </row>
    <row r="1641" spans="1:26" ht="13">
      <c r="A1641" s="74">
        <v>2007.01</v>
      </c>
      <c r="B1641" s="95">
        <v>1424.16</v>
      </c>
      <c r="C1641" s="96">
        <f>C1640*2/3+C1643/3</f>
        <v>25.083333333333332</v>
      </c>
      <c r="D1641" s="95">
        <f>D1640*2/3+D1643/3</f>
        <v>82.056666666666672</v>
      </c>
      <c r="E1641" s="95">
        <v>202.416</v>
      </c>
      <c r="F1641" s="96">
        <f t="shared" si="357"/>
        <v>2007.0416666665431</v>
      </c>
      <c r="G1641" s="109">
        <v>4.76</v>
      </c>
      <c r="H1641" s="96">
        <f t="shared" si="354"/>
        <v>2245.973970832345</v>
      </c>
      <c r="I1641" s="96">
        <f t="shared" si="350"/>
        <v>39.557713858258886</v>
      </c>
      <c r="J1641" s="98">
        <f t="shared" si="355"/>
        <v>1066925.4162957554</v>
      </c>
      <c r="K1641" s="96">
        <f t="shared" si="351"/>
        <v>129.40760691677863</v>
      </c>
      <c r="L1641" s="98">
        <f t="shared" si="352"/>
        <v>61473.670966166283</v>
      </c>
      <c r="M1641" s="91">
        <f t="shared" si="344"/>
        <v>27.207536656807143</v>
      </c>
      <c r="N1641" s="87"/>
      <c r="O1641" s="99">
        <f t="shared" si="345"/>
        <v>29.327838512792692</v>
      </c>
      <c r="P1641" s="99"/>
      <c r="Q1641" s="107">
        <f t="shared" si="346"/>
        <v>1.3525971882152793E-2</v>
      </c>
      <c r="R1641" s="97">
        <f t="shared" si="353"/>
        <v>1.007129488877504</v>
      </c>
      <c r="S1641" s="97">
        <f t="shared" si="356"/>
        <v>37.287741475929344</v>
      </c>
      <c r="T1641" s="100">
        <f t="shared" si="347"/>
        <v>5.093299693814024E-2</v>
      </c>
      <c r="U1641" s="100">
        <f t="shared" si="348"/>
        <v>2.8781727149737479E-2</v>
      </c>
      <c r="V1641" s="100">
        <f t="shared" si="349"/>
        <v>2.2151269788402761E-2</v>
      </c>
      <c r="Y1641" s="81"/>
      <c r="Z1641" s="81"/>
    </row>
    <row r="1642" spans="1:26" ht="13">
      <c r="A1642" s="74">
        <v>2007.02</v>
      </c>
      <c r="B1642" s="95">
        <v>1444.8</v>
      </c>
      <c r="C1642" s="96">
        <f>C1640/3+C1643*2/3</f>
        <v>25.286666666666665</v>
      </c>
      <c r="D1642" s="95">
        <f>D1640/3+D1643*2/3</f>
        <v>82.603333333333339</v>
      </c>
      <c r="E1642" s="95">
        <v>203.499</v>
      </c>
      <c r="F1642" s="96">
        <f t="shared" si="357"/>
        <v>2007.1249999998763</v>
      </c>
      <c r="G1642" s="109">
        <v>4.72</v>
      </c>
      <c r="H1642" s="96">
        <f t="shared" si="354"/>
        <v>2266.3982545368767</v>
      </c>
      <c r="I1642" s="96">
        <f t="shared" si="350"/>
        <v>39.666152544566138</v>
      </c>
      <c r="J1642" s="98">
        <f t="shared" si="355"/>
        <v>1078197.9970331846</v>
      </c>
      <c r="K1642" s="96">
        <f t="shared" si="351"/>
        <v>129.57644690309695</v>
      </c>
      <c r="L1642" s="98">
        <f t="shared" si="352"/>
        <v>61643.652095974867</v>
      </c>
      <c r="M1642" s="91">
        <f t="shared" si="344"/>
        <v>27.315181413516623</v>
      </c>
      <c r="N1642" s="87"/>
      <c r="O1642" s="99">
        <f t="shared" si="345"/>
        <v>29.4391866294403</v>
      </c>
      <c r="P1642" s="99"/>
      <c r="Q1642" s="107">
        <f t="shared" si="346"/>
        <v>1.4006346214000459E-2</v>
      </c>
      <c r="R1642" s="97">
        <f t="shared" si="353"/>
        <v>1.0166781614773537</v>
      </c>
      <c r="S1642" s="97">
        <f t="shared" si="356"/>
        <v>37.35372784037164</v>
      </c>
      <c r="T1642" s="100">
        <f t="shared" si="347"/>
        <v>5.2173303801448467E-2</v>
      </c>
      <c r="U1642" s="100">
        <f t="shared" si="348"/>
        <v>2.8575207773221756E-2</v>
      </c>
      <c r="V1642" s="100">
        <f t="shared" si="349"/>
        <v>2.3598096028226712E-2</v>
      </c>
      <c r="Y1642" s="81"/>
      <c r="Z1642" s="81"/>
    </row>
    <row r="1643" spans="1:26" ht="13">
      <c r="A1643" s="74">
        <v>2007.03</v>
      </c>
      <c r="B1643" s="95">
        <v>1406.95</v>
      </c>
      <c r="C1643" s="96">
        <v>25.49</v>
      </c>
      <c r="D1643" s="95">
        <v>83.15</v>
      </c>
      <c r="E1643" s="95">
        <v>205.352</v>
      </c>
      <c r="F1643" s="96">
        <f t="shared" si="357"/>
        <v>2007.2083333332096</v>
      </c>
      <c r="G1643" s="109">
        <v>4.5599999999999996</v>
      </c>
      <c r="H1643" s="96">
        <f t="shared" si="354"/>
        <v>2187.109365747594</v>
      </c>
      <c r="I1643" s="96">
        <f t="shared" si="350"/>
        <v>39.624306288714003</v>
      </c>
      <c r="J1643" s="98">
        <f t="shared" si="355"/>
        <v>1042048.6205458912</v>
      </c>
      <c r="K1643" s="96">
        <f t="shared" si="351"/>
        <v>129.2570054102224</v>
      </c>
      <c r="L1643" s="98">
        <f t="shared" si="352"/>
        <v>61584.521694723226</v>
      </c>
      <c r="M1643" s="91">
        <f t="shared" si="344"/>
        <v>26.227605554650907</v>
      </c>
      <c r="N1643" s="87"/>
      <c r="O1643" s="99">
        <f t="shared" si="345"/>
        <v>28.264070221688069</v>
      </c>
      <c r="P1643" s="99"/>
      <c r="Q1643" s="107">
        <f t="shared" si="346"/>
        <v>1.7796929020727555E-2</v>
      </c>
      <c r="R1643" s="97">
        <f t="shared" si="353"/>
        <v>0.99350663721547228</v>
      </c>
      <c r="S1643" s="97">
        <f t="shared" si="356"/>
        <v>37.634035266290617</v>
      </c>
      <c r="T1643" s="100">
        <f t="shared" si="347"/>
        <v>5.7514955366564369E-2</v>
      </c>
      <c r="U1643" s="100">
        <f t="shared" si="348"/>
        <v>2.7388173170267205E-2</v>
      </c>
      <c r="V1643" s="100">
        <f t="shared" si="349"/>
        <v>3.0126782196297164E-2</v>
      </c>
      <c r="Y1643" s="81"/>
      <c r="Z1643" s="81"/>
    </row>
    <row r="1644" spans="1:26" ht="13">
      <c r="A1644" s="74">
        <v>2007.04</v>
      </c>
      <c r="B1644" s="95">
        <v>1463.64</v>
      </c>
      <c r="C1644" s="96">
        <f>C1643*2/3+C1646/3</f>
        <v>25.716666666666669</v>
      </c>
      <c r="D1644" s="95">
        <f>D1643*2/3+D1646/3</f>
        <v>83.740000000000009</v>
      </c>
      <c r="E1644" s="95">
        <v>206.68600000000001</v>
      </c>
      <c r="F1644" s="96">
        <f t="shared" si="357"/>
        <v>2007.2916666665428</v>
      </c>
      <c r="G1644" s="109">
        <v>4.6900000000000004</v>
      </c>
      <c r="H1644" s="96">
        <f t="shared" si="354"/>
        <v>2260.5493000009669</v>
      </c>
      <c r="I1644" s="96">
        <f t="shared" si="350"/>
        <v>39.718641764157532</v>
      </c>
      <c r="J1644" s="98">
        <f t="shared" si="355"/>
        <v>1078616.0855399102</v>
      </c>
      <c r="K1644" s="96">
        <f t="shared" si="351"/>
        <v>129.33398812691712</v>
      </c>
      <c r="L1644" s="98">
        <f t="shared" si="352"/>
        <v>61711.425625913536</v>
      </c>
      <c r="M1644" s="91">
        <f t="shared" si="344"/>
        <v>26.976268314189088</v>
      </c>
      <c r="N1644" s="87"/>
      <c r="O1644" s="99">
        <f t="shared" si="345"/>
        <v>29.066642443029835</v>
      </c>
      <c r="P1644" s="99"/>
      <c r="Q1644" s="107">
        <f t="shared" si="346"/>
        <v>1.5974721669373602E-2</v>
      </c>
      <c r="R1644" s="97">
        <f t="shared" si="353"/>
        <v>0.99917063690325691</v>
      </c>
      <c r="S1644" s="97">
        <f t="shared" si="356"/>
        <v>37.148342148132507</v>
      </c>
      <c r="T1644" s="100">
        <f t="shared" si="347"/>
        <v>5.3400499961718362E-2</v>
      </c>
      <c r="U1644" s="100">
        <f t="shared" si="348"/>
        <v>3.025673094563075E-2</v>
      </c>
      <c r="V1644" s="100">
        <f t="shared" si="349"/>
        <v>2.3143769016087612E-2</v>
      </c>
      <c r="Y1644" s="81"/>
      <c r="Z1644" s="81"/>
    </row>
    <row r="1645" spans="1:26" ht="13">
      <c r="A1645" s="74">
        <v>2007.05</v>
      </c>
      <c r="B1645" s="95">
        <v>1511.14</v>
      </c>
      <c r="C1645" s="96">
        <f>C1643/3+C1646*2/3</f>
        <v>25.943333333333335</v>
      </c>
      <c r="D1645" s="95">
        <f>D1643/3+D1646*2/3</f>
        <v>84.330000000000013</v>
      </c>
      <c r="E1645" s="95">
        <v>207.94900000000001</v>
      </c>
      <c r="F1645" s="96">
        <f t="shared" si="357"/>
        <v>2007.3749999998761</v>
      </c>
      <c r="G1645" s="109">
        <v>4.75</v>
      </c>
      <c r="H1645" s="96">
        <f t="shared" si="354"/>
        <v>2319.7364083020348</v>
      </c>
      <c r="I1645" s="96">
        <f t="shared" si="350"/>
        <v>39.825360248586584</v>
      </c>
      <c r="J1645" s="98">
        <f t="shared" si="355"/>
        <v>1108440.631540658</v>
      </c>
      <c r="K1645" s="96">
        <f t="shared" si="351"/>
        <v>129.45416792098058</v>
      </c>
      <c r="L1645" s="98">
        <f t="shared" si="352"/>
        <v>61857.139945884352</v>
      </c>
      <c r="M1645" s="91">
        <f t="shared" si="344"/>
        <v>27.548490451851276</v>
      </c>
      <c r="N1645" s="87"/>
      <c r="O1645" s="99">
        <f t="shared" si="345"/>
        <v>29.678159305539133</v>
      </c>
      <c r="P1645" s="99"/>
      <c r="Q1645" s="107">
        <f t="shared" si="346"/>
        <v>1.5293949247564102E-2</v>
      </c>
      <c r="R1645" s="97">
        <f t="shared" si="353"/>
        <v>0.97676125696679006</v>
      </c>
      <c r="S1645" s="97">
        <f t="shared" si="356"/>
        <v>36.892095467328467</v>
      </c>
      <c r="T1645" s="100">
        <f t="shared" si="347"/>
        <v>5.2206843600240971E-2</v>
      </c>
      <c r="U1645" s="100">
        <f t="shared" si="348"/>
        <v>3.107944176870836E-2</v>
      </c>
      <c r="V1645" s="100">
        <f t="shared" si="349"/>
        <v>2.1127401831532611E-2</v>
      </c>
      <c r="Y1645" s="81"/>
      <c r="Z1645" s="81"/>
    </row>
    <row r="1646" spans="1:26" ht="13">
      <c r="A1646" s="74">
        <v>2007.06</v>
      </c>
      <c r="B1646" s="95">
        <v>1514.19</v>
      </c>
      <c r="C1646" s="96">
        <v>26.17</v>
      </c>
      <c r="D1646" s="95">
        <v>84.92</v>
      </c>
      <c r="E1646" s="95">
        <v>208.352</v>
      </c>
      <c r="F1646" s="96">
        <f t="shared" si="357"/>
        <v>2007.4583333332093</v>
      </c>
      <c r="G1646" s="109">
        <v>5.0999999999999996</v>
      </c>
      <c r="H1646" s="96">
        <f t="shared" si="354"/>
        <v>2319.922481641644</v>
      </c>
      <c r="I1646" s="96">
        <f t="shared" si="350"/>
        <v>40.095609761365374</v>
      </c>
      <c r="J1646" s="98">
        <f t="shared" si="355"/>
        <v>1110126.1182278094</v>
      </c>
      <c r="K1646" s="96">
        <f t="shared" si="351"/>
        <v>130.10772567577939</v>
      </c>
      <c r="L1646" s="98">
        <f t="shared" si="352"/>
        <v>62258.970115973272</v>
      </c>
      <c r="M1646" s="91">
        <f t="shared" si="344"/>
        <v>27.418262740410611</v>
      </c>
      <c r="N1646" s="87"/>
      <c r="O1646" s="99">
        <f t="shared" si="345"/>
        <v>29.533318152944624</v>
      </c>
      <c r="P1646" s="99"/>
      <c r="Q1646" s="107">
        <f t="shared" si="346"/>
        <v>1.2036950871557844E-2</v>
      </c>
      <c r="R1646" s="97">
        <f t="shared" si="353"/>
        <v>1.0120561824406615</v>
      </c>
      <c r="S1646" s="97">
        <f t="shared" si="356"/>
        <v>35.965070127674252</v>
      </c>
      <c r="T1646" s="100">
        <f t="shared" si="347"/>
        <v>5.3806547068823596E-2</v>
      </c>
      <c r="U1646" s="100">
        <f t="shared" si="348"/>
        <v>3.4817484239501928E-2</v>
      </c>
      <c r="V1646" s="100">
        <f t="shared" si="349"/>
        <v>1.8989062829321668E-2</v>
      </c>
      <c r="Y1646" s="81"/>
      <c r="Z1646" s="81"/>
    </row>
    <row r="1647" spans="1:26" ht="13">
      <c r="A1647" s="74">
        <v>2007.07</v>
      </c>
      <c r="B1647" s="110">
        <v>1520.71</v>
      </c>
      <c r="C1647" s="96">
        <f>C1646*2/3+C1649/3</f>
        <v>26.440000000000005</v>
      </c>
      <c r="D1647" s="95">
        <f>D1646*2/3+D1649/3</f>
        <v>82.813333333333333</v>
      </c>
      <c r="E1647" s="95">
        <v>208.29900000000001</v>
      </c>
      <c r="F1647" s="96">
        <f t="shared" si="357"/>
        <v>2007.5416666665426</v>
      </c>
      <c r="G1647" s="109">
        <v>5</v>
      </c>
      <c r="H1647" s="96">
        <f t="shared" si="354"/>
        <v>2330.5047386449278</v>
      </c>
      <c r="I1647" s="96">
        <f t="shared" si="350"/>
        <v>40.51958972438657</v>
      </c>
      <c r="J1647" s="98">
        <f t="shared" si="355"/>
        <v>1116805.706841731</v>
      </c>
      <c r="K1647" s="96">
        <f t="shared" si="351"/>
        <v>126.91234078576144</v>
      </c>
      <c r="L1647" s="98">
        <f t="shared" si="352"/>
        <v>60817.909574641591</v>
      </c>
      <c r="M1647" s="91">
        <f t="shared" si="344"/>
        <v>27.410088167204329</v>
      </c>
      <c r="N1647" s="87"/>
      <c r="O1647" s="99">
        <f t="shared" si="345"/>
        <v>29.520310708990582</v>
      </c>
      <c r="P1647" s="99"/>
      <c r="Q1647" s="107">
        <f t="shared" si="346"/>
        <v>1.2893722157572625E-2</v>
      </c>
      <c r="R1647" s="97">
        <f t="shared" si="353"/>
        <v>1.0303200256980465</v>
      </c>
      <c r="S1647" s="97">
        <f t="shared" si="356"/>
        <v>36.407932922943466</v>
      </c>
      <c r="T1647" s="100">
        <f t="shared" si="347"/>
        <v>5.4284274856436721E-2</v>
      </c>
      <c r="U1647" s="100">
        <f t="shared" si="348"/>
        <v>3.2618065999610479E-2</v>
      </c>
      <c r="V1647" s="100">
        <f t="shared" si="349"/>
        <v>2.1666208856826241E-2</v>
      </c>
      <c r="Y1647" s="81"/>
      <c r="Z1647" s="81"/>
    </row>
    <row r="1648" spans="1:26" ht="13">
      <c r="A1648" s="74">
        <v>2007.08</v>
      </c>
      <c r="B1648" s="95">
        <v>1454.62</v>
      </c>
      <c r="C1648" s="96">
        <f>C1646/3+C1649*2/3</f>
        <v>26.71</v>
      </c>
      <c r="D1648" s="95">
        <f>D1646/3+D1649*2/3</f>
        <v>80.706666666666663</v>
      </c>
      <c r="E1648" s="95">
        <v>207.917</v>
      </c>
      <c r="F1648" s="96">
        <f t="shared" si="357"/>
        <v>2007.6249999998759</v>
      </c>
      <c r="G1648" s="109">
        <v>4.67</v>
      </c>
      <c r="H1648" s="96">
        <f t="shared" si="354"/>
        <v>2233.316774049259</v>
      </c>
      <c r="I1648" s="96">
        <f t="shared" si="350"/>
        <v>41.008573397076709</v>
      </c>
      <c r="J1648" s="98">
        <f t="shared" si="355"/>
        <v>1071869.7232211221</v>
      </c>
      <c r="K1648" s="96">
        <f t="shared" si="351"/>
        <v>123.91109186197693</v>
      </c>
      <c r="L1648" s="98">
        <f t="shared" si="352"/>
        <v>59470.536952674491</v>
      </c>
      <c r="M1648" s="91">
        <f t="shared" si="344"/>
        <v>26.148607189312333</v>
      </c>
      <c r="N1648" s="87"/>
      <c r="O1648" s="99">
        <f t="shared" si="345"/>
        <v>28.160884339006884</v>
      </c>
      <c r="P1648" s="99"/>
      <c r="Q1648" s="107">
        <f t="shared" si="346"/>
        <v>1.7573749248513786E-2</v>
      </c>
      <c r="R1648" s="97">
        <f t="shared" si="353"/>
        <v>1.0158620078148781</v>
      </c>
      <c r="S1648" s="97">
        <f t="shared" si="356"/>
        <v>37.580741790845678</v>
      </c>
      <c r="T1648" s="100">
        <f t="shared" si="347"/>
        <v>5.8569534818487146E-2</v>
      </c>
      <c r="U1648" s="100">
        <f t="shared" si="348"/>
        <v>3.0241430147207815E-2</v>
      </c>
      <c r="V1648" s="100">
        <f t="shared" si="349"/>
        <v>2.8328104671279331E-2</v>
      </c>
      <c r="Y1648" s="81"/>
      <c r="Z1648" s="81"/>
    </row>
    <row r="1649" spans="1:26" ht="13">
      <c r="A1649" s="74">
        <v>2007.09</v>
      </c>
      <c r="B1649" s="95">
        <v>1497.12</v>
      </c>
      <c r="C1649" s="96">
        <v>26.98</v>
      </c>
      <c r="D1649" s="95">
        <v>78.599999999999994</v>
      </c>
      <c r="E1649" s="95">
        <v>208.49</v>
      </c>
      <c r="F1649" s="96">
        <f t="shared" si="357"/>
        <v>2007.7083333332091</v>
      </c>
      <c r="G1649" s="109">
        <v>4.5199999999999996</v>
      </c>
      <c r="H1649" s="96">
        <f t="shared" si="354"/>
        <v>2292.2509231138174</v>
      </c>
      <c r="I1649" s="96">
        <f t="shared" si="350"/>
        <v>41.309267063168484</v>
      </c>
      <c r="J1649" s="98">
        <f t="shared" si="355"/>
        <v>1101807.0688218232</v>
      </c>
      <c r="K1649" s="96">
        <f t="shared" si="351"/>
        <v>120.34501079188446</v>
      </c>
      <c r="L1649" s="98">
        <f t="shared" si="352"/>
        <v>57845.754254432053</v>
      </c>
      <c r="M1649" s="91">
        <f t="shared" si="344"/>
        <v>26.725743047696927</v>
      </c>
      <c r="N1649" s="87"/>
      <c r="O1649" s="99">
        <f t="shared" si="345"/>
        <v>28.781596977212004</v>
      </c>
      <c r="P1649" s="99"/>
      <c r="Q1649" s="107">
        <f t="shared" si="346"/>
        <v>1.8275363450433894E-2</v>
      </c>
      <c r="R1649" s="97">
        <f t="shared" si="353"/>
        <v>1.0029690120248937</v>
      </c>
      <c r="S1649" s="97">
        <f t="shared" si="356"/>
        <v>38.071925110472762</v>
      </c>
      <c r="T1649" s="100">
        <f t="shared" si="347"/>
        <v>5.6832789146238794E-2</v>
      </c>
      <c r="U1649" s="100">
        <f t="shared" si="348"/>
        <v>2.8641865372378561E-2</v>
      </c>
      <c r="V1649" s="100">
        <f t="shared" si="349"/>
        <v>2.8190923773860233E-2</v>
      </c>
      <c r="Y1649" s="81"/>
      <c r="Z1649" s="81"/>
    </row>
    <row r="1650" spans="1:26" ht="13">
      <c r="A1650" s="74">
        <v>2007.1</v>
      </c>
      <c r="B1650" s="95">
        <v>1539.66</v>
      </c>
      <c r="C1650" s="96">
        <f>C1649*2/3+C1652/3</f>
        <v>27.230000000000004</v>
      </c>
      <c r="D1650" s="95">
        <f>D1649*2/3+D1652/3</f>
        <v>74.460000000000008</v>
      </c>
      <c r="E1650" s="95">
        <v>208.93600000000001</v>
      </c>
      <c r="F1650" s="96">
        <f t="shared" si="357"/>
        <v>2007.7916666665424</v>
      </c>
      <c r="G1650" s="109">
        <v>4.53</v>
      </c>
      <c r="H1650" s="96">
        <f t="shared" si="354"/>
        <v>2352.3520840353017</v>
      </c>
      <c r="I1650" s="96">
        <f t="shared" si="350"/>
        <v>41.60304693781827</v>
      </c>
      <c r="J1650" s="98">
        <f t="shared" si="355"/>
        <v>1132362.0839126657</v>
      </c>
      <c r="K1650" s="96">
        <f t="shared" si="351"/>
        <v>113.76286724164335</v>
      </c>
      <c r="L1650" s="98">
        <f t="shared" si="352"/>
        <v>54762.532486482152</v>
      </c>
      <c r="M1650" s="91">
        <f t="shared" si="344"/>
        <v>27.320648130462029</v>
      </c>
      <c r="N1650" s="87"/>
      <c r="O1650" s="99">
        <f t="shared" si="345"/>
        <v>29.421547626362969</v>
      </c>
      <c r="P1650" s="99"/>
      <c r="Q1650" s="107">
        <f t="shared" si="346"/>
        <v>1.7325578710255828E-2</v>
      </c>
      <c r="R1650" s="97">
        <f t="shared" si="353"/>
        <v>1.0346238087857089</v>
      </c>
      <c r="S1650" s="97">
        <f t="shared" si="356"/>
        <v>38.103450542963607</v>
      </c>
      <c r="T1650" s="100">
        <f t="shared" si="347"/>
        <v>5.6861010367949438E-2</v>
      </c>
      <c r="U1650" s="100">
        <f t="shared" si="348"/>
        <v>2.7349383691839924E-2</v>
      </c>
      <c r="V1650" s="100">
        <f t="shared" si="349"/>
        <v>2.9511626676109515E-2</v>
      </c>
      <c r="Y1650" s="81"/>
      <c r="Z1650" s="81"/>
    </row>
    <row r="1651" spans="1:26" ht="13">
      <c r="A1651" s="74">
        <v>2007.11</v>
      </c>
      <c r="B1651" s="95">
        <v>1463.39</v>
      </c>
      <c r="C1651" s="96">
        <f>C1649/3+C1652*2/3</f>
        <v>27.480000000000004</v>
      </c>
      <c r="D1651" s="95">
        <f>D1649/3+D1652*2/3</f>
        <v>70.320000000000007</v>
      </c>
      <c r="E1651" s="95">
        <v>210.17699999999999</v>
      </c>
      <c r="F1651" s="96">
        <f t="shared" si="357"/>
        <v>2007.8749999998756</v>
      </c>
      <c r="G1651" s="109">
        <v>4.1500000000000004</v>
      </c>
      <c r="H1651" s="96">
        <f t="shared" si="354"/>
        <v>2222.6223016552708</v>
      </c>
      <c r="I1651" s="96">
        <f t="shared" si="350"/>
        <v>41.737104155069296</v>
      </c>
      <c r="J1651" s="98">
        <f t="shared" si="355"/>
        <v>1071587.7516297395</v>
      </c>
      <c r="K1651" s="96">
        <f t="shared" si="351"/>
        <v>106.8032446937581</v>
      </c>
      <c r="L1651" s="98">
        <f t="shared" si="352"/>
        <v>51492.801436803107</v>
      </c>
      <c r="M1651" s="91">
        <f t="shared" si="344"/>
        <v>25.729053579498395</v>
      </c>
      <c r="N1651" s="87"/>
      <c r="O1651" s="99">
        <f t="shared" si="345"/>
        <v>27.711039143379459</v>
      </c>
      <c r="P1651" s="99"/>
      <c r="Q1651" s="107">
        <f t="shared" si="346"/>
        <v>2.4061140157559023E-2</v>
      </c>
      <c r="R1651" s="97">
        <f t="shared" si="353"/>
        <v>1.007526830349796</v>
      </c>
      <c r="S1651" s="97">
        <f t="shared" si="356"/>
        <v>39.18996371967102</v>
      </c>
      <c r="T1651" s="100">
        <f t="shared" si="347"/>
        <v>6.4382786384730606E-2</v>
      </c>
      <c r="U1651" s="100">
        <f t="shared" si="348"/>
        <v>2.4754117422086885E-2</v>
      </c>
      <c r="V1651" s="100">
        <f t="shared" si="349"/>
        <v>3.9628668962643721E-2</v>
      </c>
      <c r="Y1651" s="81"/>
      <c r="Z1651" s="81"/>
    </row>
    <row r="1652" spans="1:26" ht="13">
      <c r="A1652" s="74">
        <v>2007.12</v>
      </c>
      <c r="B1652" s="95">
        <v>1479.22</v>
      </c>
      <c r="C1652" s="96">
        <v>27.73</v>
      </c>
      <c r="D1652" s="95">
        <v>66.180000000000007</v>
      </c>
      <c r="E1652" s="95">
        <v>210.036</v>
      </c>
      <c r="F1652" s="96">
        <f t="shared" si="357"/>
        <v>2007.9583333332089</v>
      </c>
      <c r="G1652" s="109">
        <v>4.0999999999999996</v>
      </c>
      <c r="H1652" s="96">
        <f t="shared" si="354"/>
        <v>2248.1733988935221</v>
      </c>
      <c r="I1652" s="96">
        <f t="shared" si="350"/>
        <v>42.145082104972467</v>
      </c>
      <c r="J1652" s="98">
        <f t="shared" si="355"/>
        <v>1085599.9189838644</v>
      </c>
      <c r="K1652" s="96">
        <f t="shared" si="351"/>
        <v>100.58281765982973</v>
      </c>
      <c r="L1652" s="98">
        <f t="shared" si="352"/>
        <v>48569.518150344207</v>
      </c>
      <c r="M1652" s="91">
        <f t="shared" si="344"/>
        <v>25.955510105240243</v>
      </c>
      <c r="N1652" s="87"/>
      <c r="O1652" s="99">
        <f t="shared" si="345"/>
        <v>27.959981545763796</v>
      </c>
      <c r="P1652" s="99"/>
      <c r="Q1652" s="107">
        <f t="shared" si="346"/>
        <v>2.4280362312110365E-2</v>
      </c>
      <c r="R1652" s="97">
        <f t="shared" si="353"/>
        <v>1.0332059347690226</v>
      </c>
      <c r="S1652" s="97">
        <f t="shared" si="356"/>
        <v>39.511446700794252</v>
      </c>
      <c r="T1652" s="100">
        <f t="shared" si="347"/>
        <v>6.6090525626558039E-2</v>
      </c>
      <c r="U1652" s="100">
        <f t="shared" si="348"/>
        <v>2.3726298391638645E-2</v>
      </c>
      <c r="V1652" s="100">
        <f t="shared" si="349"/>
        <v>4.2364227234919394E-2</v>
      </c>
      <c r="Y1652" s="81"/>
      <c r="Z1652" s="81"/>
    </row>
    <row r="1653" spans="1:26" ht="13">
      <c r="A1653" s="74">
        <v>2008.01</v>
      </c>
      <c r="B1653" s="95">
        <v>1378.76</v>
      </c>
      <c r="C1653" s="96">
        <f>C1652*2/3+C1655/3</f>
        <v>27.92</v>
      </c>
      <c r="D1653" s="95">
        <f>D1652*2/3+D1655/3</f>
        <v>64.25</v>
      </c>
      <c r="E1653" s="95">
        <v>211.08</v>
      </c>
      <c r="F1653" s="96">
        <f t="shared" si="357"/>
        <v>2008.0416666665421</v>
      </c>
      <c r="G1653" s="97">
        <v>3.74</v>
      </c>
      <c r="H1653" s="96">
        <f t="shared" si="354"/>
        <v>2085.1262866211855</v>
      </c>
      <c r="I1653" s="96">
        <f t="shared" si="350"/>
        <v>42.223973659276098</v>
      </c>
      <c r="J1653" s="98">
        <f t="shared" si="355"/>
        <v>1008566.6838724934</v>
      </c>
      <c r="K1653" s="96">
        <f t="shared" si="351"/>
        <v>97.166558295432964</v>
      </c>
      <c r="L1653" s="98">
        <f t="shared" si="352"/>
        <v>46999.04946387167</v>
      </c>
      <c r="M1653" s="91">
        <f t="shared" si="344"/>
        <v>24.022317760836831</v>
      </c>
      <c r="N1653" s="87"/>
      <c r="O1653" s="99">
        <f t="shared" si="345"/>
        <v>25.886705943137184</v>
      </c>
      <c r="P1653" s="99"/>
      <c r="Q1653" s="107">
        <f t="shared" si="346"/>
        <v>3.1299207454085529E-2</v>
      </c>
      <c r="R1653" s="97">
        <f t="shared" si="353"/>
        <v>1.0031166666666667</v>
      </c>
      <c r="S1653" s="97">
        <f t="shared" si="356"/>
        <v>40.621548708280386</v>
      </c>
      <c r="T1653" s="100">
        <f t="shared" si="347"/>
        <v>7.8491894040190857E-2</v>
      </c>
      <c r="U1653" s="100">
        <f t="shared" si="348"/>
        <v>1.8929027834309498E-2</v>
      </c>
      <c r="V1653" s="100">
        <f t="shared" si="349"/>
        <v>5.956286620588136E-2</v>
      </c>
      <c r="Y1653" s="81"/>
      <c r="Z1653" s="81"/>
    </row>
    <row r="1654" spans="1:26" ht="13">
      <c r="A1654" s="74">
        <v>2008.02</v>
      </c>
      <c r="B1654" s="95">
        <v>1354.87</v>
      </c>
      <c r="C1654" s="96">
        <f>C1652/3+C1655*2/3</f>
        <v>28.11</v>
      </c>
      <c r="D1654" s="95">
        <f>D1652/3+D1655*2/3</f>
        <v>62.32</v>
      </c>
      <c r="E1654" s="95">
        <v>211.69300000000001</v>
      </c>
      <c r="F1654" s="96">
        <f t="shared" si="357"/>
        <v>2008.1249999998754</v>
      </c>
      <c r="G1654" s="109">
        <v>3.74</v>
      </c>
      <c r="H1654" s="96">
        <f t="shared" si="354"/>
        <v>2043.0636763379034</v>
      </c>
      <c r="I1654" s="96">
        <f t="shared" si="350"/>
        <v>42.388214324517094</v>
      </c>
      <c r="J1654" s="98">
        <f t="shared" si="355"/>
        <v>989929.76202845073</v>
      </c>
      <c r="K1654" s="96">
        <f t="shared" si="351"/>
        <v>93.974867189751151</v>
      </c>
      <c r="L1654" s="98">
        <f t="shared" si="352"/>
        <v>45533.831858121484</v>
      </c>
      <c r="M1654" s="91">
        <f t="shared" si="344"/>
        <v>23.495263401811794</v>
      </c>
      <c r="N1654" s="87"/>
      <c r="O1654" s="99">
        <f t="shared" si="345"/>
        <v>25.329469431905327</v>
      </c>
      <c r="P1654" s="99"/>
      <c r="Q1654" s="107">
        <f t="shared" si="346"/>
        <v>3.2340374978085347E-2</v>
      </c>
      <c r="R1654" s="97">
        <f t="shared" si="353"/>
        <v>1.0223551030241986</v>
      </c>
      <c r="S1654" s="97">
        <f t="shared" si="356"/>
        <v>40.630157998168791</v>
      </c>
      <c r="T1654" s="100">
        <f t="shared" si="347"/>
        <v>7.6858818213123792E-2</v>
      </c>
      <c r="U1654" s="100">
        <f t="shared" si="348"/>
        <v>1.6183304288415634E-2</v>
      </c>
      <c r="V1654" s="100">
        <f t="shared" si="349"/>
        <v>6.0675513924708158E-2</v>
      </c>
      <c r="Y1654" s="81"/>
      <c r="Z1654" s="81"/>
    </row>
    <row r="1655" spans="1:26" ht="13">
      <c r="A1655" s="74">
        <v>2008.03</v>
      </c>
      <c r="B1655" s="95">
        <v>1316.94</v>
      </c>
      <c r="C1655" s="96">
        <v>28.3</v>
      </c>
      <c r="D1655" s="95">
        <v>60.39</v>
      </c>
      <c r="E1655" s="95">
        <v>213.52799999999999</v>
      </c>
      <c r="F1655" s="96">
        <f t="shared" si="357"/>
        <v>2008.2083333332087</v>
      </c>
      <c r="G1655" s="109">
        <v>3.51</v>
      </c>
      <c r="H1655" s="96">
        <f t="shared" si="354"/>
        <v>1968.8014933404515</v>
      </c>
      <c r="I1655" s="96">
        <f t="shared" si="350"/>
        <v>42.307988413697487</v>
      </c>
      <c r="J1655" s="98">
        <f t="shared" si="355"/>
        <v>955655.65469403169</v>
      </c>
      <c r="K1655" s="96">
        <f t="shared" si="351"/>
        <v>90.281958314600402</v>
      </c>
      <c r="L1655" s="98">
        <f t="shared" si="352"/>
        <v>43822.835502735557</v>
      </c>
      <c r="M1655" s="91">
        <f t="shared" si="344"/>
        <v>22.606810842249352</v>
      </c>
      <c r="N1655" s="87"/>
      <c r="O1655" s="99">
        <f t="shared" si="345"/>
        <v>24.384051798830303</v>
      </c>
      <c r="P1655" s="99"/>
      <c r="Q1655" s="107">
        <f t="shared" si="346"/>
        <v>3.7009681686571712E-2</v>
      </c>
      <c r="R1655" s="97">
        <f t="shared" si="353"/>
        <v>0.98881826703656417</v>
      </c>
      <c r="S1655" s="97">
        <f t="shared" si="356"/>
        <v>41.181479532704643</v>
      </c>
      <c r="T1655" s="100">
        <f t="shared" si="347"/>
        <v>8.0486857466501638E-2</v>
      </c>
      <c r="U1655" s="100">
        <f t="shared" si="348"/>
        <v>1.5001668304679638E-2</v>
      </c>
      <c r="V1655" s="100">
        <f t="shared" si="349"/>
        <v>6.5485189161821999E-2</v>
      </c>
      <c r="Y1655" s="81"/>
      <c r="Z1655" s="81"/>
    </row>
    <row r="1656" spans="1:26" ht="13">
      <c r="A1656" s="74">
        <v>2008.04</v>
      </c>
      <c r="B1656" s="95">
        <v>1370.47</v>
      </c>
      <c r="C1656" s="96">
        <f>C1655*2/3+C1658/3</f>
        <v>28.436666666666667</v>
      </c>
      <c r="D1656" s="95">
        <f>D1655*2/3+D1658/3</f>
        <v>57.383333333333326</v>
      </c>
      <c r="E1656" s="95">
        <v>214.82300000000001</v>
      </c>
      <c r="F1656" s="96">
        <f t="shared" si="357"/>
        <v>2008.2916666665419</v>
      </c>
      <c r="G1656" s="109">
        <v>3.68</v>
      </c>
      <c r="H1656" s="96">
        <f t="shared" si="354"/>
        <v>2036.4770933978198</v>
      </c>
      <c r="I1656" s="96">
        <f t="shared" si="350"/>
        <v>42.256029157337267</v>
      </c>
      <c r="J1656" s="98">
        <f t="shared" si="355"/>
        <v>990214.62599910051</v>
      </c>
      <c r="K1656" s="96">
        <f t="shared" si="351"/>
        <v>85.269902935594999</v>
      </c>
      <c r="L1656" s="98">
        <f t="shared" si="352"/>
        <v>41461.554032739412</v>
      </c>
      <c r="M1656" s="91">
        <f t="shared" si="344"/>
        <v>23.356040643201613</v>
      </c>
      <c r="N1656" s="87"/>
      <c r="O1656" s="99">
        <f t="shared" si="345"/>
        <v>25.204092441252172</v>
      </c>
      <c r="P1656" s="99"/>
      <c r="Q1656" s="107">
        <f t="shared" si="346"/>
        <v>3.4322355344470298E-2</v>
      </c>
      <c r="R1656" s="97">
        <f t="shared" si="353"/>
        <v>0.98662501786302048</v>
      </c>
      <c r="S1656" s="97">
        <f t="shared" si="356"/>
        <v>40.475524141405373</v>
      </c>
      <c r="T1656" s="100">
        <f t="shared" si="347"/>
        <v>7.4425037507496627E-2</v>
      </c>
      <c r="U1656" s="100">
        <f t="shared" si="348"/>
        <v>1.633261635775618E-2</v>
      </c>
      <c r="V1656" s="100">
        <f t="shared" si="349"/>
        <v>5.8092421149740447E-2</v>
      </c>
      <c r="Y1656" s="81"/>
      <c r="Z1656" s="81"/>
    </row>
    <row r="1657" spans="1:26" ht="13">
      <c r="A1657" s="74">
        <v>2008.05</v>
      </c>
      <c r="B1657" s="95">
        <v>1403.22</v>
      </c>
      <c r="C1657" s="96">
        <f>C1655/3+C1658*2/3</f>
        <v>28.573333333333334</v>
      </c>
      <c r="D1657" s="95">
        <f>D1655/3+D1658*2/3</f>
        <v>54.376666666666665</v>
      </c>
      <c r="E1657" s="95">
        <v>216.63200000000001</v>
      </c>
      <c r="F1657" s="96">
        <f t="shared" si="357"/>
        <v>2008.3749999998752</v>
      </c>
      <c r="G1657" s="109">
        <v>3.88</v>
      </c>
      <c r="H1657" s="96">
        <f t="shared" si="354"/>
        <v>2067.7304830772919</v>
      </c>
      <c r="I1657" s="96">
        <f t="shared" si="350"/>
        <v>42.104554051725188</v>
      </c>
      <c r="J1657" s="98">
        <f t="shared" si="355"/>
        <v>1007117.3166576513</v>
      </c>
      <c r="K1657" s="96">
        <f t="shared" si="351"/>
        <v>80.127343705762129</v>
      </c>
      <c r="L1657" s="98">
        <f t="shared" si="352"/>
        <v>39027.153705135963</v>
      </c>
      <c r="M1657" s="91">
        <f t="shared" si="344"/>
        <v>23.696432116623182</v>
      </c>
      <c r="N1657" s="87"/>
      <c r="O1657" s="99">
        <f t="shared" si="345"/>
        <v>25.583647878051767</v>
      </c>
      <c r="P1657" s="99"/>
      <c r="Q1657" s="107">
        <f t="shared" si="346"/>
        <v>3.2380178781063002E-2</v>
      </c>
      <c r="R1657" s="97">
        <f t="shared" si="353"/>
        <v>0.9853319464608985</v>
      </c>
      <c r="S1657" s="97">
        <f t="shared" si="356"/>
        <v>39.600691816464042</v>
      </c>
      <c r="T1657" s="100">
        <f t="shared" si="347"/>
        <v>7.4248898963235055E-2</v>
      </c>
      <c r="U1657" s="100">
        <f t="shared" si="348"/>
        <v>1.7448841256749503E-2</v>
      </c>
      <c r="V1657" s="100">
        <f t="shared" si="349"/>
        <v>5.6800057706485552E-2</v>
      </c>
      <c r="Y1657" s="81"/>
      <c r="Z1657" s="81"/>
    </row>
    <row r="1658" spans="1:26" ht="13">
      <c r="A1658" s="74">
        <v>2008.06</v>
      </c>
      <c r="B1658" s="95">
        <v>1341.25</v>
      </c>
      <c r="C1658" s="96">
        <v>28.71</v>
      </c>
      <c r="D1658" s="95">
        <v>51.37</v>
      </c>
      <c r="E1658" s="95">
        <v>218.815</v>
      </c>
      <c r="F1658" s="96">
        <f t="shared" si="357"/>
        <v>2008.4583333332084</v>
      </c>
      <c r="G1658" s="109">
        <v>4.0999999999999996</v>
      </c>
      <c r="H1658" s="96">
        <f t="shared" si="354"/>
        <v>1956.6962759637131</v>
      </c>
      <c r="I1658" s="96">
        <f t="shared" si="350"/>
        <v>41.88387704225029</v>
      </c>
      <c r="J1658" s="98">
        <f t="shared" si="355"/>
        <v>954736.55001985165</v>
      </c>
      <c r="K1658" s="96">
        <f t="shared" si="351"/>
        <v>74.941649726938252</v>
      </c>
      <c r="L1658" s="98">
        <f t="shared" si="352"/>
        <v>36566.498844003559</v>
      </c>
      <c r="M1658" s="91">
        <f t="shared" si="344"/>
        <v>22.41681280228195</v>
      </c>
      <c r="N1658" s="87"/>
      <c r="O1658" s="99">
        <f t="shared" si="345"/>
        <v>24.216735515654332</v>
      </c>
      <c r="P1658" s="99"/>
      <c r="Q1658" s="107">
        <f t="shared" si="346"/>
        <v>3.3494886255305889E-2</v>
      </c>
      <c r="R1658" s="97">
        <f t="shared" si="353"/>
        <v>1.0107706962630596</v>
      </c>
      <c r="S1658" s="97">
        <f t="shared" si="356"/>
        <v>38.630546846548732</v>
      </c>
      <c r="T1658" s="100">
        <f t="shared" si="347"/>
        <v>8.2091352218717439E-2</v>
      </c>
      <c r="U1658" s="100">
        <f t="shared" si="348"/>
        <v>2.064221025532742E-2</v>
      </c>
      <c r="V1658" s="100">
        <f t="shared" si="349"/>
        <v>6.1449141963390019E-2</v>
      </c>
      <c r="Y1658" s="81"/>
      <c r="Z1658" s="81"/>
    </row>
    <row r="1659" spans="1:26" ht="13">
      <c r="A1659" s="74">
        <v>2008.07</v>
      </c>
      <c r="B1659" s="95">
        <v>1257.33</v>
      </c>
      <c r="C1659" s="96">
        <f>C1658*2/3+C1661/3</f>
        <v>28.756666666666668</v>
      </c>
      <c r="D1659" s="95">
        <f>D1658*2/3+D1661/3</f>
        <v>49.563333333333333</v>
      </c>
      <c r="E1659" s="95">
        <v>219.964</v>
      </c>
      <c r="F1659" s="96">
        <f t="shared" si="357"/>
        <v>2008.5416666665417</v>
      </c>
      <c r="G1659" s="109">
        <v>4.01</v>
      </c>
      <c r="H1659" s="96">
        <f t="shared" si="354"/>
        <v>1824.6872727582688</v>
      </c>
      <c r="I1659" s="96">
        <f t="shared" si="350"/>
        <v>41.732817695925988</v>
      </c>
      <c r="J1659" s="98">
        <f t="shared" si="355"/>
        <v>892021.91143905371</v>
      </c>
      <c r="K1659" s="96">
        <f t="shared" si="351"/>
        <v>71.928279392688481</v>
      </c>
      <c r="L1659" s="98">
        <f t="shared" si="352"/>
        <v>35163.067243516794</v>
      </c>
      <c r="M1659" s="91">
        <f t="shared" si="344"/>
        <v>20.907206462661584</v>
      </c>
      <c r="N1659" s="87"/>
      <c r="O1659" s="99">
        <f t="shared" si="345"/>
        <v>22.603177385642216</v>
      </c>
      <c r="P1659" s="99"/>
      <c r="Q1659" s="107">
        <f t="shared" si="346"/>
        <v>3.8029082463546769E-2</v>
      </c>
      <c r="R1659" s="97">
        <f t="shared" si="353"/>
        <v>1.0132020522151037</v>
      </c>
      <c r="S1659" s="97">
        <f t="shared" si="356"/>
        <v>38.842661485403084</v>
      </c>
      <c r="T1659" s="100">
        <f t="shared" si="347"/>
        <v>9.1172768943963423E-2</v>
      </c>
      <c r="U1659" s="100">
        <f t="shared" si="348"/>
        <v>2.0498899592648057E-2</v>
      </c>
      <c r="V1659" s="100">
        <f t="shared" si="349"/>
        <v>7.0673869351315366E-2</v>
      </c>
      <c r="Y1659" s="81"/>
      <c r="Z1659" s="81"/>
    </row>
    <row r="1660" spans="1:26" ht="13">
      <c r="A1660" s="74">
        <v>2008.08</v>
      </c>
      <c r="B1660" s="95">
        <v>1281.47</v>
      </c>
      <c r="C1660" s="96">
        <f>C1658/3+C1661*2/3</f>
        <v>28.803333333333335</v>
      </c>
      <c r="D1660" s="95">
        <f>D1658/3+D1661*2/3</f>
        <v>47.756666666666668</v>
      </c>
      <c r="E1660" s="95">
        <v>219.08600000000001</v>
      </c>
      <c r="F1660" s="96">
        <f t="shared" si="357"/>
        <v>2008.6249999998749</v>
      </c>
      <c r="G1660" s="109">
        <v>3.89</v>
      </c>
      <c r="H1660" s="96">
        <f t="shared" si="354"/>
        <v>1867.1731381055833</v>
      </c>
      <c r="I1660" s="96">
        <f t="shared" si="350"/>
        <v>41.968060343122474</v>
      </c>
      <c r="J1660" s="98">
        <f t="shared" si="355"/>
        <v>914501.39374771505</v>
      </c>
      <c r="K1660" s="96">
        <f t="shared" si="351"/>
        <v>69.584122270097865</v>
      </c>
      <c r="L1660" s="98">
        <f t="shared" si="352"/>
        <v>34080.812057568037</v>
      </c>
      <c r="M1660" s="91">
        <f t="shared" si="344"/>
        <v>21.401617360047933</v>
      </c>
      <c r="N1660" s="87"/>
      <c r="O1660" s="99">
        <f t="shared" si="345"/>
        <v>23.155126607759229</v>
      </c>
      <c r="P1660" s="99"/>
      <c r="Q1660" s="107">
        <f t="shared" si="346"/>
        <v>3.7586008022024386E-2</v>
      </c>
      <c r="R1660" s="97">
        <f t="shared" si="353"/>
        <v>1.0198300499840234</v>
      </c>
      <c r="S1660" s="97">
        <f t="shared" si="356"/>
        <v>39.513183663016513</v>
      </c>
      <c r="T1660" s="100">
        <f t="shared" si="347"/>
        <v>9.103986829691868E-2</v>
      </c>
      <c r="U1660" s="100">
        <f t="shared" si="348"/>
        <v>1.8942279635364212E-2</v>
      </c>
      <c r="V1660" s="100">
        <f t="shared" si="349"/>
        <v>7.2097588661554468E-2</v>
      </c>
      <c r="Y1660" s="81"/>
      <c r="Z1660" s="81"/>
    </row>
    <row r="1661" spans="1:26" ht="13">
      <c r="A1661" s="74">
        <v>2008.09</v>
      </c>
      <c r="B1661" s="95">
        <v>1216.95</v>
      </c>
      <c r="C1661" s="96">
        <v>28.85</v>
      </c>
      <c r="D1661" s="95">
        <f>45.95</f>
        <v>45.95</v>
      </c>
      <c r="E1661" s="95">
        <v>218.78299999999999</v>
      </c>
      <c r="F1661" s="96">
        <f t="shared" si="357"/>
        <v>2008.7083333332082</v>
      </c>
      <c r="G1661" s="109">
        <v>3.69</v>
      </c>
      <c r="H1661" s="96">
        <f t="shared" si="354"/>
        <v>1775.6196206972202</v>
      </c>
      <c r="I1661" s="96">
        <f t="shared" si="350"/>
        <v>42.094273435321746</v>
      </c>
      <c r="J1661" s="98">
        <f t="shared" si="355"/>
        <v>871378.51546782686</v>
      </c>
      <c r="K1661" s="96">
        <f t="shared" si="351"/>
        <v>67.044432039966523</v>
      </c>
      <c r="L1661" s="98">
        <f t="shared" si="352"/>
        <v>32901.797761408961</v>
      </c>
      <c r="M1661" s="91">
        <f t="shared" si="344"/>
        <v>20.362733946097517</v>
      </c>
      <c r="N1661" s="87"/>
      <c r="O1661" s="99">
        <f t="shared" si="345"/>
        <v>22.050373871028594</v>
      </c>
      <c r="P1661" s="99"/>
      <c r="Q1661" s="107">
        <f t="shared" si="346"/>
        <v>4.1701440614025392E-2</v>
      </c>
      <c r="R1661" s="97">
        <f t="shared" si="353"/>
        <v>0.99317770086629609</v>
      </c>
      <c r="S1661" s="97">
        <f t="shared" si="356"/>
        <v>40.352540381592689</v>
      </c>
      <c r="T1661" s="100">
        <f t="shared" si="347"/>
        <v>9.8024277924335435E-2</v>
      </c>
      <c r="U1661" s="100">
        <f t="shared" si="348"/>
        <v>1.5968976270918533E-2</v>
      </c>
      <c r="V1661" s="100">
        <f t="shared" si="349"/>
        <v>8.2055301653416901E-2</v>
      </c>
      <c r="Y1661" s="81"/>
      <c r="Z1661" s="81"/>
    </row>
    <row r="1662" spans="1:26" ht="13">
      <c r="A1662" s="74">
        <v>2008.1</v>
      </c>
      <c r="B1662" s="95">
        <v>968.8</v>
      </c>
      <c r="C1662" s="96">
        <f>C1661*2/3+C1664/3</f>
        <v>28.696666666666665</v>
      </c>
      <c r="D1662" s="95">
        <f>D1661*2/3+D1664/3</f>
        <v>35.593333333333334</v>
      </c>
      <c r="E1662" s="95">
        <v>216.57300000000001</v>
      </c>
      <c r="F1662" s="96">
        <f t="shared" si="357"/>
        <v>2008.7916666665415</v>
      </c>
      <c r="G1662" s="97">
        <v>3.81</v>
      </c>
      <c r="H1662" s="96">
        <f t="shared" si="354"/>
        <v>1427.9749571737932</v>
      </c>
      <c r="I1662" s="96">
        <f t="shared" si="350"/>
        <v>42.297813123827368</v>
      </c>
      <c r="J1662" s="98">
        <f t="shared" si="355"/>
        <v>702503.02161271207</v>
      </c>
      <c r="K1662" s="96">
        <f t="shared" si="351"/>
        <v>52.463241786064415</v>
      </c>
      <c r="L1662" s="98">
        <f t="shared" si="352"/>
        <v>25809.686432633287</v>
      </c>
      <c r="M1662" s="91">
        <f t="shared" si="344"/>
        <v>16.387356548789835</v>
      </c>
      <c r="N1662" s="87"/>
      <c r="O1662" s="99">
        <f t="shared" si="345"/>
        <v>17.770107910955744</v>
      </c>
      <c r="P1662" s="99"/>
      <c r="Q1662" s="107">
        <f t="shared" si="346"/>
        <v>5.1118977736672802E-2</v>
      </c>
      <c r="R1662" s="97">
        <f t="shared" si="353"/>
        <v>1.0265737057388291</v>
      </c>
      <c r="S1662" s="97">
        <f t="shared" si="356"/>
        <v>40.486207960340771</v>
      </c>
      <c r="T1662" s="100">
        <f t="shared" si="347"/>
        <v>0.11734462068573026</v>
      </c>
      <c r="U1662" s="100">
        <f t="shared" si="348"/>
        <v>1.4406924360982343E-2</v>
      </c>
      <c r="V1662" s="100">
        <f t="shared" si="349"/>
        <v>0.10293769632474792</v>
      </c>
      <c r="Y1662" s="81"/>
      <c r="Z1662" s="81"/>
    </row>
    <row r="1663" spans="1:26" ht="13">
      <c r="A1663" s="74">
        <v>2008.11</v>
      </c>
      <c r="B1663" s="95">
        <v>883.04</v>
      </c>
      <c r="C1663" s="96">
        <f>C1661/3+C1664*2/3</f>
        <v>28.543333333333333</v>
      </c>
      <c r="D1663" s="95">
        <f>D1661/3+D1664*2/3</f>
        <v>25.236666666666668</v>
      </c>
      <c r="E1663" s="95">
        <v>212.42500000000001</v>
      </c>
      <c r="F1663" s="96">
        <f t="shared" si="357"/>
        <v>2008.8749999998747</v>
      </c>
      <c r="G1663" s="97">
        <v>3.53</v>
      </c>
      <c r="H1663" s="96">
        <f t="shared" si="354"/>
        <v>1326.9835015652577</v>
      </c>
      <c r="I1663" s="96">
        <f t="shared" si="350"/>
        <v>42.893337122906111</v>
      </c>
      <c r="J1663" s="98">
        <f t="shared" si="355"/>
        <v>654577.9903412601</v>
      </c>
      <c r="K1663" s="96">
        <f t="shared" si="351"/>
        <v>37.924261982660532</v>
      </c>
      <c r="L1663" s="98">
        <f t="shared" si="352"/>
        <v>18707.381941451051</v>
      </c>
      <c r="M1663" s="91">
        <f t="shared" si="344"/>
        <v>15.259659405704578</v>
      </c>
      <c r="N1663" s="87"/>
      <c r="O1663" s="99">
        <f t="shared" si="345"/>
        <v>16.575738507639581</v>
      </c>
      <c r="P1663" s="99"/>
      <c r="Q1663" s="107">
        <f t="shared" si="346"/>
        <v>5.6442109765604792E-2</v>
      </c>
      <c r="R1663" s="97">
        <f t="shared" si="353"/>
        <v>1.1007174876584529</v>
      </c>
      <c r="S1663" s="97">
        <f t="shared" si="356"/>
        <v>42.373654710520576</v>
      </c>
      <c r="T1663" s="100">
        <f t="shared" si="347"/>
        <v>0.1232877349303918</v>
      </c>
      <c r="U1663" s="100">
        <f t="shared" si="348"/>
        <v>1.0656217325840434E-2</v>
      </c>
      <c r="V1663" s="100">
        <f t="shared" si="349"/>
        <v>0.11263151760455137</v>
      </c>
      <c r="Y1663" s="81"/>
      <c r="Z1663" s="81"/>
    </row>
    <row r="1664" spans="1:26" ht="13">
      <c r="A1664" s="74">
        <v>2008.12</v>
      </c>
      <c r="B1664" s="95">
        <v>877.56</v>
      </c>
      <c r="C1664" s="96">
        <v>28.39</v>
      </c>
      <c r="D1664" s="95">
        <v>14.88</v>
      </c>
      <c r="E1664" s="95">
        <v>210.22800000000001</v>
      </c>
      <c r="F1664" s="96">
        <f t="shared" si="357"/>
        <v>2008.958333333208</v>
      </c>
      <c r="G1664" s="97">
        <v>2.42</v>
      </c>
      <c r="H1664" s="96">
        <f t="shared" si="354"/>
        <v>1332.5301195844506</v>
      </c>
      <c r="I1664" s="96">
        <f t="shared" si="350"/>
        <v>43.108767599939092</v>
      </c>
      <c r="J1664" s="98">
        <f t="shared" si="355"/>
        <v>659086.10839568626</v>
      </c>
      <c r="K1664" s="96">
        <f t="shared" si="351"/>
        <v>22.594521376790908</v>
      </c>
      <c r="L1664" s="98">
        <f t="shared" si="352"/>
        <v>11175.533630666636</v>
      </c>
      <c r="M1664" s="91">
        <f t="shared" si="344"/>
        <v>15.376080747423767</v>
      </c>
      <c r="N1664" s="87"/>
      <c r="O1664" s="99">
        <f t="shared" si="345"/>
        <v>16.732842670212019</v>
      </c>
      <c r="P1664" s="99"/>
      <c r="Q1664" s="107">
        <f t="shared" si="346"/>
        <v>6.6042129114535081E-2</v>
      </c>
      <c r="R1664" s="97">
        <f t="shared" si="353"/>
        <v>0.99325011039598909</v>
      </c>
      <c r="S1664" s="97">
        <f t="shared" si="356"/>
        <v>47.128851670167116</v>
      </c>
      <c r="T1664" s="100">
        <f t="shared" si="347"/>
        <v>0.11646979702600335</v>
      </c>
      <c r="U1664" s="100">
        <f t="shared" si="348"/>
        <v>3.0158747949355913E-3</v>
      </c>
      <c r="V1664" s="100">
        <f t="shared" si="349"/>
        <v>0.11345392223106776</v>
      </c>
      <c r="Y1664" s="81"/>
      <c r="Z1664" s="81"/>
    </row>
    <row r="1665" spans="1:26" ht="13">
      <c r="A1665" s="74">
        <v>2009.01</v>
      </c>
      <c r="B1665" s="95">
        <v>865.58</v>
      </c>
      <c r="C1665" s="96">
        <f>C1664*2/3+C1667/3</f>
        <v>28.013333333333335</v>
      </c>
      <c r="D1665" s="95">
        <f>D1664*2/3+D1667/3</f>
        <v>12.206666666666667</v>
      </c>
      <c r="E1665" s="95">
        <v>211.143</v>
      </c>
      <c r="F1665" s="96">
        <f t="shared" si="357"/>
        <v>2009.0416666665412</v>
      </c>
      <c r="G1665" s="97">
        <v>2.52</v>
      </c>
      <c r="H1665" s="96">
        <f t="shared" si="354"/>
        <v>1308.6433383536273</v>
      </c>
      <c r="I1665" s="96">
        <f t="shared" si="350"/>
        <v>42.352482788126203</v>
      </c>
      <c r="J1665" s="98">
        <f t="shared" si="355"/>
        <v>649017.07926242368</v>
      </c>
      <c r="K1665" s="96">
        <f t="shared" si="351"/>
        <v>18.454877673740857</v>
      </c>
      <c r="L1665" s="98">
        <f t="shared" si="352"/>
        <v>9152.6319318029364</v>
      </c>
      <c r="M1665" s="91">
        <f t="shared" ref="M1665:M1728" si="358">H1665/AVERAGE(K1545:K1664)</f>
        <v>15.174651936879668</v>
      </c>
      <c r="N1665" s="87"/>
      <c r="O1665" s="99">
        <f t="shared" ref="O1665:O1728" si="359">J1665/AVERAGE(L1545:L1664)</f>
        <v>16.54597829269699</v>
      </c>
      <c r="P1665" s="99"/>
      <c r="Q1665" s="107">
        <f t="shared" ref="Q1665:Q1728" si="360">1/M1665-(G1665/100-(((E1665/E1545)^(1/10))-1))</f>
        <v>6.6100784914300631E-2</v>
      </c>
      <c r="R1665" s="97">
        <f t="shared" si="353"/>
        <v>0.97192494277408814</v>
      </c>
      <c r="S1665" s="97">
        <f t="shared" si="356"/>
        <v>46.607880176717003</v>
      </c>
      <c r="T1665" s="100">
        <f t="shared" si="347"/>
        <v>0.11990380141313706</v>
      </c>
      <c r="U1665" s="100">
        <f t="shared" si="348"/>
        <v>5.216205961303011E-3</v>
      </c>
      <c r="V1665" s="100">
        <f t="shared" si="349"/>
        <v>0.11468759545183405</v>
      </c>
      <c r="Y1665" s="81"/>
      <c r="Z1665" s="81"/>
    </row>
    <row r="1666" spans="1:26" ht="13">
      <c r="A1666" s="74">
        <v>2009.02</v>
      </c>
      <c r="B1666" s="95">
        <v>805.23</v>
      </c>
      <c r="C1666" s="96">
        <f>C1664/3+C1667*2/3</f>
        <v>27.63666666666667</v>
      </c>
      <c r="D1666" s="95">
        <f>D1664/3+D1667*2/3</f>
        <v>9.5333333333333332</v>
      </c>
      <c r="E1666" s="95">
        <v>212.19300000000001</v>
      </c>
      <c r="F1666" s="96">
        <f t="shared" si="357"/>
        <v>2009.1249999998745</v>
      </c>
      <c r="G1666" s="97">
        <v>2.87</v>
      </c>
      <c r="H1666" s="96">
        <f t="shared" si="354"/>
        <v>1211.3779588157947</v>
      </c>
      <c r="I1666" s="96">
        <f t="shared" si="350"/>
        <v>41.576256293405834</v>
      </c>
      <c r="J1666" s="98">
        <f t="shared" si="355"/>
        <v>602496.95490569831</v>
      </c>
      <c r="K1666" s="96">
        <f t="shared" si="351"/>
        <v>14.341827644330078</v>
      </c>
      <c r="L1666" s="98">
        <f t="shared" si="352"/>
        <v>7133.1225903584364</v>
      </c>
      <c r="M1666" s="91">
        <f t="shared" si="358"/>
        <v>14.122181801918895</v>
      </c>
      <c r="N1666" s="87"/>
      <c r="O1666" s="99">
        <f t="shared" si="359"/>
        <v>15.431495098996697</v>
      </c>
      <c r="P1666" s="99"/>
      <c r="Q1666" s="107">
        <f t="shared" si="360"/>
        <v>6.78959919812928E-2</v>
      </c>
      <c r="R1666" s="97">
        <f t="shared" si="353"/>
        <v>1.0067126526027683</v>
      </c>
      <c r="S1666" s="97">
        <f t="shared" si="356"/>
        <v>45.075205296060268</v>
      </c>
      <c r="T1666" s="100">
        <f t="shared" ref="T1666:T1685" si="361">(($J1786/$J1666)^(1/10)-1)</f>
        <v>0.13419728561579247</v>
      </c>
      <c r="U1666" s="100">
        <f t="shared" ref="U1666:U1729" si="362">(($S1786/$S1666)^(1/10)-1)</f>
        <v>8.647385664905638E-3</v>
      </c>
      <c r="V1666" s="100">
        <f t="shared" ref="V1666:V1729" si="363">T1666-U1666</f>
        <v>0.12554989995088683</v>
      </c>
      <c r="Y1666" s="81"/>
      <c r="Z1666" s="81"/>
    </row>
    <row r="1667" spans="1:26" ht="13">
      <c r="A1667" s="74">
        <v>2009.03</v>
      </c>
      <c r="B1667" s="95">
        <v>757.13</v>
      </c>
      <c r="C1667" s="96">
        <v>27.26</v>
      </c>
      <c r="D1667" s="95">
        <v>6.86</v>
      </c>
      <c r="E1667" s="95">
        <v>212.709</v>
      </c>
      <c r="F1667" s="96">
        <f>F1666+1/12</f>
        <v>2009.2083333332077</v>
      </c>
      <c r="G1667" s="97">
        <v>2.82</v>
      </c>
      <c r="H1667" s="96">
        <f t="shared" si="354"/>
        <v>1136.2538358273507</v>
      </c>
      <c r="I1667" s="96">
        <f t="shared" si="350"/>
        <v>40.910120540268622</v>
      </c>
      <c r="J1667" s="98">
        <f t="shared" si="355"/>
        <v>566828.453230788</v>
      </c>
      <c r="K1667" s="96">
        <f t="shared" si="351"/>
        <v>10.295063349458648</v>
      </c>
      <c r="L1667" s="98">
        <f t="shared" si="352"/>
        <v>5135.7668949364115</v>
      </c>
      <c r="M1667" s="91">
        <f t="shared" si="358"/>
        <v>13.323667656863925</v>
      </c>
      <c r="N1667" s="87"/>
      <c r="O1667" s="99">
        <f t="shared" si="359"/>
        <v>14.592703772466306</v>
      </c>
      <c r="P1667" s="99"/>
      <c r="Q1667" s="107">
        <f t="shared" si="360"/>
        <v>7.2577640954996636E-2</v>
      </c>
      <c r="R1667" s="97">
        <f t="shared" si="353"/>
        <v>0.99289340879634969</v>
      </c>
      <c r="S1667" s="97">
        <f t="shared" si="356"/>
        <v>45.267699831066764</v>
      </c>
      <c r="T1667" s="100">
        <f t="shared" si="361"/>
        <v>0.14270204314620294</v>
      </c>
      <c r="U1667" s="100">
        <f t="shared" si="362"/>
        <v>8.8387323571454957E-3</v>
      </c>
      <c r="V1667" s="100">
        <f t="shared" si="363"/>
        <v>0.13386331078905744</v>
      </c>
      <c r="Y1667" s="81"/>
      <c r="Z1667" s="81"/>
    </row>
    <row r="1668" spans="1:26" ht="13">
      <c r="A1668" s="74">
        <v>2009.04</v>
      </c>
      <c r="B1668" s="95">
        <v>848.15</v>
      </c>
      <c r="C1668" s="96">
        <f>C1667*2/3+C1670/3</f>
        <v>26.703333333333333</v>
      </c>
      <c r="D1668" s="95">
        <f>D1667*2/3+D1670/3</f>
        <v>7.0766666666666662</v>
      </c>
      <c r="E1668" s="95">
        <v>213.24</v>
      </c>
      <c r="F1668" s="96">
        <f t="shared" si="357"/>
        <v>2009.291666666541</v>
      </c>
      <c r="G1668" s="97">
        <v>2.93</v>
      </c>
      <c r="H1668" s="96">
        <f t="shared" si="354"/>
        <v>1269.681425037516</v>
      </c>
      <c r="I1668" s="96">
        <f t="shared" si="350"/>
        <v>39.974917549865559</v>
      </c>
      <c r="J1668" s="98">
        <f t="shared" si="355"/>
        <v>635051.58696753916</v>
      </c>
      <c r="K1668" s="96">
        <f t="shared" si="351"/>
        <v>10.593777301006686</v>
      </c>
      <c r="L1668" s="98">
        <f t="shared" si="352"/>
        <v>5298.6481130778184</v>
      </c>
      <c r="M1668" s="91">
        <f t="shared" si="358"/>
        <v>14.981866453039249</v>
      </c>
      <c r="N1668" s="87"/>
      <c r="O1668" s="99">
        <f t="shared" si="359"/>
        <v>16.441219972398418</v>
      </c>
      <c r="P1668" s="99"/>
      <c r="Q1668" s="107">
        <f t="shared" si="360"/>
        <v>6.268316394846539E-2</v>
      </c>
      <c r="R1668" s="97">
        <f t="shared" si="353"/>
        <v>0.9720157544991832</v>
      </c>
      <c r="S1668" s="97">
        <f t="shared" si="356"/>
        <v>44.834078422500028</v>
      </c>
      <c r="T1668" s="100">
        <f t="shared" si="361"/>
        <v>0.13332895853557436</v>
      </c>
      <c r="U1668" s="100">
        <f t="shared" si="362"/>
        <v>9.8455428084029961E-3</v>
      </c>
      <c r="V1668" s="100">
        <f t="shared" si="363"/>
        <v>0.12348341572717136</v>
      </c>
      <c r="Y1668" s="81"/>
      <c r="Z1668" s="81"/>
    </row>
    <row r="1669" spans="1:26" ht="13">
      <c r="A1669" s="74">
        <v>2009.05</v>
      </c>
      <c r="B1669" s="95">
        <v>902.41</v>
      </c>
      <c r="C1669" s="96">
        <f>C1667/3+C1670*2/3</f>
        <v>26.146666666666668</v>
      </c>
      <c r="D1669" s="95">
        <f>D1667/3+D1670*2/3</f>
        <v>7.293333333333333</v>
      </c>
      <c r="E1669" s="95">
        <v>213.85599999999999</v>
      </c>
      <c r="F1669" s="96">
        <f t="shared" si="357"/>
        <v>2009.3749999998743</v>
      </c>
      <c r="G1669" s="97">
        <v>3.29</v>
      </c>
      <c r="H1669" s="96">
        <f t="shared" si="354"/>
        <v>1347.0174856211652</v>
      </c>
      <c r="I1669" s="96">
        <f t="shared" si="350"/>
        <v>39.028841868671748</v>
      </c>
      <c r="J1669" s="98">
        <f t="shared" si="355"/>
        <v>675359.2035014549</v>
      </c>
      <c r="K1669" s="96">
        <f t="shared" si="351"/>
        <v>10.886678481470394</v>
      </c>
      <c r="L1669" s="98">
        <f t="shared" si="352"/>
        <v>5458.2947782832762</v>
      </c>
      <c r="M1669" s="91">
        <f t="shared" si="358"/>
        <v>15.996355755263151</v>
      </c>
      <c r="N1669" s="87"/>
      <c r="O1669" s="99">
        <f t="shared" si="359"/>
        <v>17.58523077469648</v>
      </c>
      <c r="P1669" s="99"/>
      <c r="Q1669" s="107">
        <f t="shared" si="360"/>
        <v>5.5145826881175128E-2</v>
      </c>
      <c r="R1669" s="97">
        <f t="shared" si="353"/>
        <v>0.96712671402633488</v>
      </c>
      <c r="S1669" s="97">
        <f t="shared" si="356"/>
        <v>43.453902503117028</v>
      </c>
      <c r="T1669" s="100">
        <f t="shared" si="361"/>
        <v>0.12440077540897709</v>
      </c>
      <c r="U1669" s="100">
        <f t="shared" si="362"/>
        <v>1.4158755547390545E-2</v>
      </c>
      <c r="V1669" s="100">
        <f t="shared" si="363"/>
        <v>0.11024201986158655</v>
      </c>
      <c r="Y1669" s="81"/>
      <c r="Z1669" s="81"/>
    </row>
    <row r="1670" spans="1:26" ht="13">
      <c r="A1670" s="74">
        <v>2009.06</v>
      </c>
      <c r="B1670" s="95">
        <v>926.12</v>
      </c>
      <c r="C1670" s="96">
        <v>25.59</v>
      </c>
      <c r="D1670" s="95">
        <v>7.51</v>
      </c>
      <c r="E1670" s="95">
        <v>215.69300000000001</v>
      </c>
      <c r="F1670" s="96">
        <f t="shared" si="357"/>
        <v>2009.4583333332075</v>
      </c>
      <c r="G1670" s="97">
        <v>3.72</v>
      </c>
      <c r="H1670" s="96">
        <f t="shared" si="354"/>
        <v>1370.6355304066421</v>
      </c>
      <c r="I1670" s="96">
        <f t="shared" si="350"/>
        <v>37.872590186051461</v>
      </c>
      <c r="J1670" s="98">
        <f t="shared" si="355"/>
        <v>688783.03130583221</v>
      </c>
      <c r="K1670" s="96">
        <f t="shared" si="351"/>
        <v>11.114621035453164</v>
      </c>
      <c r="L1670" s="98">
        <f t="shared" si="352"/>
        <v>5585.4107082308992</v>
      </c>
      <c r="M1670" s="91">
        <f t="shared" si="358"/>
        <v>16.384182816215336</v>
      </c>
      <c r="N1670" s="87"/>
      <c r="O1670" s="99">
        <f t="shared" si="359"/>
        <v>18.0407170812997</v>
      </c>
      <c r="P1670" s="99"/>
      <c r="Q1670" s="107">
        <f t="shared" si="360"/>
        <v>5.0243597361463228E-2</v>
      </c>
      <c r="R1670" s="97">
        <f t="shared" si="353"/>
        <v>1.0164518630076158</v>
      </c>
      <c r="S1670" s="97">
        <f t="shared" si="356"/>
        <v>41.667510513244387</v>
      </c>
      <c r="T1670" s="100">
        <f t="shared" si="361"/>
        <v>0.12373531710759567</v>
      </c>
      <c r="U1670" s="100">
        <f t="shared" si="362"/>
        <v>2.1664392570096558E-2</v>
      </c>
      <c r="V1670" s="100">
        <f t="shared" si="363"/>
        <v>0.10207092453749911</v>
      </c>
      <c r="Y1670" s="81"/>
      <c r="Z1670" s="81"/>
    </row>
    <row r="1671" spans="1:26" ht="13">
      <c r="A1671" s="74">
        <v>2009.07</v>
      </c>
      <c r="B1671" s="95">
        <v>935.82</v>
      </c>
      <c r="C1671" s="96">
        <f>C1670*2/3+C1673/3</f>
        <v>25.026666666666664</v>
      </c>
      <c r="D1671" s="95">
        <f>D1670*2/3+D1673/3</f>
        <v>9.1866666666666674</v>
      </c>
      <c r="E1671" s="95">
        <v>215.351</v>
      </c>
      <c r="F1671" s="96">
        <f t="shared" si="357"/>
        <v>2009.5416666665408</v>
      </c>
      <c r="G1671" s="97">
        <v>3.56</v>
      </c>
      <c r="H1671" s="96">
        <f t="shared" si="354"/>
        <v>1387.1908108622663</v>
      </c>
      <c r="I1671" s="96">
        <f t="shared" si="350"/>
        <v>37.097691892151246</v>
      </c>
      <c r="J1671" s="98">
        <f t="shared" si="355"/>
        <v>698656.07998468517</v>
      </c>
      <c r="K1671" s="96">
        <f t="shared" si="351"/>
        <v>13.617639698291004</v>
      </c>
      <c r="L1671" s="98">
        <f t="shared" si="352"/>
        <v>6858.498986406903</v>
      </c>
      <c r="M1671" s="91">
        <f t="shared" si="358"/>
        <v>16.694620816995613</v>
      </c>
      <c r="N1671" s="87"/>
      <c r="O1671" s="99">
        <f t="shared" si="359"/>
        <v>18.410569541960573</v>
      </c>
      <c r="P1671" s="99"/>
      <c r="Q1671" s="107">
        <f t="shared" si="360"/>
        <v>5.0237564816960865E-2</v>
      </c>
      <c r="R1671" s="97">
        <f t="shared" si="353"/>
        <v>1.0004667153457725</v>
      </c>
      <c r="S1671" s="97">
        <f t="shared" si="356"/>
        <v>42.420279728848818</v>
      </c>
      <c r="T1671" s="100">
        <f t="shared" si="361"/>
        <v>0.12617285794027766</v>
      </c>
      <c r="U1671" s="100">
        <f t="shared" si="362"/>
        <v>2.3778419341503154E-2</v>
      </c>
      <c r="V1671" s="100">
        <f t="shared" si="363"/>
        <v>0.10239443859877451</v>
      </c>
      <c r="Y1671" s="81"/>
      <c r="Z1671" s="81"/>
    </row>
    <row r="1672" spans="1:26" ht="13">
      <c r="A1672" s="74">
        <v>2009.08</v>
      </c>
      <c r="B1672" s="95">
        <v>1009.73</v>
      </c>
      <c r="C1672" s="96">
        <f>C1670/3+C1673*2/3</f>
        <v>24.463333333333331</v>
      </c>
      <c r="D1672" s="95">
        <f>D1670/3+D1673*2/3</f>
        <v>10.863333333333333</v>
      </c>
      <c r="E1672" s="95">
        <v>215.834</v>
      </c>
      <c r="F1672" s="96">
        <f t="shared" si="357"/>
        <v>2009.624999999874</v>
      </c>
      <c r="G1672" s="97">
        <v>3.59</v>
      </c>
      <c r="H1672" s="96">
        <f t="shared" si="354"/>
        <v>1493.4000920383253</v>
      </c>
      <c r="I1672" s="96">
        <f t="shared" si="350"/>
        <v>36.18149827336439</v>
      </c>
      <c r="J1672" s="98">
        <f t="shared" si="355"/>
        <v>753666.7495764622</v>
      </c>
      <c r="K1672" s="96">
        <f t="shared" si="351"/>
        <v>16.066971368428199</v>
      </c>
      <c r="L1672" s="98">
        <f t="shared" si="352"/>
        <v>8108.4380209550736</v>
      </c>
      <c r="M1672" s="91">
        <f t="shared" si="358"/>
        <v>18.094069801576076</v>
      </c>
      <c r="N1672" s="87"/>
      <c r="O1672" s="99">
        <f t="shared" si="359"/>
        <v>19.979249781377359</v>
      </c>
      <c r="P1672" s="99"/>
      <c r="Q1672" s="107">
        <f t="shared" si="360"/>
        <v>4.5288721336082298E-2</v>
      </c>
      <c r="R1672" s="97">
        <f t="shared" si="353"/>
        <v>1.0189667410869547</v>
      </c>
      <c r="S1672" s="97">
        <f t="shared" si="356"/>
        <v>42.345104205505407</v>
      </c>
      <c r="T1672" s="100">
        <f t="shared" si="361"/>
        <v>0.1141228756118684</v>
      </c>
      <c r="U1672" s="100">
        <f t="shared" si="362"/>
        <v>2.4104218349018547E-2</v>
      </c>
      <c r="V1672" s="100">
        <f t="shared" si="363"/>
        <v>9.0018657262849855E-2</v>
      </c>
      <c r="Y1672" s="81"/>
      <c r="Z1672" s="81"/>
    </row>
    <row r="1673" spans="1:26" ht="13">
      <c r="A1673" s="74">
        <v>2009.09</v>
      </c>
      <c r="B1673" s="95">
        <v>1044.55</v>
      </c>
      <c r="C1673" s="96">
        <v>23.9</v>
      </c>
      <c r="D1673" s="95">
        <v>12.54</v>
      </c>
      <c r="E1673" s="95">
        <v>215.96899999999999</v>
      </c>
      <c r="F1673" s="96">
        <f t="shared" si="357"/>
        <v>2009.7083333332073</v>
      </c>
      <c r="G1673" s="97">
        <v>3.4</v>
      </c>
      <c r="H1673" s="96">
        <f t="shared" si="354"/>
        <v>1543.933496358273</v>
      </c>
      <c r="I1673" s="96">
        <f t="shared" ref="I1673:I1736" si="364">C1673*$E$1859/E1673</f>
        <v>35.326227143710426</v>
      </c>
      <c r="J1673" s="98">
        <f t="shared" si="355"/>
        <v>780654.84898748761</v>
      </c>
      <c r="K1673" s="96">
        <f t="shared" ref="K1673:K1736" si="365">D1673*$E$1859/E1673</f>
        <v>18.535183614315009</v>
      </c>
      <c r="L1673" s="98">
        <f t="shared" ref="L1673:L1736" si="366">K1673*(J1673/H1673)</f>
        <v>9371.8939316481683</v>
      </c>
      <c r="M1673" s="91">
        <f t="shared" si="358"/>
        <v>18.831902264840068</v>
      </c>
      <c r="N1673" s="87"/>
      <c r="O1673" s="99">
        <f t="shared" si="359"/>
        <v>20.81718057648995</v>
      </c>
      <c r="P1673" s="99"/>
      <c r="Q1673" s="107">
        <f t="shared" si="360"/>
        <v>4.4597619535910057E-2</v>
      </c>
      <c r="R1673" s="97">
        <f t="shared" ref="R1673:R1736" si="367">((G1673/G1674+G1673/1200+((1+G1674/1200)^(-119))*(1-G1673/G1674)))</f>
        <v>1.0036745227795021</v>
      </c>
      <c r="S1673" s="97">
        <f t="shared" si="356"/>
        <v>43.121281304336676</v>
      </c>
      <c r="T1673" s="100">
        <f t="shared" si="361"/>
        <v>0.11350254571629592</v>
      </c>
      <c r="U1673" s="100">
        <f t="shared" si="362"/>
        <v>2.1650823143270381E-2</v>
      </c>
      <c r="V1673" s="100">
        <f t="shared" si="363"/>
        <v>9.185172257302554E-2</v>
      </c>
      <c r="Y1673" s="81"/>
      <c r="Z1673" s="81"/>
    </row>
    <row r="1674" spans="1:26" ht="13">
      <c r="A1674" s="74">
        <v>2009.1</v>
      </c>
      <c r="B1674" s="95">
        <v>1067.6600000000001</v>
      </c>
      <c r="C1674" s="96">
        <f>C1673*2/3+C1676/3</f>
        <v>23.403333333333332</v>
      </c>
      <c r="D1674" s="95">
        <f>D1673*2/3+D1676/3</f>
        <v>25.349999999999998</v>
      </c>
      <c r="E1674" s="95">
        <v>216.17699999999999</v>
      </c>
      <c r="F1674" s="96">
        <f t="shared" si="357"/>
        <v>2009.7916666665406</v>
      </c>
      <c r="G1674" s="97">
        <v>3.39</v>
      </c>
      <c r="H1674" s="96">
        <f t="shared" ref="H1674:H1737" si="368">B1674*$E$1859/E1674</f>
        <v>1576.5736365570801</v>
      </c>
      <c r="I1674" s="96">
        <f t="shared" si="364"/>
        <v>34.558828035976681</v>
      </c>
      <c r="J1674" s="98">
        <f t="shared" ref="J1674:J1737" si="369">J1673*((H1674+(I1674/12))/H1673)</f>
        <v>798614.75043836155</v>
      </c>
      <c r="K1674" s="96">
        <f t="shared" si="365"/>
        <v>37.433397979433508</v>
      </c>
      <c r="L1674" s="98">
        <f t="shared" si="366"/>
        <v>18961.920390023475</v>
      </c>
      <c r="M1674" s="91">
        <f t="shared" si="358"/>
        <v>19.358008443486835</v>
      </c>
      <c r="N1674" s="87"/>
      <c r="O1674" s="99">
        <f t="shared" si="359"/>
        <v>21.420018718305073</v>
      </c>
      <c r="P1674" s="99"/>
      <c r="Q1674" s="107">
        <f t="shared" si="360"/>
        <v>4.3170097780186552E-2</v>
      </c>
      <c r="R1674" s="97">
        <f t="shared" si="367"/>
        <v>1.0019842066094584</v>
      </c>
      <c r="S1674" s="97">
        <f t="shared" ref="S1674:S1737" si="370">S1673*R1673*E1673/E1674</f>
        <v>43.238088780194055</v>
      </c>
      <c r="T1674" s="100">
        <f t="shared" si="361"/>
        <v>0.11073097359151762</v>
      </c>
      <c r="U1674" s="100">
        <f t="shared" si="362"/>
        <v>2.1192844126104893E-2</v>
      </c>
      <c r="V1674" s="100">
        <f t="shared" si="363"/>
        <v>8.953812946541273E-2</v>
      </c>
      <c r="Y1674" s="81"/>
      <c r="Z1674" s="81"/>
    </row>
    <row r="1675" spans="1:26" ht="13">
      <c r="A1675" s="74">
        <v>2009.11</v>
      </c>
      <c r="B1675" s="95">
        <v>1088.07</v>
      </c>
      <c r="C1675" s="96">
        <f>C1673/3+C1676*2/3</f>
        <v>22.906666666666666</v>
      </c>
      <c r="D1675" s="95">
        <f>D1673/3+D1676*2/3</f>
        <v>38.159999999999997</v>
      </c>
      <c r="E1675" s="95">
        <v>216.33</v>
      </c>
      <c r="F1675" s="96">
        <f t="shared" ref="F1675:F1738" si="371">F1674+1/12</f>
        <v>2009.8749999998738</v>
      </c>
      <c r="G1675" s="97">
        <v>3.4</v>
      </c>
      <c r="H1675" s="96">
        <f t="shared" si="368"/>
        <v>1605.5759692830393</v>
      </c>
      <c r="I1675" s="96">
        <f t="shared" si="364"/>
        <v>33.801495801167952</v>
      </c>
      <c r="J1675" s="98">
        <f t="shared" si="369"/>
        <v>814732.7554698548</v>
      </c>
      <c r="K1675" s="96">
        <f t="shared" si="365"/>
        <v>56.30959312161972</v>
      </c>
      <c r="L1675" s="98">
        <f t="shared" si="366"/>
        <v>28573.714879308915</v>
      </c>
      <c r="M1675" s="91">
        <f t="shared" si="358"/>
        <v>19.812761079966055</v>
      </c>
      <c r="N1675" s="87"/>
      <c r="O1675" s="99">
        <f t="shared" si="359"/>
        <v>21.938367056892957</v>
      </c>
      <c r="P1675" s="99"/>
      <c r="Q1675" s="107">
        <f t="shared" si="360"/>
        <v>4.1896014709401859E-2</v>
      </c>
      <c r="R1675" s="97">
        <f t="shared" si="367"/>
        <v>0.98700030830100394</v>
      </c>
      <c r="S1675" s="97">
        <f t="shared" si="370"/>
        <v>43.29324114446721</v>
      </c>
      <c r="T1675" s="100">
        <f t="shared" si="361"/>
        <v>0.11339393605862647</v>
      </c>
      <c r="U1675" s="100">
        <f t="shared" si="362"/>
        <v>2.0333961691598956E-2</v>
      </c>
      <c r="V1675" s="100">
        <f t="shared" si="363"/>
        <v>9.3059974367027509E-2</v>
      </c>
      <c r="Y1675" s="81"/>
      <c r="Z1675" s="81"/>
    </row>
    <row r="1676" spans="1:26" ht="13">
      <c r="A1676" s="74">
        <v>2009.12</v>
      </c>
      <c r="B1676" s="95">
        <v>1110.3800000000001</v>
      </c>
      <c r="C1676" s="96">
        <v>22.41</v>
      </c>
      <c r="D1676" s="95">
        <v>50.97</v>
      </c>
      <c r="E1676" s="95">
        <v>215.94900000000001</v>
      </c>
      <c r="F1676" s="96">
        <f t="shared" si="371"/>
        <v>2009.9583333332071</v>
      </c>
      <c r="G1676" s="97">
        <v>3.59</v>
      </c>
      <c r="H1676" s="96">
        <f t="shared" si="368"/>
        <v>1641.3878220783606</v>
      </c>
      <c r="I1676" s="96">
        <f t="shared" si="364"/>
        <v>33.126948515621734</v>
      </c>
      <c r="J1676" s="98">
        <f t="shared" si="369"/>
        <v>834305.93311950297</v>
      </c>
      <c r="K1676" s="96">
        <f t="shared" si="365"/>
        <v>75.34496054624006</v>
      </c>
      <c r="L1676" s="98">
        <f t="shared" si="366"/>
        <v>38297.315703724009</v>
      </c>
      <c r="M1676" s="91">
        <f t="shared" si="358"/>
        <v>20.322376500216535</v>
      </c>
      <c r="N1676" s="87"/>
      <c r="O1676" s="99">
        <f t="shared" si="359"/>
        <v>22.511278992034359</v>
      </c>
      <c r="P1676" s="99"/>
      <c r="Q1676" s="107">
        <f t="shared" si="360"/>
        <v>3.8549596504991027E-2</v>
      </c>
      <c r="R1676" s="97">
        <f t="shared" si="367"/>
        <v>0.99140152775318757</v>
      </c>
      <c r="S1676" s="97">
        <f t="shared" si="370"/>
        <v>42.805831909740633</v>
      </c>
      <c r="T1676" s="100">
        <f t="shared" si="361"/>
        <v>0.11356901199859681</v>
      </c>
      <c r="U1676" s="100">
        <f t="shared" si="362"/>
        <v>2.1274266242021111E-2</v>
      </c>
      <c r="V1676" s="100">
        <f t="shared" si="363"/>
        <v>9.2294745756575702E-2</v>
      </c>
      <c r="Y1676" s="81"/>
      <c r="Z1676" s="81"/>
    </row>
    <row r="1677" spans="1:26" ht="13">
      <c r="A1677" s="74">
        <v>2010.01</v>
      </c>
      <c r="B1677" s="95">
        <v>1123.58</v>
      </c>
      <c r="C1677" s="96">
        <f>C1676*2/3+C1679/3</f>
        <v>22.24</v>
      </c>
      <c r="D1677" s="95">
        <f>D1676*2/3+D1679/3</f>
        <v>54.289999999999992</v>
      </c>
      <c r="E1677" s="95">
        <v>216.68700000000001</v>
      </c>
      <c r="F1677" s="96">
        <f t="shared" si="371"/>
        <v>2010.0416666665403</v>
      </c>
      <c r="G1677" s="97">
        <v>3.73</v>
      </c>
      <c r="H1677" s="96">
        <f t="shared" si="368"/>
        <v>1655.2435974008586</v>
      </c>
      <c r="I1677" s="96">
        <f t="shared" si="364"/>
        <v>32.763681808322588</v>
      </c>
      <c r="J1677" s="98">
        <f t="shared" si="369"/>
        <v>842736.52249658841</v>
      </c>
      <c r="K1677" s="96">
        <f t="shared" si="365"/>
        <v>79.979329378319846</v>
      </c>
      <c r="L1677" s="98">
        <f t="shared" si="366"/>
        <v>40719.989503497556</v>
      </c>
      <c r="M1677" s="91">
        <f t="shared" si="358"/>
        <v>20.527859801454415</v>
      </c>
      <c r="N1677" s="87"/>
      <c r="O1677" s="99">
        <f t="shared" si="359"/>
        <v>22.741430277197438</v>
      </c>
      <c r="P1677" s="99"/>
      <c r="Q1677" s="107">
        <f t="shared" si="360"/>
        <v>3.6702678750251273E-2</v>
      </c>
      <c r="R1677" s="97">
        <f t="shared" si="367"/>
        <v>1.0064260099968045</v>
      </c>
      <c r="S1677" s="97">
        <f t="shared" si="370"/>
        <v>42.293231152403486</v>
      </c>
      <c r="T1677" s="100">
        <f t="shared" si="361"/>
        <v>0.1156869295242009</v>
      </c>
      <c r="U1677" s="100">
        <f t="shared" si="362"/>
        <v>2.3192198999803626E-2</v>
      </c>
      <c r="V1677" s="100">
        <f t="shared" si="363"/>
        <v>9.2494730524397273E-2</v>
      </c>
      <c r="Y1677" s="81"/>
      <c r="Z1677" s="81"/>
    </row>
    <row r="1678" spans="1:26" ht="13">
      <c r="A1678" s="74">
        <v>2010.02</v>
      </c>
      <c r="B1678" s="95">
        <v>1089.1600000000001</v>
      </c>
      <c r="C1678" s="96">
        <f>C1676/3+C1679*2/3</f>
        <v>22.07</v>
      </c>
      <c r="D1678" s="95">
        <f>D1676/3+D1679*2/3</f>
        <v>57.61</v>
      </c>
      <c r="E1678" s="95">
        <v>216.74100000000001</v>
      </c>
      <c r="F1678" s="96">
        <f t="shared" si="371"/>
        <v>2010.1249999998736</v>
      </c>
      <c r="G1678" s="97">
        <v>3.69</v>
      </c>
      <c r="H1678" s="96">
        <f t="shared" si="368"/>
        <v>1604.1367336129292</v>
      </c>
      <c r="I1678" s="96">
        <f t="shared" si="364"/>
        <v>32.50513947522618</v>
      </c>
      <c r="J1678" s="98">
        <f t="shared" si="369"/>
        <v>818095.52803631267</v>
      </c>
      <c r="K1678" s="96">
        <f t="shared" si="365"/>
        <v>84.849165617026756</v>
      </c>
      <c r="L1678" s="98">
        <f t="shared" si="366"/>
        <v>43272.323047276775</v>
      </c>
      <c r="M1678" s="91">
        <f t="shared" si="358"/>
        <v>19.920539306600439</v>
      </c>
      <c r="N1678" s="87"/>
      <c r="O1678" s="99">
        <f t="shared" si="359"/>
        <v>22.07037780464016</v>
      </c>
      <c r="P1678" s="99"/>
      <c r="Q1678" s="107">
        <f t="shared" si="360"/>
        <v>3.8007944073646077E-2</v>
      </c>
      <c r="R1678" s="97">
        <f t="shared" si="367"/>
        <v>0.99976353173900601</v>
      </c>
      <c r="S1678" s="97">
        <f t="shared" si="370"/>
        <v>42.554403007216735</v>
      </c>
      <c r="T1678" s="100">
        <f t="shared" si="361"/>
        <v>0.11883422247401376</v>
      </c>
      <c r="U1678" s="100">
        <f t="shared" si="362"/>
        <v>2.4851064787257959E-2</v>
      </c>
      <c r="V1678" s="100">
        <f t="shared" si="363"/>
        <v>9.3983157686755803E-2</v>
      </c>
      <c r="Y1678" s="81"/>
      <c r="Z1678" s="81"/>
    </row>
    <row r="1679" spans="1:26" ht="13">
      <c r="A1679" s="74">
        <v>2010.03</v>
      </c>
      <c r="B1679" s="95">
        <v>1152.05</v>
      </c>
      <c r="C1679" s="96">
        <v>21.9</v>
      </c>
      <c r="D1679" s="95">
        <v>60.93</v>
      </c>
      <c r="E1679" s="95">
        <v>217.631</v>
      </c>
      <c r="F1679" s="96">
        <f t="shared" si="371"/>
        <v>2010.2083333332068</v>
      </c>
      <c r="G1679" s="97">
        <v>3.73</v>
      </c>
      <c r="H1679" s="96">
        <f t="shared" si="368"/>
        <v>1689.8234949294902</v>
      </c>
      <c r="I1679" s="96">
        <f t="shared" si="364"/>
        <v>32.122854510616584</v>
      </c>
      <c r="J1679" s="98">
        <f t="shared" si="369"/>
        <v>863160.21508292074</v>
      </c>
      <c r="K1679" s="96">
        <f t="shared" si="365"/>
        <v>89.371941795975729</v>
      </c>
      <c r="L1679" s="98">
        <f t="shared" si="366"/>
        <v>45651.101866240489</v>
      </c>
      <c r="M1679" s="91">
        <f t="shared" si="358"/>
        <v>21.004601209715357</v>
      </c>
      <c r="N1679" s="87"/>
      <c r="O1679" s="99">
        <f t="shared" si="359"/>
        <v>23.269199472972957</v>
      </c>
      <c r="P1679" s="99"/>
      <c r="Q1679" s="107">
        <f t="shared" si="360"/>
        <v>3.4595708150527094E-2</v>
      </c>
      <c r="R1679" s="97">
        <f t="shared" si="367"/>
        <v>0.9932295149287379</v>
      </c>
      <c r="S1679" s="97">
        <f t="shared" si="370"/>
        <v>42.370355548114091</v>
      </c>
      <c r="T1679" s="100">
        <f t="shared" si="361"/>
        <v>8.9995831852772934E-2</v>
      </c>
      <c r="U1679" s="100">
        <f t="shared" si="362"/>
        <v>3.1617360277725215E-2</v>
      </c>
      <c r="V1679" s="100">
        <f t="shared" si="363"/>
        <v>5.8378471575047719E-2</v>
      </c>
      <c r="Y1679" s="81"/>
      <c r="Z1679" s="81"/>
    </row>
    <row r="1680" spans="1:26" ht="13">
      <c r="A1680" s="74">
        <v>2010.04</v>
      </c>
      <c r="B1680" s="95">
        <v>1197.32</v>
      </c>
      <c r="C1680" s="96">
        <f>C1679*2/3+C1682/3</f>
        <v>21.946666666666665</v>
      </c>
      <c r="D1680" s="95">
        <f>D1679*2/3+D1682/3</f>
        <v>62.986666666666665</v>
      </c>
      <c r="E1680" s="95">
        <v>218.00899999999999</v>
      </c>
      <c r="F1680" s="96">
        <f t="shared" si="371"/>
        <v>2010.2916666665401</v>
      </c>
      <c r="G1680" s="97">
        <v>3.85</v>
      </c>
      <c r="H1680" s="96">
        <f t="shared" si="368"/>
        <v>1753.1803231059262</v>
      </c>
      <c r="I1680" s="96">
        <f t="shared" si="364"/>
        <v>32.135489391110752</v>
      </c>
      <c r="J1680" s="98">
        <f t="shared" si="369"/>
        <v>896890.72003486427</v>
      </c>
      <c r="K1680" s="96">
        <f t="shared" si="365"/>
        <v>92.228464084816039</v>
      </c>
      <c r="L1680" s="98">
        <f t="shared" si="366"/>
        <v>47182.170864315849</v>
      </c>
      <c r="M1680" s="91">
        <f t="shared" si="358"/>
        <v>21.804845599625153</v>
      </c>
      <c r="N1680" s="87"/>
      <c r="O1680" s="99">
        <f t="shared" si="359"/>
        <v>24.150482266532826</v>
      </c>
      <c r="P1680" s="99"/>
      <c r="Q1680" s="107">
        <f t="shared" si="360"/>
        <v>3.1766404576117541E-2</v>
      </c>
      <c r="R1680" s="97">
        <f t="shared" si="367"/>
        <v>1.039328421597483</v>
      </c>
      <c r="S1680" s="97">
        <f t="shared" si="370"/>
        <v>42.010520249699262</v>
      </c>
      <c r="T1680" s="100">
        <f t="shared" si="361"/>
        <v>9.1157985758824056E-2</v>
      </c>
      <c r="U1680" s="100">
        <f t="shared" si="362"/>
        <v>3.5327636286682118E-2</v>
      </c>
      <c r="V1680" s="100">
        <f t="shared" si="363"/>
        <v>5.5830349472141938E-2</v>
      </c>
      <c r="Y1680" s="81"/>
      <c r="Z1680" s="81"/>
    </row>
    <row r="1681" spans="1:26" ht="13">
      <c r="A1681" s="74">
        <v>2010.05</v>
      </c>
      <c r="B1681" s="95">
        <v>1125.06</v>
      </c>
      <c r="C1681" s="96">
        <f>C1679/3+C1682*2/3</f>
        <v>21.993333333333332</v>
      </c>
      <c r="D1681" s="95">
        <f>D1679/3+D1682*2/3</f>
        <v>65.043333333333322</v>
      </c>
      <c r="E1681" s="95">
        <v>218.178</v>
      </c>
      <c r="F1681" s="96">
        <f t="shared" si="371"/>
        <v>2010.3749999998734</v>
      </c>
      <c r="G1681" s="97">
        <v>3.42</v>
      </c>
      <c r="H1681" s="96">
        <f t="shared" si="368"/>
        <v>1646.0972954651702</v>
      </c>
      <c r="I1681" s="96">
        <f t="shared" si="364"/>
        <v>32.178876253945546</v>
      </c>
      <c r="J1681" s="98">
        <f t="shared" si="369"/>
        <v>843481.09948849154</v>
      </c>
      <c r="K1681" s="96">
        <f t="shared" si="365"/>
        <v>95.166173437896234</v>
      </c>
      <c r="L1681" s="98">
        <f t="shared" si="366"/>
        <v>48764.352402890909</v>
      </c>
      <c r="M1681" s="91">
        <f t="shared" si="358"/>
        <v>20.480068638423404</v>
      </c>
      <c r="N1681" s="87"/>
      <c r="O1681" s="99">
        <f t="shared" si="359"/>
        <v>22.679628014583436</v>
      </c>
      <c r="P1681" s="99"/>
      <c r="Q1681" s="107">
        <f t="shared" si="360"/>
        <v>3.899284791518768E-2</v>
      </c>
      <c r="R1681" s="97">
        <f t="shared" si="367"/>
        <v>1.0215228025568179</v>
      </c>
      <c r="S1681" s="97">
        <f t="shared" si="370"/>
        <v>43.628906688575761</v>
      </c>
      <c r="T1681" s="100">
        <f t="shared" si="361"/>
        <v>0.10417436781651523</v>
      </c>
      <c r="U1681" s="100">
        <f t="shared" si="362"/>
        <v>3.1377276679924737E-2</v>
      </c>
      <c r="V1681" s="100">
        <f t="shared" si="363"/>
        <v>7.2797091136590497E-2</v>
      </c>
      <c r="Y1681" s="81"/>
      <c r="Z1681" s="81"/>
    </row>
    <row r="1682" spans="1:26" ht="13">
      <c r="A1682" s="74">
        <v>2010.06</v>
      </c>
      <c r="B1682" s="95">
        <v>1083.3599999999999</v>
      </c>
      <c r="C1682" s="96">
        <v>22.04</v>
      </c>
      <c r="D1682" s="95">
        <v>67.099999999999994</v>
      </c>
      <c r="E1682" s="95">
        <v>217.965</v>
      </c>
      <c r="F1682" s="96">
        <f t="shared" si="371"/>
        <v>2010.4583333332066</v>
      </c>
      <c r="G1682" s="97">
        <v>3.2</v>
      </c>
      <c r="H1682" s="96">
        <f t="shared" si="368"/>
        <v>1586.6341884247465</v>
      </c>
      <c r="I1682" s="96">
        <f t="shared" si="364"/>
        <v>32.278667767760865</v>
      </c>
      <c r="J1682" s="98">
        <f t="shared" si="369"/>
        <v>814389.7836091175</v>
      </c>
      <c r="K1682" s="96">
        <f t="shared" si="365"/>
        <v>98.271261670451651</v>
      </c>
      <c r="L1682" s="98">
        <f t="shared" si="366"/>
        <v>50440.808669483631</v>
      </c>
      <c r="M1682" s="91">
        <f t="shared" si="358"/>
        <v>19.742039853739453</v>
      </c>
      <c r="N1682" s="87"/>
      <c r="O1682" s="99">
        <f t="shared" si="359"/>
        <v>21.859418086479788</v>
      </c>
      <c r="P1682" s="99"/>
      <c r="Q1682" s="107">
        <f t="shared" si="360"/>
        <v>4.2382194886901634E-2</v>
      </c>
      <c r="R1682" s="97">
        <f t="shared" si="367"/>
        <v>1.0189388850860499</v>
      </c>
      <c r="S1682" s="97">
        <f t="shared" si="370"/>
        <v>44.611475748375675</v>
      </c>
      <c r="T1682" s="100">
        <f t="shared" si="361"/>
        <v>0.11445705377866222</v>
      </c>
      <c r="U1682" s="100">
        <f t="shared" si="362"/>
        <v>2.7987409428008148E-2</v>
      </c>
      <c r="V1682" s="100">
        <f t="shared" si="363"/>
        <v>8.6469644350654074E-2</v>
      </c>
      <c r="Y1682" s="81"/>
      <c r="Z1682" s="81"/>
    </row>
    <row r="1683" spans="1:26" ht="13">
      <c r="A1683" s="74">
        <v>2010.07</v>
      </c>
      <c r="B1683" s="95">
        <v>1079.8</v>
      </c>
      <c r="C1683" s="96">
        <f>C1682*2/3+C1685/3</f>
        <v>22.143333333333334</v>
      </c>
      <c r="D1683" s="95">
        <f>D1682*2/3+D1685/3</f>
        <v>68.686666666666667</v>
      </c>
      <c r="E1683" s="95">
        <v>218.011</v>
      </c>
      <c r="F1683" s="96">
        <f t="shared" si="371"/>
        <v>2010.5416666665399</v>
      </c>
      <c r="G1683" s="97">
        <v>3.01</v>
      </c>
      <c r="H1683" s="96">
        <f t="shared" si="368"/>
        <v>1581.086715349225</v>
      </c>
      <c r="I1683" s="96">
        <f t="shared" si="364"/>
        <v>32.423161851160408</v>
      </c>
      <c r="J1683" s="98">
        <f t="shared" si="369"/>
        <v>812929.21941555582</v>
      </c>
      <c r="K1683" s="96">
        <f t="shared" si="365"/>
        <v>100.57378791284229</v>
      </c>
      <c r="L1683" s="98">
        <f t="shared" si="366"/>
        <v>51710.870825699036</v>
      </c>
      <c r="M1683" s="91">
        <f t="shared" si="358"/>
        <v>19.668660470717704</v>
      </c>
      <c r="N1683" s="87"/>
      <c r="O1683" s="99">
        <f t="shared" si="359"/>
        <v>21.774656015068224</v>
      </c>
      <c r="P1683" s="99"/>
      <c r="Q1683" s="107">
        <f t="shared" si="360"/>
        <v>4.4255547690110753E-2</v>
      </c>
      <c r="R1683" s="97">
        <f t="shared" si="367"/>
        <v>1.0294520196577643</v>
      </c>
      <c r="S1683" s="97">
        <f t="shared" si="370"/>
        <v>45.446776134510152</v>
      </c>
      <c r="T1683" s="100">
        <f t="shared" si="361"/>
        <v>0.1179078523833712</v>
      </c>
      <c r="U1683" s="100">
        <f t="shared" si="362"/>
        <v>2.6706010440047612E-2</v>
      </c>
      <c r="V1683" s="100">
        <f t="shared" si="363"/>
        <v>9.1201841943323592E-2</v>
      </c>
      <c r="Y1683" s="81"/>
      <c r="Z1683" s="81"/>
    </row>
    <row r="1684" spans="1:26" ht="13">
      <c r="A1684" s="74">
        <v>2010.08</v>
      </c>
      <c r="B1684" s="95">
        <v>1087.28</v>
      </c>
      <c r="C1684" s="96">
        <f>C1682/3+C1685*2/3</f>
        <v>22.246666666666666</v>
      </c>
      <c r="D1684" s="95">
        <f>D1682/3+D1685*2/3</f>
        <v>70.273333333333326</v>
      </c>
      <c r="E1684" s="95">
        <v>218.31200000000001</v>
      </c>
      <c r="F1684" s="96">
        <f t="shared" si="371"/>
        <v>2010.6249999998731</v>
      </c>
      <c r="G1684" s="97">
        <v>2.7</v>
      </c>
      <c r="H1684" s="96">
        <f t="shared" si="368"/>
        <v>1589.8441919821169</v>
      </c>
      <c r="I1684" s="96">
        <f t="shared" si="364"/>
        <v>32.529554292327788</v>
      </c>
      <c r="J1684" s="98">
        <f t="shared" si="369"/>
        <v>818825.72969819012</v>
      </c>
      <c r="K1684" s="96">
        <f t="shared" si="365"/>
        <v>102.75517884190207</v>
      </c>
      <c r="L1684" s="98">
        <f t="shared" si="366"/>
        <v>52922.534623087719</v>
      </c>
      <c r="M1684" s="91">
        <f t="shared" si="358"/>
        <v>19.770299174358573</v>
      </c>
      <c r="N1684" s="87"/>
      <c r="O1684" s="99">
        <f t="shared" si="359"/>
        <v>21.882717641224716</v>
      </c>
      <c r="P1684" s="99"/>
      <c r="Q1684" s="107">
        <f t="shared" si="360"/>
        <v>4.7235393545863251E-2</v>
      </c>
      <c r="R1684" s="97">
        <f t="shared" si="367"/>
        <v>1.006606134301999</v>
      </c>
      <c r="S1684" s="97">
        <f t="shared" si="370"/>
        <v>46.720769780709809</v>
      </c>
      <c r="T1684" s="100">
        <f t="shared" si="361"/>
        <v>0.12316107219014527</v>
      </c>
      <c r="U1684" s="100">
        <f t="shared" si="362"/>
        <v>2.330691784663852E-2</v>
      </c>
      <c r="V1684" s="100">
        <f t="shared" si="363"/>
        <v>9.9854154343506751E-2</v>
      </c>
      <c r="Y1684" s="81"/>
      <c r="Z1684" s="81"/>
    </row>
    <row r="1685" spans="1:26" ht="13">
      <c r="A1685" s="74">
        <v>2010.09</v>
      </c>
      <c r="B1685" s="95">
        <v>1122.08</v>
      </c>
      <c r="C1685" s="96">
        <v>22.35</v>
      </c>
      <c r="D1685" s="95">
        <v>71.86</v>
      </c>
      <c r="E1685" s="95">
        <v>218.43899999999999</v>
      </c>
      <c r="F1685" s="96">
        <f t="shared" si="371"/>
        <v>2010.7083333332064</v>
      </c>
      <c r="G1685" s="97">
        <v>2.65</v>
      </c>
      <c r="H1685" s="96">
        <f t="shared" si="368"/>
        <v>1639.7755832978539</v>
      </c>
      <c r="I1685" s="96">
        <f t="shared" si="364"/>
        <v>32.661650048755021</v>
      </c>
      <c r="J1685" s="98">
        <f t="shared" si="369"/>
        <v>845943.97904147708</v>
      </c>
      <c r="K1685" s="96">
        <f t="shared" si="365"/>
        <v>105.01414642073986</v>
      </c>
      <c r="L1685" s="98">
        <f t="shared" si="366"/>
        <v>54175.757819336002</v>
      </c>
      <c r="M1685" s="91">
        <f t="shared" si="358"/>
        <v>20.381395233204021</v>
      </c>
      <c r="N1685" s="87"/>
      <c r="O1685" s="99">
        <f t="shared" si="359"/>
        <v>22.552614727121686</v>
      </c>
      <c r="P1685" s="99"/>
      <c r="Q1685" s="107">
        <f t="shared" si="360"/>
        <v>4.5746695534279888E-2</v>
      </c>
      <c r="R1685" s="97">
        <f t="shared" si="367"/>
        <v>1.0118423248854442</v>
      </c>
      <c r="S1685" s="97">
        <f t="shared" si="370"/>
        <v>47.002070653156359</v>
      </c>
      <c r="T1685" s="100">
        <f t="shared" si="361"/>
        <v>0.11864716983627432</v>
      </c>
      <c r="U1685" s="100">
        <f t="shared" si="362"/>
        <v>2.2311539911794798E-2</v>
      </c>
      <c r="V1685" s="100">
        <f t="shared" si="363"/>
        <v>9.6335629924479527E-2</v>
      </c>
      <c r="Y1685" s="81"/>
      <c r="Z1685" s="81"/>
    </row>
    <row r="1686" spans="1:26" ht="13">
      <c r="A1686" s="74">
        <v>2010.1</v>
      </c>
      <c r="B1686" s="95">
        <v>1171.58</v>
      </c>
      <c r="C1686" s="96">
        <f>C1685*2/3+C1688/3</f>
        <v>22.476666666666667</v>
      </c>
      <c r="D1686" s="95">
        <f>D1685*2/3+D1688/3</f>
        <v>73.69</v>
      </c>
      <c r="E1686" s="95">
        <v>218.71100000000001</v>
      </c>
      <c r="F1686" s="96">
        <f t="shared" si="371"/>
        <v>2010.7916666665396</v>
      </c>
      <c r="G1686" s="97">
        <v>2.54</v>
      </c>
      <c r="H1686" s="96">
        <f t="shared" si="368"/>
        <v>1709.984195536575</v>
      </c>
      <c r="I1686" s="96">
        <f t="shared" si="364"/>
        <v>32.805907209361507</v>
      </c>
      <c r="J1686" s="98">
        <f t="shared" si="369"/>
        <v>883574.26012105867</v>
      </c>
      <c r="K1686" s="96">
        <f t="shared" si="365"/>
        <v>107.55452924178478</v>
      </c>
      <c r="L1686" s="98">
        <f t="shared" si="366"/>
        <v>55575.024521006511</v>
      </c>
      <c r="M1686" s="91">
        <f t="shared" si="358"/>
        <v>21.240127651759419</v>
      </c>
      <c r="N1686" s="87"/>
      <c r="O1686" s="99">
        <f t="shared" si="359"/>
        <v>23.493816810047182</v>
      </c>
      <c r="P1686" s="99"/>
      <c r="Q1686" s="107">
        <f t="shared" si="360"/>
        <v>4.4813802887339084E-2</v>
      </c>
      <c r="R1686" s="97">
        <f t="shared" si="367"/>
        <v>0.98304994184036232</v>
      </c>
      <c r="S1686" s="97">
        <f t="shared" si="370"/>
        <v>47.499538072109083</v>
      </c>
      <c r="T1686" s="100">
        <f t="shared" ref="T1686:T1739" si="372">(J1806/J1686)^(1/10)-1</f>
        <v>0.11564998089743628</v>
      </c>
      <c r="U1686" s="100">
        <f t="shared" si="362"/>
        <v>2.01756368609185E-2</v>
      </c>
      <c r="V1686" s="100">
        <f t="shared" si="363"/>
        <v>9.5474344036517778E-2</v>
      </c>
      <c r="Y1686" s="81"/>
      <c r="Z1686" s="81"/>
    </row>
    <row r="1687" spans="1:26" ht="13">
      <c r="A1687" s="74">
        <v>2010.11</v>
      </c>
      <c r="B1687" s="95">
        <v>1198.8900000000001</v>
      </c>
      <c r="C1687" s="96">
        <f>C1685/3+C1688*2/3</f>
        <v>22.603333333333335</v>
      </c>
      <c r="D1687" s="95">
        <f>D1685/3+D1688*2/3</f>
        <v>75.52</v>
      </c>
      <c r="E1687" s="95">
        <v>218.803</v>
      </c>
      <c r="F1687" s="96">
        <f t="shared" si="371"/>
        <v>2010.8749999998729</v>
      </c>
      <c r="G1687" s="97">
        <v>2.76</v>
      </c>
      <c r="H1687" s="96">
        <f t="shared" si="368"/>
        <v>1749.1088570312104</v>
      </c>
      <c r="I1687" s="96">
        <f t="shared" si="364"/>
        <v>32.97691242045736</v>
      </c>
      <c r="J1687" s="98">
        <f t="shared" si="369"/>
        <v>905210.52622141002</v>
      </c>
      <c r="K1687" s="96">
        <f t="shared" si="365"/>
        <v>110.17916646481078</v>
      </c>
      <c r="L1687" s="98">
        <f t="shared" si="366"/>
        <v>57020.659893935954</v>
      </c>
      <c r="M1687" s="91">
        <f t="shared" si="358"/>
        <v>21.700723827760605</v>
      </c>
      <c r="N1687" s="87"/>
      <c r="O1687" s="99">
        <f t="shared" si="359"/>
        <v>23.993185849903504</v>
      </c>
      <c r="P1687" s="99"/>
      <c r="Q1687" s="107">
        <f t="shared" si="360"/>
        <v>4.1598763705560954E-2</v>
      </c>
      <c r="R1687" s="97">
        <f t="shared" si="367"/>
        <v>0.95750629597564929</v>
      </c>
      <c r="S1687" s="97">
        <f t="shared" si="370"/>
        <v>46.674784558024029</v>
      </c>
      <c r="T1687" s="100">
        <f t="shared" si="372"/>
        <v>0.11734634061825444</v>
      </c>
      <c r="U1687" s="100">
        <f t="shared" si="362"/>
        <v>2.1315070488141297E-2</v>
      </c>
      <c r="V1687" s="100">
        <f t="shared" si="363"/>
        <v>9.6031270130113144E-2</v>
      </c>
      <c r="Y1687" s="81"/>
      <c r="Z1687" s="81"/>
    </row>
    <row r="1688" spans="1:26" ht="13">
      <c r="A1688" s="74">
        <v>2010.12</v>
      </c>
      <c r="B1688" s="95">
        <v>1241.53</v>
      </c>
      <c r="C1688" s="96">
        <v>22.73</v>
      </c>
      <c r="D1688" s="95">
        <v>77.349999999999994</v>
      </c>
      <c r="E1688" s="95">
        <v>219.179</v>
      </c>
      <c r="F1688" s="96">
        <f t="shared" si="371"/>
        <v>2010.9583333332062</v>
      </c>
      <c r="G1688" s="97">
        <v>3.29</v>
      </c>
      <c r="H1688" s="96">
        <f t="shared" si="368"/>
        <v>1808.2107654702315</v>
      </c>
      <c r="I1688" s="96">
        <f t="shared" si="364"/>
        <v>33.104822838866852</v>
      </c>
      <c r="J1688" s="98">
        <f t="shared" si="369"/>
        <v>937225.06070214184</v>
      </c>
      <c r="K1688" s="96">
        <f t="shared" si="365"/>
        <v>112.65543539755173</v>
      </c>
      <c r="L1688" s="98">
        <f t="shared" si="366"/>
        <v>58391.145155824401</v>
      </c>
      <c r="M1688" s="91">
        <f t="shared" si="358"/>
        <v>22.396379773044206</v>
      </c>
      <c r="N1688" s="87"/>
      <c r="O1688" s="99">
        <f t="shared" si="359"/>
        <v>24.75055377797063</v>
      </c>
      <c r="P1688" s="99"/>
      <c r="Q1688" s="107">
        <f t="shared" si="360"/>
        <v>3.5101900448263779E-2</v>
      </c>
      <c r="R1688" s="97">
        <f t="shared" si="367"/>
        <v>0.99432977220497754</v>
      </c>
      <c r="S1688" s="97">
        <f t="shared" si="370"/>
        <v>44.614732301828184</v>
      </c>
      <c r="T1688" s="100">
        <f t="shared" si="372"/>
        <v>0.11801886562262776</v>
      </c>
      <c r="U1688" s="100">
        <f t="shared" si="362"/>
        <v>2.5329539767073417E-2</v>
      </c>
      <c r="V1688" s="100">
        <f t="shared" si="363"/>
        <v>9.2689325855554339E-2</v>
      </c>
      <c r="Y1688" s="81"/>
      <c r="Z1688" s="81"/>
    </row>
    <row r="1689" spans="1:26" ht="13">
      <c r="A1689" s="74">
        <v>2011.01</v>
      </c>
      <c r="B1689" s="95">
        <v>1282.6199999999999</v>
      </c>
      <c r="C1689" s="96">
        <f>C1688*2/3+C1691/3</f>
        <v>22.963333333333335</v>
      </c>
      <c r="D1689" s="95">
        <f>D1688*2/3+D1691/3</f>
        <v>78.67</v>
      </c>
      <c r="E1689" s="95">
        <v>220.22300000000001</v>
      </c>
      <c r="F1689" s="96">
        <f t="shared" si="371"/>
        <v>2011.0416666665394</v>
      </c>
      <c r="G1689" s="97">
        <v>3.39</v>
      </c>
      <c r="H1689" s="96">
        <f t="shared" si="368"/>
        <v>1859.1999823360857</v>
      </c>
      <c r="I1689" s="96">
        <f t="shared" si="364"/>
        <v>33.286108845730602</v>
      </c>
      <c r="J1689" s="98">
        <f t="shared" si="369"/>
        <v>965091.32908731047</v>
      </c>
      <c r="K1689" s="96">
        <f t="shared" si="365"/>
        <v>114.03475901699636</v>
      </c>
      <c r="L1689" s="98">
        <f t="shared" si="366"/>
        <v>59194.254618904051</v>
      </c>
      <c r="M1689" s="91">
        <f t="shared" si="358"/>
        <v>22.978299430554973</v>
      </c>
      <c r="N1689" s="87"/>
      <c r="O1689" s="99">
        <f t="shared" si="359"/>
        <v>25.380551443716641</v>
      </c>
      <c r="P1689" s="99"/>
      <c r="Q1689" s="107">
        <f t="shared" si="360"/>
        <v>3.2812539448880615E-2</v>
      </c>
      <c r="R1689" s="97">
        <f t="shared" si="367"/>
        <v>0.98698454237292954</v>
      </c>
      <c r="S1689" s="97">
        <f t="shared" si="370"/>
        <v>44.151453078433043</v>
      </c>
      <c r="T1689" s="100">
        <f t="shared" si="372"/>
        <v>0.11735056505854025</v>
      </c>
      <c r="U1689" s="100">
        <f t="shared" si="362"/>
        <v>2.4589398477465663E-2</v>
      </c>
      <c r="V1689" s="100">
        <f t="shared" si="363"/>
        <v>9.2761166581074583E-2</v>
      </c>
      <c r="Y1689" s="81"/>
      <c r="Z1689" s="81"/>
    </row>
    <row r="1690" spans="1:26" ht="13">
      <c r="A1690" s="74">
        <v>2011.02</v>
      </c>
      <c r="B1690" s="95">
        <v>1321.12</v>
      </c>
      <c r="C1690" s="96">
        <f>C1688/3+C1691*2/3</f>
        <v>23.196666666666665</v>
      </c>
      <c r="D1690" s="95">
        <f>D1688/3+D1691*2/3</f>
        <v>79.990000000000009</v>
      </c>
      <c r="E1690" s="95">
        <v>221.309</v>
      </c>
      <c r="F1690" s="96">
        <f t="shared" si="371"/>
        <v>2011.1249999998727</v>
      </c>
      <c r="G1690" s="97">
        <v>3.58</v>
      </c>
      <c r="H1690" s="96">
        <f t="shared" si="368"/>
        <v>1905.6097445652902</v>
      </c>
      <c r="I1690" s="96">
        <f t="shared" si="364"/>
        <v>33.459333021552055</v>
      </c>
      <c r="J1690" s="98">
        <f t="shared" si="369"/>
        <v>990629.51876290154</v>
      </c>
      <c r="K1690" s="96">
        <f t="shared" si="365"/>
        <v>115.37916575918736</v>
      </c>
      <c r="L1690" s="98">
        <f t="shared" si="366"/>
        <v>59979.755969059974</v>
      </c>
      <c r="M1690" s="91">
        <f t="shared" si="358"/>
        <v>23.489828703298517</v>
      </c>
      <c r="N1690" s="87"/>
      <c r="O1690" s="99">
        <f t="shared" si="359"/>
        <v>25.931891523572471</v>
      </c>
      <c r="P1690" s="99"/>
      <c r="Q1690" s="107">
        <f t="shared" si="360"/>
        <v>3.0059945553653114E-2</v>
      </c>
      <c r="R1690" s="97">
        <f t="shared" si="367"/>
        <v>1.0172700924103824</v>
      </c>
      <c r="S1690" s="97">
        <f t="shared" si="370"/>
        <v>43.362963112026527</v>
      </c>
      <c r="T1690" s="100">
        <f t="shared" si="372"/>
        <v>0.11657182162075608</v>
      </c>
      <c r="U1690" s="100">
        <f t="shared" si="362"/>
        <v>2.4237185033735509E-2</v>
      </c>
      <c r="V1690" s="100">
        <f t="shared" si="363"/>
        <v>9.2334636587020569E-2</v>
      </c>
      <c r="Y1690" s="81"/>
      <c r="Z1690" s="81"/>
    </row>
    <row r="1691" spans="1:26" ht="13">
      <c r="A1691" s="74">
        <v>2011.03</v>
      </c>
      <c r="B1691" s="95">
        <v>1304.49</v>
      </c>
      <c r="C1691" s="96">
        <v>23.43</v>
      </c>
      <c r="D1691" s="95">
        <v>81.31</v>
      </c>
      <c r="E1691" s="95">
        <v>223.46700000000001</v>
      </c>
      <c r="F1691" s="96">
        <f t="shared" si="371"/>
        <v>2011.2083333332059</v>
      </c>
      <c r="G1691" s="97">
        <v>3.41</v>
      </c>
      <c r="H1691" s="96">
        <f>B1691*$E$1859/E1691</f>
        <v>1863.4516507806516</v>
      </c>
      <c r="I1691" s="96">
        <f t="shared" si="364"/>
        <v>33.469533823786051</v>
      </c>
      <c r="J1691" s="98">
        <f t="shared" si="369"/>
        <v>970163.59707022144</v>
      </c>
      <c r="K1691" s="96">
        <f t="shared" si="365"/>
        <v>116.15056744396261</v>
      </c>
      <c r="L1691" s="98">
        <f t="shared" si="366"/>
        <v>60471.143571648478</v>
      </c>
      <c r="M1691" s="91">
        <f t="shared" si="358"/>
        <v>22.899336430143638</v>
      </c>
      <c r="N1691" s="87"/>
      <c r="O1691" s="99">
        <f t="shared" si="359"/>
        <v>25.267990036105875</v>
      </c>
      <c r="P1691" s="99"/>
      <c r="Q1691" s="107">
        <f t="shared" si="360"/>
        <v>3.3618415146610424E-2</v>
      </c>
      <c r="R1691" s="97">
        <f t="shared" si="367"/>
        <v>0.99864955434184033</v>
      </c>
      <c r="S1691" s="97">
        <f t="shared" si="370"/>
        <v>43.685861509861702</v>
      </c>
      <c r="T1691" s="100">
        <f t="shared" si="372"/>
        <v>0.11903020592699298</v>
      </c>
      <c r="U1691" s="100">
        <f t="shared" si="362"/>
        <v>1.953879574426054E-2</v>
      </c>
      <c r="V1691" s="100">
        <f t="shared" si="363"/>
        <v>9.9491410182732443E-2</v>
      </c>
      <c r="Y1691" s="81"/>
      <c r="Z1691" s="81"/>
    </row>
    <row r="1692" spans="1:26" ht="13">
      <c r="A1692" s="74">
        <v>2011.04</v>
      </c>
      <c r="B1692" s="95">
        <v>1331.51</v>
      </c>
      <c r="C1692" s="96">
        <f>C1691*2/3+C1694/3</f>
        <v>23.733333333333334</v>
      </c>
      <c r="D1692" s="95">
        <f>D1691*2/3+D1694/3</f>
        <v>82.163333333333341</v>
      </c>
      <c r="E1692" s="95">
        <v>224.90600000000001</v>
      </c>
      <c r="F1692" s="96">
        <f t="shared" si="371"/>
        <v>2011.2916666665392</v>
      </c>
      <c r="G1692" s="97">
        <v>3.46</v>
      </c>
      <c r="H1692" s="96">
        <f t="shared" si="368"/>
        <v>1889.8797184379246</v>
      </c>
      <c r="I1692" s="96">
        <f t="shared" si="364"/>
        <v>33.685924489935047</v>
      </c>
      <c r="J1692" s="98">
        <f t="shared" si="369"/>
        <v>985384.25169587927</v>
      </c>
      <c r="K1692" s="96">
        <f t="shared" si="365"/>
        <v>116.61858886972037</v>
      </c>
      <c r="L1692" s="98">
        <f t="shared" si="366"/>
        <v>60804.991876520478</v>
      </c>
      <c r="M1692" s="91">
        <f t="shared" si="358"/>
        <v>23.143929447285938</v>
      </c>
      <c r="N1692" s="87"/>
      <c r="O1692" s="99">
        <f t="shared" si="359"/>
        <v>25.526061033561675</v>
      </c>
      <c r="P1692" s="99"/>
      <c r="Q1692" s="107">
        <f t="shared" si="360"/>
        <v>3.2908223969483313E-2</v>
      </c>
      <c r="R1692" s="97">
        <f t="shared" si="367"/>
        <v>1.0275324139969944</v>
      </c>
      <c r="S1692" s="97">
        <f t="shared" si="370"/>
        <v>43.347731465568302</v>
      </c>
      <c r="T1692" s="100">
        <f t="shared" si="372"/>
        <v>0.12292232877039733</v>
      </c>
      <c r="U1692" s="100">
        <f t="shared" si="362"/>
        <v>1.9353414887507636E-2</v>
      </c>
      <c r="V1692" s="100">
        <f t="shared" si="363"/>
        <v>0.10356891388288969</v>
      </c>
      <c r="Y1692" s="81"/>
      <c r="Z1692" s="81"/>
    </row>
    <row r="1693" spans="1:26" ht="13">
      <c r="A1693" s="74">
        <v>2011.05</v>
      </c>
      <c r="B1693" s="95">
        <v>1338.31</v>
      </c>
      <c r="C1693" s="96">
        <f>C1691/3+C1694*2/3</f>
        <v>24.036666666666665</v>
      </c>
      <c r="D1693" s="95">
        <f>D1691/3+D1694*2/3</f>
        <v>83.016666666666666</v>
      </c>
      <c r="E1693" s="95">
        <v>225.964</v>
      </c>
      <c r="F1693" s="96">
        <f t="shared" si="371"/>
        <v>2011.3749999998724</v>
      </c>
      <c r="G1693" s="97">
        <v>3.17</v>
      </c>
      <c r="H1693" s="96">
        <f t="shared" si="368"/>
        <v>1890.6373907126795</v>
      </c>
      <c r="I1693" s="96">
        <f t="shared" si="364"/>
        <v>33.956722095850061</v>
      </c>
      <c r="J1693" s="98">
        <f t="shared" si="369"/>
        <v>987254.72342963086</v>
      </c>
      <c r="K1693" s="96">
        <f t="shared" si="365"/>
        <v>117.27807014244154</v>
      </c>
      <c r="L1693" s="98">
        <f t="shared" si="366"/>
        <v>61240.367545673158</v>
      </c>
      <c r="M1693" s="91">
        <f t="shared" si="358"/>
        <v>23.059491506095334</v>
      </c>
      <c r="N1693" s="87"/>
      <c r="O1693" s="99">
        <f t="shared" si="359"/>
        <v>25.422751410495927</v>
      </c>
      <c r="P1693" s="99"/>
      <c r="Q1693" s="107">
        <f t="shared" si="360"/>
        <v>3.5984982522714586E-2</v>
      </c>
      <c r="R1693" s="97">
        <f t="shared" si="367"/>
        <v>1.0172079264743594</v>
      </c>
      <c r="S1693" s="97">
        <f t="shared" si="370"/>
        <v>44.33265005467247</v>
      </c>
      <c r="T1693" s="100">
        <f t="shared" si="372"/>
        <v>0.12266336224044827</v>
      </c>
      <c r="U1693" s="100">
        <f t="shared" si="362"/>
        <v>1.6578487443136503E-2</v>
      </c>
      <c r="V1693" s="100">
        <f t="shared" si="363"/>
        <v>0.10608487479731177</v>
      </c>
      <c r="Y1693" s="81"/>
      <c r="Z1693" s="81"/>
    </row>
    <row r="1694" spans="1:26" ht="13">
      <c r="A1694" s="74">
        <v>2011.06</v>
      </c>
      <c r="B1694" s="95">
        <v>1287.29</v>
      </c>
      <c r="C1694" s="96">
        <v>24.34</v>
      </c>
      <c r="D1694" s="95">
        <v>83.87</v>
      </c>
      <c r="E1694" s="95">
        <v>225.72200000000001</v>
      </c>
      <c r="F1694" s="96">
        <f t="shared" si="371"/>
        <v>2011.4583333332057</v>
      </c>
      <c r="G1694" s="97">
        <v>3</v>
      </c>
      <c r="H1694" s="96">
        <f t="shared" si="368"/>
        <v>1820.5108826122391</v>
      </c>
      <c r="I1694" s="96">
        <f t="shared" si="364"/>
        <v>34.422107592525307</v>
      </c>
      <c r="J1694" s="98">
        <f t="shared" si="369"/>
        <v>952133.88129457226</v>
      </c>
      <c r="K1694" s="96">
        <f t="shared" si="365"/>
        <v>118.61060656471231</v>
      </c>
      <c r="L1694" s="98">
        <f t="shared" si="366"/>
        <v>62033.783082425703</v>
      </c>
      <c r="M1694" s="91">
        <f t="shared" si="358"/>
        <v>22.100831286610987</v>
      </c>
      <c r="N1694" s="87"/>
      <c r="O1694" s="99">
        <f t="shared" si="359"/>
        <v>24.359226657703807</v>
      </c>
      <c r="P1694" s="99"/>
      <c r="Q1694" s="107">
        <f t="shared" si="360"/>
        <v>3.9283553984869657E-2</v>
      </c>
      <c r="R1694" s="97">
        <f t="shared" si="367"/>
        <v>1.0024999999999999</v>
      </c>
      <c r="S1694" s="97">
        <f t="shared" si="370"/>
        <v>45.143870635489286</v>
      </c>
      <c r="T1694" s="100">
        <f t="shared" si="372"/>
        <v>0.12771753734754632</v>
      </c>
      <c r="U1694" s="100">
        <f t="shared" si="362"/>
        <v>1.4863335423374924E-2</v>
      </c>
      <c r="V1694" s="100">
        <f t="shared" si="363"/>
        <v>0.11285420192417139</v>
      </c>
      <c r="Y1694" s="81"/>
      <c r="Z1694" s="81"/>
    </row>
    <row r="1695" spans="1:26" ht="13">
      <c r="A1695" s="74">
        <v>2011.07</v>
      </c>
      <c r="B1695" s="95">
        <v>1325.19</v>
      </c>
      <c r="C1695" s="96">
        <f>C1694*2/3+C1697/3</f>
        <v>24.619999999999997</v>
      </c>
      <c r="D1695" s="95">
        <f>D1694*2/3+D1697/3</f>
        <v>84.906666666666666</v>
      </c>
      <c r="E1695" s="95">
        <v>225.922</v>
      </c>
      <c r="F1695" s="96">
        <f t="shared" si="371"/>
        <v>2011.541666666539</v>
      </c>
      <c r="G1695" s="97">
        <v>3</v>
      </c>
      <c r="H1695" s="96">
        <f t="shared" si="368"/>
        <v>1872.4507325315813</v>
      </c>
      <c r="I1695" s="96">
        <f t="shared" si="364"/>
        <v>34.787266003310862</v>
      </c>
      <c r="J1695" s="98">
        <f t="shared" si="369"/>
        <v>980814.76932415622</v>
      </c>
      <c r="K1695" s="96">
        <f t="shared" si="365"/>
        <v>119.97038175417471</v>
      </c>
      <c r="L1695" s="98">
        <f t="shared" si="366"/>
        <v>62842.092591062174</v>
      </c>
      <c r="M1695" s="91">
        <f t="shared" si="358"/>
        <v>22.610981701156611</v>
      </c>
      <c r="N1695" s="87"/>
      <c r="O1695" s="99">
        <f t="shared" si="359"/>
        <v>24.915089078411945</v>
      </c>
      <c r="P1695" s="99"/>
      <c r="Q1695" s="107">
        <f t="shared" si="360"/>
        <v>3.864150412461094E-2</v>
      </c>
      <c r="R1695" s="97">
        <f t="shared" si="367"/>
        <v>1.0645164336237931</v>
      </c>
      <c r="S1695" s="97">
        <f t="shared" si="370"/>
        <v>45.216666280852998</v>
      </c>
      <c r="T1695" s="100">
        <f t="shared" si="372"/>
        <v>0.12723865357579878</v>
      </c>
      <c r="U1695" s="100">
        <f t="shared" si="362"/>
        <v>1.6208166046813854E-2</v>
      </c>
      <c r="V1695" s="100">
        <f t="shared" si="363"/>
        <v>0.11103048752898492</v>
      </c>
      <c r="Y1695" s="81"/>
      <c r="Z1695" s="81"/>
    </row>
    <row r="1696" spans="1:26" ht="13">
      <c r="A1696" s="74">
        <v>2011.08</v>
      </c>
      <c r="B1696" s="95">
        <v>1185.31</v>
      </c>
      <c r="C1696" s="96">
        <f>C1694/3+C1697*2/3</f>
        <v>24.9</v>
      </c>
      <c r="D1696" s="95">
        <f>D1694/3+D1697*2/3</f>
        <v>85.943333333333342</v>
      </c>
      <c r="E1696" s="95">
        <v>226.54499999999999</v>
      </c>
      <c r="F1696" s="96">
        <f t="shared" si="371"/>
        <v>2011.6249999998722</v>
      </c>
      <c r="G1696" s="97">
        <v>2.2999999999999998</v>
      </c>
      <c r="H1696" s="96">
        <f t="shared" si="368"/>
        <v>1670.1990812200661</v>
      </c>
      <c r="I1696" s="96">
        <f t="shared" si="364"/>
        <v>35.08614381248757</v>
      </c>
      <c r="J1696" s="98">
        <f t="shared" si="369"/>
        <v>876404.19517175481</v>
      </c>
      <c r="K1696" s="96">
        <f t="shared" si="365"/>
        <v>121.10121096618036</v>
      </c>
      <c r="L1696" s="98">
        <f t="shared" si="366"/>
        <v>63545.484202763713</v>
      </c>
      <c r="M1696" s="91">
        <f t="shared" si="358"/>
        <v>20.049852721660486</v>
      </c>
      <c r="N1696" s="87"/>
      <c r="O1696" s="99">
        <f t="shared" si="359"/>
        <v>22.092618712120778</v>
      </c>
      <c r="P1696" s="99"/>
      <c r="Q1696" s="107">
        <f t="shared" si="360"/>
        <v>5.1573026527262582E-2</v>
      </c>
      <c r="R1696" s="97">
        <f t="shared" si="367"/>
        <v>1.0307073647848104</v>
      </c>
      <c r="S1696" s="97">
        <f t="shared" si="370"/>
        <v>48.001515882157548</v>
      </c>
      <c r="T1696" s="100">
        <f t="shared" si="372"/>
        <v>0.1422302518538705</v>
      </c>
      <c r="U1696" s="100">
        <f t="shared" si="362"/>
        <v>1.0430351899859192E-2</v>
      </c>
      <c r="V1696" s="100">
        <f t="shared" si="363"/>
        <v>0.13179989995401131</v>
      </c>
      <c r="Y1696" s="81"/>
      <c r="Z1696" s="81"/>
    </row>
    <row r="1697" spans="1:26" ht="13">
      <c r="A1697" s="74">
        <v>2011.09</v>
      </c>
      <c r="B1697" s="95">
        <v>1173.8800000000001</v>
      </c>
      <c r="C1697" s="96">
        <v>25.18</v>
      </c>
      <c r="D1697" s="95">
        <v>86.98</v>
      </c>
      <c r="E1697" s="95">
        <v>226.88900000000001</v>
      </c>
      <c r="F1697" s="96">
        <f t="shared" si="371"/>
        <v>2011.7083333332055</v>
      </c>
      <c r="G1697" s="97">
        <v>1.98</v>
      </c>
      <c r="H1697" s="96">
        <f t="shared" si="368"/>
        <v>1651.5854031707131</v>
      </c>
      <c r="I1697" s="96">
        <f t="shared" si="364"/>
        <v>35.426892401130054</v>
      </c>
      <c r="J1697" s="98">
        <f t="shared" si="369"/>
        <v>868186.16340685356</v>
      </c>
      <c r="K1697" s="96">
        <f t="shared" si="365"/>
        <v>122.37613586379238</v>
      </c>
      <c r="L1697" s="98">
        <f t="shared" si="366"/>
        <v>64329.260651112643</v>
      </c>
      <c r="M1697" s="91">
        <f t="shared" si="358"/>
        <v>19.698114568877703</v>
      </c>
      <c r="N1697" s="87"/>
      <c r="O1697" s="99">
        <f t="shared" si="359"/>
        <v>21.706400031075063</v>
      </c>
      <c r="P1697" s="99"/>
      <c r="Q1697" s="107">
        <f t="shared" si="360"/>
        <v>5.5358354551440635E-2</v>
      </c>
      <c r="R1697" s="97">
        <f t="shared" si="367"/>
        <v>0.98647982816789093</v>
      </c>
      <c r="S1697" s="97">
        <f t="shared" si="370"/>
        <v>49.400503148048266</v>
      </c>
      <c r="T1697" s="100">
        <f t="shared" si="372"/>
        <v>0.14290119686247271</v>
      </c>
      <c r="U1697" s="100">
        <f t="shared" si="362"/>
        <v>6.5234102391205084E-3</v>
      </c>
      <c r="V1697" s="100">
        <f t="shared" si="363"/>
        <v>0.1363777866233522</v>
      </c>
      <c r="Y1697" s="81"/>
      <c r="Z1697" s="81"/>
    </row>
    <row r="1698" spans="1:26" ht="13">
      <c r="A1698" s="74">
        <v>2011.1</v>
      </c>
      <c r="B1698" s="95">
        <v>1207.22</v>
      </c>
      <c r="C1698" s="96">
        <f>C1697*2/3+C1700/3</f>
        <v>25.596666666666664</v>
      </c>
      <c r="D1698" s="95">
        <f>D1697*2/3+D1700/3</f>
        <v>86.97</v>
      </c>
      <c r="E1698" s="95">
        <v>226.42099999999999</v>
      </c>
      <c r="F1698" s="96">
        <f t="shared" si="371"/>
        <v>2011.7916666665387</v>
      </c>
      <c r="G1698" s="97">
        <v>2.15</v>
      </c>
      <c r="H1698" s="96">
        <f t="shared" si="368"/>
        <v>1702.0036657818837</v>
      </c>
      <c r="I1698" s="96">
        <f t="shared" si="364"/>
        <v>36.087556947750706</v>
      </c>
      <c r="J1698" s="98">
        <f t="shared" si="369"/>
        <v>896270.2885313658</v>
      </c>
      <c r="K1698" s="96">
        <f t="shared" si="365"/>
        <v>122.61498220129755</v>
      </c>
      <c r="L1698" s="98">
        <f t="shared" si="366"/>
        <v>64568.700811428644</v>
      </c>
      <c r="M1698" s="91">
        <f t="shared" si="358"/>
        <v>20.15582478668874</v>
      </c>
      <c r="N1698" s="87"/>
      <c r="O1698" s="99">
        <f t="shared" si="359"/>
        <v>22.212668163493934</v>
      </c>
      <c r="P1698" s="99"/>
      <c r="Q1698" s="107">
        <f t="shared" si="360"/>
        <v>5.2639316240052067E-2</v>
      </c>
      <c r="R1698" s="97">
        <f t="shared" si="367"/>
        <v>1.0143693635798472</v>
      </c>
      <c r="S1698" s="97">
        <f t="shared" si="370"/>
        <v>48.833327513485166</v>
      </c>
      <c r="T1698" s="100">
        <f t="shared" si="372"/>
        <v>0.13884072918840928</v>
      </c>
      <c r="U1698" s="100">
        <f t="shared" si="362"/>
        <v>5.0132943302627631E-3</v>
      </c>
      <c r="V1698" s="100">
        <f t="shared" si="363"/>
        <v>0.13382743485814652</v>
      </c>
      <c r="Y1698" s="81"/>
      <c r="Z1698" s="81"/>
    </row>
    <row r="1699" spans="1:26" ht="13">
      <c r="A1699" s="74">
        <v>2011.11</v>
      </c>
      <c r="B1699" s="95">
        <v>1226.42</v>
      </c>
      <c r="C1699" s="96">
        <f>C1697/3+C1700*2/3</f>
        <v>26.013333333333335</v>
      </c>
      <c r="D1699" s="95">
        <f>D1697/3+D1700*2/3</f>
        <v>86.960000000000008</v>
      </c>
      <c r="E1699" s="95">
        <v>226.23</v>
      </c>
      <c r="F1699" s="96">
        <f t="shared" si="371"/>
        <v>2011.874999999872</v>
      </c>
      <c r="G1699" s="97">
        <v>2.0099999999999998</v>
      </c>
      <c r="H1699" s="96">
        <f t="shared" si="368"/>
        <v>1730.5326685673867</v>
      </c>
      <c r="I1699" s="96">
        <f t="shared" si="364"/>
        <v>36.705959745981218</v>
      </c>
      <c r="J1699" s="98">
        <f t="shared" si="369"/>
        <v>912904.3514038244</v>
      </c>
      <c r="K1699" s="96">
        <f t="shared" si="365"/>
        <v>122.70439234407459</v>
      </c>
      <c r="L1699" s="98">
        <f t="shared" si="366"/>
        <v>64729.996573829994</v>
      </c>
      <c r="M1699" s="91">
        <f t="shared" si="358"/>
        <v>20.345246797645814</v>
      </c>
      <c r="N1699" s="87"/>
      <c r="O1699" s="99">
        <f t="shared" si="359"/>
        <v>22.423888769998189</v>
      </c>
      <c r="P1699" s="99"/>
      <c r="Q1699" s="107">
        <f t="shared" si="360"/>
        <v>5.3664048821724611E-2</v>
      </c>
      <c r="R1699" s="97">
        <f t="shared" si="367"/>
        <v>1.0043741279485761</v>
      </c>
      <c r="S1699" s="97">
        <f t="shared" si="370"/>
        <v>49.576852466966351</v>
      </c>
      <c r="T1699" s="100">
        <f t="shared" si="372"/>
        <v>0.14147135410418943</v>
      </c>
      <c r="U1699" s="100">
        <f t="shared" si="362"/>
        <v>3.3198404340519794E-3</v>
      </c>
      <c r="V1699" s="100">
        <f t="shared" si="363"/>
        <v>0.13815151367013745</v>
      </c>
      <c r="Y1699" s="81"/>
      <c r="Z1699" s="81"/>
    </row>
    <row r="1700" spans="1:26" ht="13">
      <c r="A1700" s="74">
        <v>2011.12</v>
      </c>
      <c r="B1700" s="95">
        <v>1243.32</v>
      </c>
      <c r="C1700" s="96">
        <v>26.43</v>
      </c>
      <c r="D1700" s="95">
        <v>86.95</v>
      </c>
      <c r="E1700" s="95">
        <v>225.672</v>
      </c>
      <c r="F1700" s="96">
        <f t="shared" si="371"/>
        <v>2011.9583333332052</v>
      </c>
      <c r="G1700" s="97">
        <v>1.98</v>
      </c>
      <c r="H1700" s="96">
        <f t="shared" si="368"/>
        <v>1758.7172181750498</v>
      </c>
      <c r="I1700" s="96">
        <f t="shared" si="364"/>
        <v>37.386108223439315</v>
      </c>
      <c r="J1700" s="98">
        <f t="shared" si="369"/>
        <v>929416.00717209338</v>
      </c>
      <c r="K1700" s="96">
        <f t="shared" si="365"/>
        <v>122.99364774983158</v>
      </c>
      <c r="L1700" s="98">
        <f t="shared" si="366"/>
        <v>64997.524228367212</v>
      </c>
      <c r="M1700" s="91">
        <f t="shared" si="358"/>
        <v>20.523575499431686</v>
      </c>
      <c r="N1700" s="87"/>
      <c r="O1700" s="99">
        <f t="shared" si="359"/>
        <v>22.623608815264802</v>
      </c>
      <c r="P1700" s="99"/>
      <c r="Q1700" s="107">
        <f t="shared" si="360"/>
        <v>5.3689049554547091E-2</v>
      </c>
      <c r="R1700" s="97">
        <f t="shared" si="367"/>
        <v>1.0025501440208808</v>
      </c>
      <c r="S1700" s="97">
        <f t="shared" si="370"/>
        <v>49.916828638275653</v>
      </c>
      <c r="T1700" s="100">
        <f t="shared" si="372"/>
        <v>0.13938028915548339</v>
      </c>
      <c r="U1700" s="100">
        <f t="shared" si="362"/>
        <v>3.2849756444806033E-3</v>
      </c>
      <c r="V1700" s="100">
        <f t="shared" si="363"/>
        <v>0.13609531351100279</v>
      </c>
      <c r="Y1700" s="81"/>
      <c r="Z1700" s="81"/>
    </row>
    <row r="1701" spans="1:26" ht="13">
      <c r="A1701" s="74">
        <v>2012.01</v>
      </c>
      <c r="B1701" s="95">
        <v>1300.58</v>
      </c>
      <c r="C1701" s="96">
        <f>C1700*2/3+C1703/3</f>
        <v>26.736666666666668</v>
      </c>
      <c r="D1701" s="95">
        <f>D1700*2/3+D1703/3</f>
        <v>87.48</v>
      </c>
      <c r="E1701" s="95">
        <v>226.66499999999999</v>
      </c>
      <c r="F1701" s="96">
        <f t="shared" si="371"/>
        <v>2012.0416666665385</v>
      </c>
      <c r="G1701" s="97">
        <v>1.97</v>
      </c>
      <c r="H1701" s="96">
        <f t="shared" si="368"/>
        <v>1831.6537528511235</v>
      </c>
      <c r="I1701" s="96">
        <f t="shared" si="364"/>
        <v>37.654212611857432</v>
      </c>
      <c r="J1701" s="98">
        <f t="shared" si="369"/>
        <v>969618.46331446455</v>
      </c>
      <c r="K1701" s="96">
        <f t="shared" si="365"/>
        <v>123.20124121500889</v>
      </c>
      <c r="L1701" s="98">
        <f t="shared" si="366"/>
        <v>65218.766374040308</v>
      </c>
      <c r="M1701" s="91">
        <f t="shared" si="358"/>
        <v>21.213008091803445</v>
      </c>
      <c r="N1701" s="87"/>
      <c r="O1701" s="99">
        <f t="shared" si="359"/>
        <v>23.386046013731423</v>
      </c>
      <c r="P1701" s="99"/>
      <c r="Q1701" s="107">
        <f t="shared" si="360"/>
        <v>5.2423716122966452E-2</v>
      </c>
      <c r="R1701" s="97">
        <f t="shared" si="367"/>
        <v>1.0016416666666668</v>
      </c>
      <c r="S1701" s="97">
        <f t="shared" si="370"/>
        <v>49.824884709754606</v>
      </c>
      <c r="T1701" s="100">
        <f t="shared" si="372"/>
        <v>0.13126854152476009</v>
      </c>
      <c r="U1701" s="100">
        <f t="shared" si="362"/>
        <v>7.9281946645526347E-5</v>
      </c>
      <c r="V1701" s="100">
        <f t="shared" si="363"/>
        <v>0.13118925957811456</v>
      </c>
      <c r="Y1701" s="81"/>
      <c r="Z1701" s="81"/>
    </row>
    <row r="1702" spans="1:26" ht="13">
      <c r="A1702" s="74">
        <v>2012.02</v>
      </c>
      <c r="B1702" s="95">
        <v>1352.49</v>
      </c>
      <c r="C1702" s="96">
        <f>C1700/3+C1703*2/3</f>
        <v>27.043333333333337</v>
      </c>
      <c r="D1702" s="95">
        <f>D1700/3+D1703*2/3</f>
        <v>88.01</v>
      </c>
      <c r="E1702" s="95">
        <v>227.66300000000001</v>
      </c>
      <c r="F1702" s="96">
        <f t="shared" si="371"/>
        <v>2012.1249999998718</v>
      </c>
      <c r="G1702" s="97">
        <v>1.97</v>
      </c>
      <c r="H1702" s="96">
        <f t="shared" si="368"/>
        <v>1896.4106334582248</v>
      </c>
      <c r="I1702" s="96">
        <f t="shared" si="364"/>
        <v>37.919145352267748</v>
      </c>
      <c r="J1702" s="98">
        <f t="shared" si="369"/>
        <v>1005571.4332729031</v>
      </c>
      <c r="K1702" s="96">
        <f t="shared" si="365"/>
        <v>123.40431341500373</v>
      </c>
      <c r="L1702" s="98">
        <f t="shared" si="366"/>
        <v>65435.117333472495</v>
      </c>
      <c r="M1702" s="91">
        <f t="shared" si="358"/>
        <v>21.797435963717525</v>
      </c>
      <c r="N1702" s="87"/>
      <c r="O1702" s="99">
        <f t="shared" si="359"/>
        <v>24.031932260644211</v>
      </c>
      <c r="P1702" s="99"/>
      <c r="Q1702" s="107">
        <f t="shared" si="360"/>
        <v>5.1205760095649297E-2</v>
      </c>
      <c r="R1702" s="97">
        <f t="shared" si="367"/>
        <v>0.98381158299933291</v>
      </c>
      <c r="S1702" s="97">
        <f t="shared" si="370"/>
        <v>49.687906026101899</v>
      </c>
      <c r="T1702" s="100">
        <f t="shared" si="372"/>
        <v>0.12282176668922729</v>
      </c>
      <c r="U1702" s="100">
        <f t="shared" si="362"/>
        <v>-1.9490135365755057E-3</v>
      </c>
      <c r="V1702" s="100">
        <f t="shared" si="363"/>
        <v>0.12477078022580279</v>
      </c>
      <c r="Y1702" s="81"/>
      <c r="Z1702" s="81"/>
    </row>
    <row r="1703" spans="1:26" ht="13">
      <c r="A1703" s="74">
        <v>2012.03</v>
      </c>
      <c r="B1703" s="95">
        <v>1389.24</v>
      </c>
      <c r="C1703" s="96">
        <v>27.35</v>
      </c>
      <c r="D1703" s="95">
        <v>88.54</v>
      </c>
      <c r="E1703" s="95">
        <v>229.392</v>
      </c>
      <c r="F1703" s="96">
        <f t="shared" si="371"/>
        <v>2012.208333333205</v>
      </c>
      <c r="G1703" s="97">
        <v>2.17</v>
      </c>
      <c r="H1703" s="96">
        <f t="shared" si="368"/>
        <v>1933.2578617388569</v>
      </c>
      <c r="I1703" s="96">
        <f t="shared" si="364"/>
        <v>38.060092222047842</v>
      </c>
      <c r="J1703" s="98">
        <f t="shared" si="369"/>
        <v>1026791.4499550271</v>
      </c>
      <c r="K1703" s="96">
        <f t="shared" si="365"/>
        <v>123.21172085338632</v>
      </c>
      <c r="L1703" s="98">
        <f t="shared" si="366"/>
        <v>65440.179507513531</v>
      </c>
      <c r="M1703" s="91">
        <f t="shared" si="358"/>
        <v>22.053943972904698</v>
      </c>
      <c r="N1703" s="87"/>
      <c r="O1703" s="99">
        <f t="shared" si="359"/>
        <v>24.315942005487798</v>
      </c>
      <c r="P1703" s="99"/>
      <c r="Q1703" s="107">
        <f t="shared" si="360"/>
        <v>4.8872819302674717E-2</v>
      </c>
      <c r="R1703" s="97">
        <f t="shared" si="367"/>
        <v>1.0125684261707941</v>
      </c>
      <c r="S1703" s="97">
        <f t="shared" si="370"/>
        <v>48.515086812518632</v>
      </c>
      <c r="T1703" s="100">
        <f t="shared" si="372"/>
        <v>0.11799260850579563</v>
      </c>
      <c r="U1703" s="100">
        <f t="shared" si="362"/>
        <v>-2.5243235935009656E-3</v>
      </c>
      <c r="V1703" s="100">
        <f t="shared" si="363"/>
        <v>0.12051693209929659</v>
      </c>
      <c r="Y1703" s="81"/>
      <c r="Z1703" s="81"/>
    </row>
    <row r="1704" spans="1:26" ht="13">
      <c r="A1704" s="74">
        <v>2012.04</v>
      </c>
      <c r="B1704" s="95">
        <v>1386.43</v>
      </c>
      <c r="C1704" s="96">
        <f>C1703*2/3+C1706/3</f>
        <v>27.673333333333332</v>
      </c>
      <c r="D1704" s="95">
        <f>D1703*2/3+D1706/3</f>
        <v>88.333333333333343</v>
      </c>
      <c r="E1704" s="95">
        <v>230.08500000000001</v>
      </c>
      <c r="F1704" s="96">
        <f t="shared" si="371"/>
        <v>2012.2916666665383</v>
      </c>
      <c r="G1704" s="97">
        <v>2.0499999999999998</v>
      </c>
      <c r="H1704" s="96">
        <f t="shared" si="368"/>
        <v>1923.5364226916136</v>
      </c>
      <c r="I1704" s="96">
        <f t="shared" si="364"/>
        <v>38.394051343344117</v>
      </c>
      <c r="J1704" s="98">
        <f t="shared" si="369"/>
        <v>1023327.5215313394</v>
      </c>
      <c r="K1704" s="96">
        <f t="shared" si="365"/>
        <v>122.55388588275345</v>
      </c>
      <c r="L1704" s="98">
        <f t="shared" si="366"/>
        <v>65199.058783062719</v>
      </c>
      <c r="M1704" s="91">
        <f t="shared" si="358"/>
        <v>21.779246906824888</v>
      </c>
      <c r="N1704" s="87"/>
      <c r="O1704" s="99">
        <f t="shared" si="359"/>
        <v>24.015130965765497</v>
      </c>
      <c r="P1704" s="99"/>
      <c r="Q1704" s="107">
        <f t="shared" si="360"/>
        <v>5.0382220122844462E-2</v>
      </c>
      <c r="R1704" s="97">
        <f t="shared" si="367"/>
        <v>1.0243977858120352</v>
      </c>
      <c r="S1704" s="97">
        <f t="shared" si="370"/>
        <v>48.976884486240564</v>
      </c>
      <c r="T1704" s="100">
        <f t="shared" si="372"/>
        <v>0.11788165486930291</v>
      </c>
      <c r="U1704" s="100">
        <f t="shared" si="362"/>
        <v>-9.3262172199778393E-3</v>
      </c>
      <c r="V1704" s="100">
        <f t="shared" si="363"/>
        <v>0.12720787208928075</v>
      </c>
      <c r="Y1704" s="81"/>
      <c r="Z1704" s="81"/>
    </row>
    <row r="1705" spans="1:26" ht="13">
      <c r="A1705" s="74">
        <v>2012.05</v>
      </c>
      <c r="B1705" s="95">
        <v>1341.27</v>
      </c>
      <c r="C1705" s="96">
        <f>C1703/3+C1706*2/3</f>
        <v>27.996666666666666</v>
      </c>
      <c r="D1705" s="95">
        <f>D1703/3+D1706*2/3</f>
        <v>88.126666666666665</v>
      </c>
      <c r="E1705" s="95">
        <v>229.815</v>
      </c>
      <c r="F1705" s="96">
        <f t="shared" si="371"/>
        <v>2012.3749999998715</v>
      </c>
      <c r="G1705" s="97">
        <v>1.8</v>
      </c>
      <c r="H1705" s="96">
        <f t="shared" si="368"/>
        <v>1863.0675980027409</v>
      </c>
      <c r="I1705" s="96">
        <f t="shared" si="364"/>
        <v>38.888279405898935</v>
      </c>
      <c r="J1705" s="98">
        <f t="shared" si="369"/>
        <v>992881.97103755584</v>
      </c>
      <c r="K1705" s="96">
        <f t="shared" si="365"/>
        <v>122.41080258758853</v>
      </c>
      <c r="L1705" s="98">
        <f t="shared" si="366"/>
        <v>65236.215304129422</v>
      </c>
      <c r="M1705" s="91">
        <f t="shared" si="358"/>
        <v>20.941467419743475</v>
      </c>
      <c r="N1705" s="87"/>
      <c r="O1705" s="99">
        <f t="shared" si="359"/>
        <v>23.095237989596868</v>
      </c>
      <c r="P1705" s="99"/>
      <c r="Q1705" s="107">
        <f t="shared" si="360"/>
        <v>5.459875443949011E-2</v>
      </c>
      <c r="R1705" s="97">
        <f t="shared" si="367"/>
        <v>1.0179797396872907</v>
      </c>
      <c r="S1705" s="97">
        <f t="shared" si="370"/>
        <v>50.230756780313044</v>
      </c>
      <c r="T1705" s="100">
        <f t="shared" si="372"/>
        <v>0.11088943740564572</v>
      </c>
      <c r="U1705" s="100">
        <f t="shared" si="362"/>
        <v>-1.3963687404937475E-2</v>
      </c>
      <c r="V1705" s="100">
        <f t="shared" si="363"/>
        <v>0.12485312481058319</v>
      </c>
      <c r="Y1705" s="81"/>
      <c r="Z1705" s="81"/>
    </row>
    <row r="1706" spans="1:26" ht="13">
      <c r="A1706" s="74">
        <v>2012.06</v>
      </c>
      <c r="B1706" s="95">
        <v>1323.48</v>
      </c>
      <c r="C1706" s="96">
        <v>28.32</v>
      </c>
      <c r="D1706" s="95">
        <v>87.92</v>
      </c>
      <c r="E1706" s="95">
        <v>229.47800000000001</v>
      </c>
      <c r="F1706" s="96">
        <f t="shared" si="371"/>
        <v>2012.4583333332048</v>
      </c>
      <c r="G1706" s="97">
        <v>1.62</v>
      </c>
      <c r="H1706" s="96">
        <f t="shared" si="368"/>
        <v>1841.0564295488016</v>
      </c>
      <c r="I1706" s="96">
        <f t="shared" si="364"/>
        <v>39.395168861503052</v>
      </c>
      <c r="J1706" s="98">
        <f t="shared" si="369"/>
        <v>982901.15788995964</v>
      </c>
      <c r="K1706" s="96">
        <f t="shared" si="365"/>
        <v>122.30308073105043</v>
      </c>
      <c r="L1706" s="98">
        <f t="shared" si="366"/>
        <v>65295.032642491955</v>
      </c>
      <c r="M1706" s="91">
        <f t="shared" si="358"/>
        <v>20.54750408685609</v>
      </c>
      <c r="N1706" s="87"/>
      <c r="O1706" s="99">
        <f t="shared" si="359"/>
        <v>22.66553633791575</v>
      </c>
      <c r="P1706" s="99"/>
      <c r="Q1706" s="107">
        <f t="shared" si="360"/>
        <v>5.7106964442697764E-2</v>
      </c>
      <c r="R1706" s="97">
        <f t="shared" si="367"/>
        <v>1.009626024902085</v>
      </c>
      <c r="S1706" s="97">
        <f t="shared" si="370"/>
        <v>51.208985408177099</v>
      </c>
      <c r="T1706" s="100">
        <f t="shared" si="372"/>
        <v>0.1066982746530154</v>
      </c>
      <c r="U1706" s="100">
        <f t="shared" si="362"/>
        <v>-1.8990050147513204E-2</v>
      </c>
      <c r="V1706" s="100">
        <f t="shared" si="363"/>
        <v>0.12568832480052861</v>
      </c>
      <c r="Y1706" s="81"/>
      <c r="Z1706" s="81"/>
    </row>
    <row r="1707" spans="1:26" ht="13">
      <c r="A1707" s="74">
        <v>2012.07</v>
      </c>
      <c r="B1707" s="95">
        <v>1359.78</v>
      </c>
      <c r="C1707" s="96">
        <f>C1706*2/3+C1709/3</f>
        <v>28.743333333333332</v>
      </c>
      <c r="D1707" s="95">
        <f>D1706*2/3+D1709/3</f>
        <v>87.446666666666673</v>
      </c>
      <c r="E1707" s="95">
        <v>229.10400000000001</v>
      </c>
      <c r="F1707" s="96">
        <f t="shared" si="371"/>
        <v>2012.541666666538</v>
      </c>
      <c r="G1707" s="97">
        <v>1.53</v>
      </c>
      <c r="H1707" s="96">
        <f t="shared" si="368"/>
        <v>1894.6402135711285</v>
      </c>
      <c r="I1707" s="96">
        <f t="shared" si="364"/>
        <v>40.049327983506743</v>
      </c>
      <c r="J1707" s="98">
        <f t="shared" si="369"/>
        <v>1013290.1997641537</v>
      </c>
      <c r="K1707" s="96">
        <f t="shared" si="365"/>
        <v>121.84321817456988</v>
      </c>
      <c r="L1707" s="98">
        <f t="shared" si="366"/>
        <v>65164.107675782885</v>
      </c>
      <c r="M1707" s="91">
        <f t="shared" si="358"/>
        <v>20.999341293380564</v>
      </c>
      <c r="N1707" s="87"/>
      <c r="O1707" s="99">
        <f t="shared" si="359"/>
        <v>23.168289603671155</v>
      </c>
      <c r="P1707" s="99"/>
      <c r="Q1707" s="107">
        <f t="shared" si="360"/>
        <v>5.6678853537401985E-2</v>
      </c>
      <c r="R1707" s="97">
        <f t="shared" si="367"/>
        <v>0.98758185677390697</v>
      </c>
      <c r="S1707" s="97">
        <f t="shared" si="370"/>
        <v>51.786324997243128</v>
      </c>
      <c r="T1707" s="100">
        <f t="shared" si="372"/>
        <v>0.10385926245499943</v>
      </c>
      <c r="U1707" s="100">
        <f t="shared" si="362"/>
        <v>-1.7820101163145141E-2</v>
      </c>
      <c r="V1707" s="100">
        <f t="shared" si="363"/>
        <v>0.12167936361814458</v>
      </c>
      <c r="Y1707" s="81"/>
      <c r="Z1707" s="81"/>
    </row>
    <row r="1708" spans="1:26" ht="13">
      <c r="A1708" s="74">
        <v>2012.08</v>
      </c>
      <c r="B1708" s="95">
        <v>1403.45</v>
      </c>
      <c r="C1708" s="96">
        <f>C1706/3+C1709*2/3</f>
        <v>29.166666666666664</v>
      </c>
      <c r="D1708" s="95">
        <f>D1706/3+D1709*2/3</f>
        <v>86.973333333333329</v>
      </c>
      <c r="E1708" s="95">
        <v>230.37899999999999</v>
      </c>
      <c r="F1708" s="96">
        <f t="shared" si="371"/>
        <v>2012.6249999998713</v>
      </c>
      <c r="G1708" s="97">
        <v>1.68</v>
      </c>
      <c r="H1708" s="96">
        <f t="shared" si="368"/>
        <v>1944.6651418966135</v>
      </c>
      <c r="I1708" s="96">
        <f t="shared" si="364"/>
        <v>40.414264827378645</v>
      </c>
      <c r="J1708" s="98">
        <f t="shared" si="369"/>
        <v>1041845.692306718</v>
      </c>
      <c r="K1708" s="96">
        <f t="shared" si="365"/>
        <v>120.51302832868154</v>
      </c>
      <c r="L1708" s="98">
        <f t="shared" si="366"/>
        <v>64564.318414542453</v>
      </c>
      <c r="M1708" s="91">
        <f t="shared" si="358"/>
        <v>21.410428453442933</v>
      </c>
      <c r="N1708" s="87"/>
      <c r="O1708" s="99">
        <f t="shared" si="359"/>
        <v>23.625464836831117</v>
      </c>
      <c r="P1708" s="99"/>
      <c r="Q1708" s="107">
        <f t="shared" si="360"/>
        <v>5.4492344264520584E-2</v>
      </c>
      <c r="R1708" s="97">
        <f t="shared" si="367"/>
        <v>0.99775557799757064</v>
      </c>
      <c r="S1708" s="97">
        <f t="shared" si="370"/>
        <v>50.860189993820796</v>
      </c>
      <c r="T1708" s="100">
        <f t="shared" si="372"/>
        <v>0.1077353723690242</v>
      </c>
      <c r="U1708" s="100">
        <f t="shared" si="362"/>
        <v>-1.5773679081037995E-2</v>
      </c>
      <c r="V1708" s="100">
        <f t="shared" si="363"/>
        <v>0.12350905145006219</v>
      </c>
      <c r="Y1708" s="81"/>
      <c r="Z1708" s="81"/>
    </row>
    <row r="1709" spans="1:26" ht="13">
      <c r="A1709" s="74">
        <v>2012.09</v>
      </c>
      <c r="B1709" s="95">
        <v>1443.42</v>
      </c>
      <c r="C1709" s="96">
        <v>29.59</v>
      </c>
      <c r="D1709" s="95">
        <v>86.5</v>
      </c>
      <c r="E1709" s="95">
        <v>231.40700000000001</v>
      </c>
      <c r="F1709" s="96">
        <f t="shared" si="371"/>
        <v>2012.7083333332046</v>
      </c>
      <c r="G1709" s="97">
        <v>1.72</v>
      </c>
      <c r="H1709" s="96">
        <f t="shared" si="368"/>
        <v>1991.1638546370673</v>
      </c>
      <c r="I1709" s="96">
        <f t="shared" si="364"/>
        <v>40.818707277653637</v>
      </c>
      <c r="J1709" s="98">
        <f t="shared" si="369"/>
        <v>1068579.5407081493</v>
      </c>
      <c r="K1709" s="96">
        <f t="shared" si="365"/>
        <v>119.32471035880501</v>
      </c>
      <c r="L1709" s="98">
        <f t="shared" si="366"/>
        <v>64036.891737162368</v>
      </c>
      <c r="M1709" s="91">
        <f t="shared" si="358"/>
        <v>21.783690301727674</v>
      </c>
      <c r="N1709" s="87"/>
      <c r="O1709" s="99">
        <f t="shared" si="359"/>
        <v>24.040589108752897</v>
      </c>
      <c r="P1709" s="99"/>
      <c r="Q1709" s="107">
        <f t="shared" si="360"/>
        <v>5.3578290187035298E-2</v>
      </c>
      <c r="R1709" s="97">
        <f t="shared" si="367"/>
        <v>0.99870399172195323</v>
      </c>
      <c r="S1709" s="97">
        <f t="shared" si="370"/>
        <v>50.520604602725506</v>
      </c>
      <c r="T1709" s="100">
        <f t="shared" si="372"/>
        <v>9.6380583447934098E-2</v>
      </c>
      <c r="U1709" s="100">
        <f t="shared" si="362"/>
        <v>-2.0303581951340743E-2</v>
      </c>
      <c r="V1709" s="100">
        <f t="shared" si="363"/>
        <v>0.11668416539927484</v>
      </c>
      <c r="Y1709" s="81"/>
      <c r="Z1709" s="81"/>
    </row>
    <row r="1710" spans="1:26" ht="13">
      <c r="A1710" s="74">
        <v>2012.1</v>
      </c>
      <c r="B1710" s="111">
        <v>1437.82</v>
      </c>
      <c r="C1710" s="96">
        <f>C1709*2/3+C1712/3</f>
        <v>30.143333333333331</v>
      </c>
      <c r="D1710" s="95">
        <f>D1709*2/3+D1712/3</f>
        <v>86.50333333333333</v>
      </c>
      <c r="E1710" s="95">
        <v>231.31700000000001</v>
      </c>
      <c r="F1710" s="112">
        <f t="shared" si="371"/>
        <v>2012.7916666665378</v>
      </c>
      <c r="G1710" s="97">
        <v>1.75</v>
      </c>
      <c r="H1710" s="96">
        <f t="shared" si="368"/>
        <v>1984.2104960292579</v>
      </c>
      <c r="I1710" s="96">
        <f t="shared" si="364"/>
        <v>41.5981961478548</v>
      </c>
      <c r="J1710" s="98">
        <f t="shared" si="369"/>
        <v>1066708.289231613</v>
      </c>
      <c r="K1710" s="96">
        <f t="shared" si="365"/>
        <v>119.37573683876811</v>
      </c>
      <c r="L1710" s="98">
        <f t="shared" si="366"/>
        <v>64176.199185455735</v>
      </c>
      <c r="M1710" s="91">
        <f t="shared" si="358"/>
        <v>21.57710965452878</v>
      </c>
      <c r="N1710" s="87"/>
      <c r="O1710" s="99">
        <f t="shared" si="359"/>
        <v>23.816813659366225</v>
      </c>
      <c r="P1710" s="99"/>
      <c r="Q1710" s="107">
        <f t="shared" si="360"/>
        <v>5.3508222372874691E-2</v>
      </c>
      <c r="R1710" s="97">
        <f t="shared" si="367"/>
        <v>1.0106004066436509</v>
      </c>
      <c r="S1710" s="97">
        <f t="shared" si="370"/>
        <v>50.47476038422527</v>
      </c>
      <c r="T1710" s="100">
        <f t="shared" si="372"/>
        <v>9.2693827456812095E-2</v>
      </c>
      <c r="U1710" s="100">
        <f t="shared" si="362"/>
        <v>-2.4064601069763936E-2</v>
      </c>
      <c r="V1710" s="100">
        <f t="shared" si="363"/>
        <v>0.11675842852657603</v>
      </c>
      <c r="Y1710" s="81"/>
      <c r="Z1710" s="81"/>
    </row>
    <row r="1711" spans="1:26" ht="13">
      <c r="A1711" s="74">
        <v>2012.11</v>
      </c>
      <c r="B1711" s="111">
        <v>1394.51</v>
      </c>
      <c r="C1711" s="96">
        <f>C1709/3+C1712*2/3</f>
        <v>30.696666666666665</v>
      </c>
      <c r="D1711" s="95">
        <f>D1709/3+D1712*2/3</f>
        <v>86.506666666666675</v>
      </c>
      <c r="E1711" s="95">
        <v>230.221</v>
      </c>
      <c r="F1711" s="112">
        <f t="shared" si="371"/>
        <v>2012.8749999998711</v>
      </c>
      <c r="G1711" s="97">
        <v>1.65</v>
      </c>
      <c r="H1711" s="96">
        <f t="shared" si="368"/>
        <v>1933.6037088493224</v>
      </c>
      <c r="I1711" s="96">
        <f t="shared" si="364"/>
        <v>42.563472844209102</v>
      </c>
      <c r="J1711" s="98">
        <f t="shared" si="369"/>
        <v>1041409.0016636404</v>
      </c>
      <c r="K1711" s="96">
        <f t="shared" si="365"/>
        <v>119.94866405178789</v>
      </c>
      <c r="L1711" s="98">
        <f t="shared" si="366"/>
        <v>64602.492180466725</v>
      </c>
      <c r="M1711" s="91">
        <f t="shared" si="358"/>
        <v>20.898162059573689</v>
      </c>
      <c r="N1711" s="87"/>
      <c r="O1711" s="99">
        <f t="shared" si="359"/>
        <v>23.073935342391596</v>
      </c>
      <c r="P1711" s="99"/>
      <c r="Q1711" s="107">
        <f t="shared" si="360"/>
        <v>5.552737765751057E-2</v>
      </c>
      <c r="R1711" s="97">
        <f t="shared" si="367"/>
        <v>0.99499726149574863</v>
      </c>
      <c r="S1711" s="97">
        <f t="shared" si="370"/>
        <v>51.252652882237626</v>
      </c>
      <c r="T1711" s="100">
        <f t="shared" si="372"/>
        <v>0.10108790636910014</v>
      </c>
      <c r="U1711" s="100">
        <f t="shared" si="362"/>
        <v>-2.4418648856516456E-2</v>
      </c>
      <c r="V1711" s="100">
        <f t="shared" si="363"/>
        <v>0.1255065552256166</v>
      </c>
      <c r="Y1711" s="81"/>
      <c r="Z1711" s="81"/>
    </row>
    <row r="1712" spans="1:26" ht="13">
      <c r="A1712" s="74">
        <v>2012.12</v>
      </c>
      <c r="B1712" s="95">
        <v>1422.29</v>
      </c>
      <c r="C1712" s="96">
        <v>31.25</v>
      </c>
      <c r="D1712" s="95">
        <v>86.51</v>
      </c>
      <c r="E1712" s="95">
        <v>229.601</v>
      </c>
      <c r="F1712" s="112">
        <f t="shared" si="371"/>
        <v>2012.9583333332043</v>
      </c>
      <c r="G1712" s="97">
        <v>1.72</v>
      </c>
      <c r="H1712" s="96">
        <f t="shared" si="368"/>
        <v>1977.4483775985291</v>
      </c>
      <c r="I1712" s="96">
        <f t="shared" si="364"/>
        <v>43.447722897548338</v>
      </c>
      <c r="J1712" s="98">
        <f t="shared" si="369"/>
        <v>1066973.0835356223</v>
      </c>
      <c r="K1712" s="96">
        <f t="shared" si="365"/>
        <v>120.27720025174104</v>
      </c>
      <c r="L1712" s="98">
        <f t="shared" si="366"/>
        <v>64898.045726727105</v>
      </c>
      <c r="M1712" s="91">
        <f t="shared" si="358"/>
        <v>21.238261139845605</v>
      </c>
      <c r="N1712" s="87"/>
      <c r="O1712" s="99">
        <f t="shared" si="359"/>
        <v>23.456313867189611</v>
      </c>
      <c r="P1712" s="99"/>
      <c r="Q1712" s="107">
        <f t="shared" si="360"/>
        <v>5.4011137971734811E-2</v>
      </c>
      <c r="R1712" s="97">
        <f t="shared" si="367"/>
        <v>0.98428092591792593</v>
      </c>
      <c r="S1712" s="97">
        <f t="shared" si="370"/>
        <v>51.133956304185233</v>
      </c>
      <c r="T1712" s="100">
        <f t="shared" si="372"/>
        <v>9.8771828705218612E-2</v>
      </c>
      <c r="U1712" s="100">
        <f t="shared" si="362"/>
        <v>-2.1411373169075598E-2</v>
      </c>
      <c r="V1712" s="100">
        <f t="shared" si="363"/>
        <v>0.12018320187429421</v>
      </c>
      <c r="Y1712" s="81"/>
      <c r="Z1712" s="81"/>
    </row>
    <row r="1713" spans="1:26" ht="13">
      <c r="A1713" s="74">
        <v>2013.01</v>
      </c>
      <c r="B1713" s="95">
        <v>1480.4</v>
      </c>
      <c r="C1713" s="96">
        <f>C1712*2/3+C1715/3</f>
        <v>31.536666666666665</v>
      </c>
      <c r="D1713" s="95">
        <f>D1712*2/3+D1715/3</f>
        <v>86.906666666666666</v>
      </c>
      <c r="E1713" s="95">
        <v>230.28</v>
      </c>
      <c r="F1713" s="112">
        <f t="shared" si="371"/>
        <v>2013.0416666665376</v>
      </c>
      <c r="G1713" s="97">
        <v>1.91</v>
      </c>
      <c r="H1713" s="96">
        <f t="shared" si="368"/>
        <v>2052.1713922181689</v>
      </c>
      <c r="I1713" s="96">
        <f t="shared" si="364"/>
        <v>43.716998878177279</v>
      </c>
      <c r="J1713" s="98">
        <f t="shared" si="369"/>
        <v>1109257.1289878411</v>
      </c>
      <c r="K1713" s="96">
        <f t="shared" si="365"/>
        <v>120.47242307914998</v>
      </c>
      <c r="L1713" s="98">
        <f t="shared" si="366"/>
        <v>65118.77840892323</v>
      </c>
      <c r="M1713" s="91">
        <f t="shared" si="358"/>
        <v>21.900475413821802</v>
      </c>
      <c r="N1713" s="87"/>
      <c r="O1713" s="99">
        <f t="shared" si="359"/>
        <v>24.193771416596853</v>
      </c>
      <c r="P1713" s="99"/>
      <c r="Q1713" s="107">
        <f t="shared" si="360"/>
        <v>5.0537938236435147E-2</v>
      </c>
      <c r="R1713" s="97">
        <f t="shared" si="367"/>
        <v>0.99529370145332274</v>
      </c>
      <c r="S1713" s="97">
        <f t="shared" si="370"/>
        <v>50.18177508306858</v>
      </c>
      <c r="T1713" s="100">
        <f t="shared" si="372"/>
        <v>9.5135580101541883E-2</v>
      </c>
      <c r="U1713" s="100">
        <f t="shared" si="362"/>
        <v>-1.9323204210377476E-2</v>
      </c>
      <c r="V1713" s="100">
        <f t="shared" si="363"/>
        <v>0.11445878431191936</v>
      </c>
      <c r="Y1713" s="81"/>
      <c r="Z1713" s="81"/>
    </row>
    <row r="1714" spans="1:26" ht="13">
      <c r="A1714" s="74">
        <v>2013.02</v>
      </c>
      <c r="B1714" s="95">
        <v>1512.31</v>
      </c>
      <c r="C1714" s="96">
        <f>C1712/3+C1715*2/3</f>
        <v>31.823333333333331</v>
      </c>
      <c r="D1714" s="95">
        <f>D1712/3+D1715*2/3</f>
        <v>87.303333333333342</v>
      </c>
      <c r="E1714" s="95">
        <v>232.166</v>
      </c>
      <c r="F1714" s="112">
        <f t="shared" si="371"/>
        <v>2013.1249999998709</v>
      </c>
      <c r="G1714" s="97">
        <v>1.98</v>
      </c>
      <c r="H1714" s="96">
        <f t="shared" si="368"/>
        <v>2079.3757671450594</v>
      </c>
      <c r="I1714" s="96">
        <f t="shared" si="364"/>
        <v>43.756021029493247</v>
      </c>
      <c r="J1714" s="98">
        <f t="shared" si="369"/>
        <v>1125932.8170642226</v>
      </c>
      <c r="K1714" s="96">
        <f t="shared" si="365"/>
        <v>120.03916903566125</v>
      </c>
      <c r="L1714" s="98">
        <f t="shared" si="366"/>
        <v>64998.372052751656</v>
      </c>
      <c r="M1714" s="91">
        <f t="shared" si="358"/>
        <v>22.052724336861932</v>
      </c>
      <c r="N1714" s="87"/>
      <c r="O1714" s="99">
        <f t="shared" si="359"/>
        <v>24.367396962422955</v>
      </c>
      <c r="P1714" s="99"/>
      <c r="Q1714" s="107">
        <f t="shared" si="360"/>
        <v>4.9571974966961689E-2</v>
      </c>
      <c r="R1714" s="97">
        <f t="shared" si="367"/>
        <v>1.0034511580252754</v>
      </c>
      <c r="S1714" s="97">
        <f t="shared" si="370"/>
        <v>49.539871656185113</v>
      </c>
      <c r="T1714" s="100">
        <f t="shared" si="372"/>
        <v>9.62866850892663E-2</v>
      </c>
      <c r="U1714" s="100">
        <f t="shared" si="362"/>
        <v>-2.0113744427384672E-2</v>
      </c>
      <c r="V1714" s="100">
        <f t="shared" si="363"/>
        <v>0.11640042951665097</v>
      </c>
      <c r="Y1714" s="81"/>
      <c r="Z1714" s="81"/>
    </row>
    <row r="1715" spans="1:26" ht="13">
      <c r="A1715" s="74">
        <v>2013.03</v>
      </c>
      <c r="B1715" s="95">
        <v>1550.83</v>
      </c>
      <c r="C1715" s="96">
        <v>32.11</v>
      </c>
      <c r="D1715" s="95">
        <v>87.7</v>
      </c>
      <c r="E1715" s="95">
        <v>232.773</v>
      </c>
      <c r="F1715" s="112">
        <f t="shared" si="371"/>
        <v>2013.2083333332041</v>
      </c>
      <c r="G1715" s="97">
        <v>1.96</v>
      </c>
      <c r="H1715" s="96">
        <f t="shared" si="368"/>
        <v>2126.7789993470028</v>
      </c>
      <c r="I1715" s="96">
        <f t="shared" si="364"/>
        <v>44.035048115546033</v>
      </c>
      <c r="J1715" s="98">
        <f t="shared" si="369"/>
        <v>1153587.5413782224</v>
      </c>
      <c r="K1715" s="96">
        <f t="shared" si="365"/>
        <v>120.27012518634031</v>
      </c>
      <c r="L1715" s="98">
        <f t="shared" si="366"/>
        <v>65235.794625374867</v>
      </c>
      <c r="M1715" s="91">
        <f t="shared" si="358"/>
        <v>22.419207114602568</v>
      </c>
      <c r="N1715" s="87"/>
      <c r="O1715" s="99">
        <f t="shared" si="359"/>
        <v>24.777200805369681</v>
      </c>
      <c r="P1715" s="99"/>
      <c r="Q1715" s="107">
        <f t="shared" si="360"/>
        <v>4.8684797595349036E-2</v>
      </c>
      <c r="R1715" s="97">
        <f t="shared" si="367"/>
        <v>1.019820122666715</v>
      </c>
      <c r="S1715" s="97">
        <f t="shared" si="370"/>
        <v>49.581211079830545</v>
      </c>
      <c r="T1715" s="100">
        <f t="shared" si="372"/>
        <v>9.040935916596915E-2</v>
      </c>
      <c r="U1715" s="100">
        <f t="shared" si="362"/>
        <v>-1.9485916171135154E-2</v>
      </c>
      <c r="V1715" s="100">
        <f t="shared" si="363"/>
        <v>0.1098952753371043</v>
      </c>
      <c r="Y1715" s="81"/>
      <c r="Z1715" s="81"/>
    </row>
    <row r="1716" spans="1:26" ht="13">
      <c r="A1716" s="74">
        <v>2013.04</v>
      </c>
      <c r="B1716" s="95">
        <v>1570.7</v>
      </c>
      <c r="C1716" s="96">
        <f>C1715*2/3+C1718/3</f>
        <v>32.49666666666667</v>
      </c>
      <c r="D1716" s="95">
        <f>D1715*2/3+D1718/3</f>
        <v>88.783333333333331</v>
      </c>
      <c r="E1716" s="95">
        <v>232.53100000000001</v>
      </c>
      <c r="F1716" s="112">
        <f t="shared" si="371"/>
        <v>2013.2916666665374</v>
      </c>
      <c r="G1716" s="97">
        <v>1.76</v>
      </c>
      <c r="H1716" s="96">
        <f t="shared" si="368"/>
        <v>2156.2700859240267</v>
      </c>
      <c r="I1716" s="96">
        <f t="shared" si="364"/>
        <v>44.611695566039216</v>
      </c>
      <c r="J1716" s="98">
        <f t="shared" si="369"/>
        <v>1171600.3084557853</v>
      </c>
      <c r="K1716" s="96">
        <f t="shared" si="365"/>
        <v>121.88250193880954</v>
      </c>
      <c r="L1716" s="98">
        <f t="shared" si="366"/>
        <v>66224.346290867834</v>
      </c>
      <c r="M1716" s="91">
        <f t="shared" si="358"/>
        <v>22.595655396105585</v>
      </c>
      <c r="N1716" s="87"/>
      <c r="O1716" s="99">
        <f t="shared" si="359"/>
        <v>24.976932098870417</v>
      </c>
      <c r="P1716" s="99"/>
      <c r="Q1716" s="107">
        <f t="shared" si="360"/>
        <v>5.045254718824474E-2</v>
      </c>
      <c r="R1716" s="97">
        <f t="shared" si="367"/>
        <v>0.98613460955449705</v>
      </c>
      <c r="S1716" s="97">
        <f t="shared" si="370"/>
        <v>50.616539718281743</v>
      </c>
      <c r="T1716" s="100">
        <f t="shared" si="372"/>
        <v>9.2444602239405649E-2</v>
      </c>
      <c r="U1716" s="100">
        <f t="shared" si="362"/>
        <v>-2.0082681848827222E-2</v>
      </c>
      <c r="V1716" s="100">
        <f t="shared" si="363"/>
        <v>0.11252728408823287</v>
      </c>
      <c r="Y1716" s="81"/>
      <c r="Z1716" s="81"/>
    </row>
    <row r="1717" spans="1:26" ht="13">
      <c r="A1717" s="74">
        <v>2013.05</v>
      </c>
      <c r="B1717" s="95">
        <v>1639.84</v>
      </c>
      <c r="C1717" s="96">
        <f>C1715/3+C1718*2/3</f>
        <v>32.88333333333334</v>
      </c>
      <c r="D1717" s="95">
        <f>D1715/3+D1718*2/3</f>
        <v>89.866666666666674</v>
      </c>
      <c r="E1717" s="95">
        <v>232.94499999999999</v>
      </c>
      <c r="F1717" s="112">
        <f t="shared" si="371"/>
        <v>2013.3749999998706</v>
      </c>
      <c r="G1717" s="97">
        <v>1.93</v>
      </c>
      <c r="H1717" s="96">
        <f t="shared" si="368"/>
        <v>2247.185149799308</v>
      </c>
      <c r="I1717" s="96">
        <f t="shared" si="364"/>
        <v>45.062285553814554</v>
      </c>
      <c r="J1717" s="98">
        <f t="shared" si="369"/>
        <v>1223038.9941325723</v>
      </c>
      <c r="K1717" s="96">
        <f t="shared" si="365"/>
        <v>123.15045296815413</v>
      </c>
      <c r="L1717" s="98">
        <f t="shared" si="366"/>
        <v>67025.098549887305</v>
      </c>
      <c r="M1717" s="91">
        <f t="shared" si="358"/>
        <v>23.411841781842391</v>
      </c>
      <c r="N1717" s="87"/>
      <c r="O1717" s="99">
        <f t="shared" si="359"/>
        <v>25.881910504712472</v>
      </c>
      <c r="P1717" s="99"/>
      <c r="Q1717" s="107">
        <f t="shared" si="360"/>
        <v>4.7559095488884831E-2</v>
      </c>
      <c r="R1717" s="97">
        <f t="shared" si="367"/>
        <v>0.96882821841789979</v>
      </c>
      <c r="S1717" s="97">
        <f t="shared" si="370"/>
        <v>49.826011014749959</v>
      </c>
      <c r="T1717" s="100">
        <f t="shared" si="372"/>
        <v>8.828702183228887E-2</v>
      </c>
      <c r="U1717" s="100">
        <f t="shared" si="362"/>
        <v>-1.9404900566528327E-2</v>
      </c>
      <c r="V1717" s="100">
        <f t="shared" si="363"/>
        <v>0.1076919223988172</v>
      </c>
      <c r="Y1717" s="81"/>
      <c r="Z1717" s="81"/>
    </row>
    <row r="1718" spans="1:26" ht="13">
      <c r="A1718" s="74">
        <v>2013.06</v>
      </c>
      <c r="B1718" s="95">
        <v>1618.77</v>
      </c>
      <c r="C1718" s="96">
        <v>33.270000000000003</v>
      </c>
      <c r="D1718" s="95">
        <v>90.95</v>
      </c>
      <c r="E1718" s="95">
        <v>233.50399999999999</v>
      </c>
      <c r="F1718" s="112">
        <f t="shared" si="371"/>
        <v>2013.4583333332039</v>
      </c>
      <c r="G1718" s="97">
        <v>2.2999999999999998</v>
      </c>
      <c r="H1718" s="96">
        <f t="shared" si="368"/>
        <v>2213.0009283995128</v>
      </c>
      <c r="I1718" s="96">
        <f t="shared" si="364"/>
        <v>45.483015430142515</v>
      </c>
      <c r="J1718" s="98">
        <f t="shared" si="369"/>
        <v>1206496.9612523795</v>
      </c>
      <c r="K1718" s="96">
        <f t="shared" si="365"/>
        <v>124.33664723088253</v>
      </c>
      <c r="L1718" s="98">
        <f t="shared" si="366"/>
        <v>67786.590204849315</v>
      </c>
      <c r="M1718" s="91">
        <f t="shared" si="358"/>
        <v>22.92533317391532</v>
      </c>
      <c r="N1718" s="87"/>
      <c r="O1718" s="99">
        <f t="shared" si="359"/>
        <v>25.347211669351619</v>
      </c>
      <c r="P1718" s="99"/>
      <c r="Q1718" s="107">
        <f t="shared" si="360"/>
        <v>4.4899452656777174E-2</v>
      </c>
      <c r="R1718" s="97">
        <f t="shared" si="367"/>
        <v>0.97744062666193965</v>
      </c>
      <c r="S1718" s="97">
        <f t="shared" si="370"/>
        <v>48.157282063143434</v>
      </c>
      <c r="T1718" s="100">
        <f t="shared" si="372"/>
        <v>9.4687106207306693E-2</v>
      </c>
      <c r="U1718" s="100">
        <f t="shared" si="362"/>
        <v>-1.7554058565415032E-2</v>
      </c>
      <c r="V1718" s="100">
        <f t="shared" si="363"/>
        <v>0.11224116477272172</v>
      </c>
      <c r="Y1718" s="81"/>
      <c r="Z1718" s="81"/>
    </row>
    <row r="1719" spans="1:26" ht="13">
      <c r="A1719" s="74">
        <v>2013.07</v>
      </c>
      <c r="B1719" s="95">
        <v>1668.68</v>
      </c>
      <c r="C1719" s="96">
        <f>C1718*2/3+C1721/3</f>
        <v>33.646666666666668</v>
      </c>
      <c r="D1719" s="95">
        <f>D1718*2/3+D1721/3</f>
        <v>92.09</v>
      </c>
      <c r="E1719" s="95">
        <v>233.596</v>
      </c>
      <c r="F1719" s="112">
        <f t="shared" si="371"/>
        <v>2013.5416666665371</v>
      </c>
      <c r="G1719" s="97">
        <v>2.58</v>
      </c>
      <c r="H1719" s="96">
        <f t="shared" si="368"/>
        <v>2280.3338410760452</v>
      </c>
      <c r="I1719" s="96">
        <f t="shared" si="364"/>
        <v>45.979835941825478</v>
      </c>
      <c r="J1719" s="98">
        <f t="shared" si="369"/>
        <v>1245294.8809142697</v>
      </c>
      <c r="K1719" s="96">
        <f t="shared" si="365"/>
        <v>125.84554463689443</v>
      </c>
      <c r="L1719" s="98">
        <f t="shared" si="366"/>
        <v>68724.50414902503</v>
      </c>
      <c r="M1719" s="91">
        <f t="shared" si="358"/>
        <v>23.492460177159629</v>
      </c>
      <c r="N1719" s="87"/>
      <c r="O1719" s="99">
        <f t="shared" si="359"/>
        <v>25.976012306614152</v>
      </c>
      <c r="P1719" s="99"/>
      <c r="Q1719" s="107">
        <f t="shared" si="360"/>
        <v>4.0975328731904334E-2</v>
      </c>
      <c r="R1719" s="97">
        <f t="shared" si="367"/>
        <v>0.98827007178827742</v>
      </c>
      <c r="S1719" s="97">
        <f t="shared" si="370"/>
        <v>47.052345450094542</v>
      </c>
      <c r="T1719" s="100">
        <f t="shared" si="372"/>
        <v>9.5177071372000377E-2</v>
      </c>
      <c r="U1719" s="100">
        <f t="shared" si="362"/>
        <v>-1.6367659498454534E-2</v>
      </c>
      <c r="V1719" s="100">
        <f t="shared" si="363"/>
        <v>0.11154473087045491</v>
      </c>
      <c r="Y1719" s="81"/>
      <c r="Z1719" s="81"/>
    </row>
    <row r="1720" spans="1:26" ht="13">
      <c r="A1720" s="74">
        <v>2013.08</v>
      </c>
      <c r="B1720" s="95">
        <v>1670.09</v>
      </c>
      <c r="C1720" s="96">
        <f>C1718/3+C1721*2/3</f>
        <v>34.023333333333333</v>
      </c>
      <c r="D1720" s="95">
        <f>D1718/3+D1721*2/3</f>
        <v>93.23</v>
      </c>
      <c r="E1720" s="95">
        <v>233.87700000000001</v>
      </c>
      <c r="F1720" s="112">
        <f t="shared" si="371"/>
        <v>2013.6249999998704</v>
      </c>
      <c r="G1720" s="97">
        <v>2.74</v>
      </c>
      <c r="H1720" s="96">
        <f t="shared" si="368"/>
        <v>2279.5185710651317</v>
      </c>
      <c r="I1720" s="96">
        <f t="shared" si="364"/>
        <v>46.438707005534226</v>
      </c>
      <c r="J1720" s="98">
        <f t="shared" si="369"/>
        <v>1246963.0162414378</v>
      </c>
      <c r="K1720" s="96">
        <f t="shared" si="365"/>
        <v>127.25033763473959</v>
      </c>
      <c r="L1720" s="98">
        <f t="shared" si="366"/>
        <v>69609.639003999342</v>
      </c>
      <c r="M1720" s="91">
        <f t="shared" si="358"/>
        <v>23.356649094916087</v>
      </c>
      <c r="N1720" s="87"/>
      <c r="O1720" s="99">
        <f t="shared" si="359"/>
        <v>25.827397250944145</v>
      </c>
      <c r="P1720" s="99"/>
      <c r="Q1720" s="107">
        <f t="shared" si="360"/>
        <v>3.9356890135809078E-2</v>
      </c>
      <c r="R1720" s="97">
        <f t="shared" si="367"/>
        <v>0.99623107360015073</v>
      </c>
      <c r="S1720" s="97">
        <f t="shared" si="370"/>
        <v>46.444555194675061</v>
      </c>
      <c r="T1720" s="100">
        <f t="shared" si="372"/>
        <v>9.3456913563226163E-2</v>
      </c>
      <c r="U1720" s="100">
        <f t="shared" si="362"/>
        <v>-1.7368565067377606E-2</v>
      </c>
      <c r="V1720" s="100">
        <f t="shared" si="363"/>
        <v>0.11082547863060377</v>
      </c>
      <c r="Y1720" s="81"/>
      <c r="Z1720" s="81"/>
    </row>
    <row r="1721" spans="1:26" ht="13">
      <c r="A1721" s="74">
        <v>2013.09</v>
      </c>
      <c r="B1721" s="95">
        <v>1687.17</v>
      </c>
      <c r="C1721" s="96">
        <v>34.4</v>
      </c>
      <c r="D1721" s="95">
        <v>94.37</v>
      </c>
      <c r="E1721" s="95">
        <v>234.149</v>
      </c>
      <c r="F1721" s="112">
        <f t="shared" si="371"/>
        <v>2013.7083333332037</v>
      </c>
      <c r="G1721" s="97">
        <v>2.81</v>
      </c>
      <c r="H1721" s="96">
        <f t="shared" si="368"/>
        <v>2300.1561013927021</v>
      </c>
      <c r="I1721" s="96">
        <f t="shared" si="364"/>
        <v>46.898279300787088</v>
      </c>
      <c r="J1721" s="98">
        <f t="shared" si="369"/>
        <v>1260390.2397663274</v>
      </c>
      <c r="K1721" s="96">
        <f t="shared" si="365"/>
        <v>128.65670400044411</v>
      </c>
      <c r="L1721" s="98">
        <f t="shared" si="366"/>
        <v>70498.543079090014</v>
      </c>
      <c r="M1721" s="91">
        <f t="shared" si="358"/>
        <v>23.442287167960597</v>
      </c>
      <c r="N1721" s="87"/>
      <c r="O1721" s="99">
        <f t="shared" si="359"/>
        <v>25.923107076121401</v>
      </c>
      <c r="P1721" s="99"/>
      <c r="Q1721" s="107">
        <f t="shared" si="360"/>
        <v>3.8287251690726408E-2</v>
      </c>
      <c r="R1721" s="97">
        <f t="shared" si="367"/>
        <v>1.0189187020214248</v>
      </c>
      <c r="S1721" s="97">
        <f t="shared" si="370"/>
        <v>46.215759948362788</v>
      </c>
      <c r="T1721" s="100">
        <f t="shared" si="372"/>
        <v>9.0969927078267565E-2</v>
      </c>
      <c r="U1721" s="100">
        <f t="shared" si="362"/>
        <v>-1.8451454905172304E-2</v>
      </c>
      <c r="V1721" s="100">
        <f t="shared" si="363"/>
        <v>0.10942138198343987</v>
      </c>
      <c r="Y1721" s="81"/>
      <c r="Z1721" s="81"/>
    </row>
    <row r="1722" spans="1:26" ht="13">
      <c r="A1722" s="74">
        <v>2013.1</v>
      </c>
      <c r="B1722" s="95">
        <v>1720.03</v>
      </c>
      <c r="C1722" s="96">
        <f>C1721*2/3+C1724/3</f>
        <v>34.596666666666664</v>
      </c>
      <c r="D1722" s="95">
        <f>D1721*2/3+D1724/3</f>
        <v>96.313333333333333</v>
      </c>
      <c r="E1722" s="95">
        <v>233.54599999999999</v>
      </c>
      <c r="F1722" s="112">
        <f t="shared" si="371"/>
        <v>2013.7916666665369</v>
      </c>
      <c r="G1722" s="97">
        <v>2.62</v>
      </c>
      <c r="H1722" s="96">
        <f t="shared" si="368"/>
        <v>2351.0093798009807</v>
      </c>
      <c r="I1722" s="96">
        <f t="shared" si="364"/>
        <v>47.28817976615597</v>
      </c>
      <c r="J1722" s="98">
        <f t="shared" si="369"/>
        <v>1290415.0595645271</v>
      </c>
      <c r="K1722" s="96">
        <f t="shared" si="365"/>
        <v>131.64511669364205</v>
      </c>
      <c r="L1722" s="98">
        <f t="shared" si="366"/>
        <v>72256.981430667773</v>
      </c>
      <c r="M1722" s="91">
        <f t="shared" si="358"/>
        <v>23.834737887631427</v>
      </c>
      <c r="N1722" s="87"/>
      <c r="O1722" s="99">
        <f t="shared" si="359"/>
        <v>26.356918954589545</v>
      </c>
      <c r="P1722" s="99"/>
      <c r="Q1722" s="107">
        <f t="shared" si="360"/>
        <v>3.9331513230855576E-2</v>
      </c>
      <c r="R1722" s="97">
        <f t="shared" si="367"/>
        <v>0.99350010533486743</v>
      </c>
      <c r="S1722" s="97">
        <f t="shared" si="370"/>
        <v>47.211685603120436</v>
      </c>
      <c r="T1722" s="100">
        <f t="shared" si="372"/>
        <v>8.5094937339579291E-2</v>
      </c>
      <c r="U1722" s="100">
        <f t="shared" si="362"/>
        <v>-2.3426729790562928E-2</v>
      </c>
      <c r="V1722" s="100">
        <f t="shared" si="363"/>
        <v>0.10852166713014222</v>
      </c>
      <c r="Y1722" s="81"/>
      <c r="Z1722" s="81"/>
    </row>
    <row r="1723" spans="1:26" ht="13">
      <c r="A1723" s="74">
        <v>2013.11</v>
      </c>
      <c r="B1723" s="95">
        <v>1783.54</v>
      </c>
      <c r="C1723" s="96">
        <f>C1721/3+C1724*2/3</f>
        <v>34.793333333333337</v>
      </c>
      <c r="D1723" s="95">
        <f>D1721/3+D1724*2/3</f>
        <v>98.256666666666661</v>
      </c>
      <c r="E1723" s="95">
        <v>233.06899999999999</v>
      </c>
      <c r="F1723" s="112">
        <f t="shared" si="371"/>
        <v>2013.8749999998702</v>
      </c>
      <c r="G1723" s="97">
        <v>2.72</v>
      </c>
      <c r="H1723" s="96">
        <f t="shared" si="368"/>
        <v>2442.80676782412</v>
      </c>
      <c r="I1723" s="96">
        <f t="shared" si="364"/>
        <v>47.654322382356</v>
      </c>
      <c r="J1723" s="98">
        <f t="shared" si="369"/>
        <v>1342980.2347328924</v>
      </c>
      <c r="K1723" s="96">
        <f t="shared" si="365"/>
        <v>134.57620816868248</v>
      </c>
      <c r="L1723" s="98">
        <f t="shared" si="366"/>
        <v>73985.871505024596</v>
      </c>
      <c r="M1723" s="91">
        <f t="shared" si="358"/>
        <v>24.642077092412045</v>
      </c>
      <c r="N1723" s="87"/>
      <c r="O1723" s="99">
        <f t="shared" si="359"/>
        <v>27.246316008132855</v>
      </c>
      <c r="P1723" s="99"/>
      <c r="Q1723" s="107">
        <f t="shared" si="360"/>
        <v>3.7024686012149415E-2</v>
      </c>
      <c r="R1723" s="97">
        <f t="shared" si="367"/>
        <v>0.98677017693488689</v>
      </c>
      <c r="S1723" s="97">
        <f t="shared" si="370"/>
        <v>47.000810211486936</v>
      </c>
      <c r="T1723" s="100">
        <f t="shared" si="372"/>
        <v>8.5864096873947471E-2</v>
      </c>
      <c r="U1723" s="100">
        <f t="shared" si="362"/>
        <v>-2.0093601815271867E-2</v>
      </c>
      <c r="V1723" s="100">
        <f t="shared" si="363"/>
        <v>0.10595769868921934</v>
      </c>
      <c r="Y1723" s="81"/>
      <c r="Z1723" s="81"/>
    </row>
    <row r="1724" spans="1:26" ht="13">
      <c r="A1724" s="74">
        <v>2013.12</v>
      </c>
      <c r="B1724" s="95">
        <v>1807.78</v>
      </c>
      <c r="C1724" s="96">
        <v>34.99</v>
      </c>
      <c r="D1724" s="95">
        <v>100.2</v>
      </c>
      <c r="E1724" s="95">
        <v>233.04900000000001</v>
      </c>
      <c r="F1724" s="112">
        <f t="shared" si="371"/>
        <v>2013.9583333332034</v>
      </c>
      <c r="G1724" s="97">
        <v>2.9</v>
      </c>
      <c r="H1724" s="96">
        <f t="shared" si="368"/>
        <v>2476.2193164956716</v>
      </c>
      <c r="I1724" s="96">
        <f t="shared" si="364"/>
        <v>47.927797566177055</v>
      </c>
      <c r="J1724" s="98">
        <f t="shared" si="369"/>
        <v>1363545.1985776706</v>
      </c>
      <c r="K1724" s="96">
        <f t="shared" si="365"/>
        <v>137.24965178996686</v>
      </c>
      <c r="L1724" s="98">
        <f t="shared" si="366"/>
        <v>75577.353935480307</v>
      </c>
      <c r="M1724" s="91">
        <f t="shared" si="358"/>
        <v>24.861869296461933</v>
      </c>
      <c r="N1724" s="87"/>
      <c r="O1724" s="99">
        <f t="shared" si="359"/>
        <v>27.48375359866268</v>
      </c>
      <c r="P1724" s="99"/>
      <c r="Q1724" s="107">
        <f t="shared" si="360"/>
        <v>3.4968173305041088E-2</v>
      </c>
      <c r="R1724" s="97">
        <f t="shared" si="367"/>
        <v>1.0058668846418555</v>
      </c>
      <c r="S1724" s="97">
        <f t="shared" si="370"/>
        <v>46.382978001290546</v>
      </c>
      <c r="T1724" s="100">
        <f t="shared" si="372"/>
        <v>8.9808652495178221E-2</v>
      </c>
      <c r="U1724" s="100">
        <f t="shared" si="362"/>
        <v>-1.456289910728148E-2</v>
      </c>
      <c r="V1724" s="100">
        <f t="shared" si="363"/>
        <v>0.1043715516024597</v>
      </c>
      <c r="Y1724" s="81"/>
      <c r="Z1724" s="81"/>
    </row>
    <row r="1725" spans="1:26" ht="13">
      <c r="A1725" s="74">
        <v>2014.01</v>
      </c>
      <c r="B1725" s="95">
        <v>1822.36</v>
      </c>
      <c r="C1725" s="96">
        <f>C1724*2/3+C1727/3</f>
        <v>35.403333333333336</v>
      </c>
      <c r="D1725" s="95">
        <f>D1724*2/3+D1727/3</f>
        <v>100.41666666666666</v>
      </c>
      <c r="E1725" s="95">
        <v>233.916</v>
      </c>
      <c r="F1725" s="112">
        <f t="shared" si="371"/>
        <v>2014.0416666665367</v>
      </c>
      <c r="G1725" s="97">
        <v>2.86</v>
      </c>
      <c r="H1725" s="96">
        <f t="shared" si="368"/>
        <v>2486.9383470134571</v>
      </c>
      <c r="I1725" s="96">
        <f t="shared" si="364"/>
        <v>48.314222919053556</v>
      </c>
      <c r="J1725" s="98">
        <f t="shared" si="369"/>
        <v>1371664.7411476767</v>
      </c>
      <c r="K1725" s="96">
        <f t="shared" si="365"/>
        <v>137.03662229888786</v>
      </c>
      <c r="L1725" s="98">
        <f t="shared" si="366"/>
        <v>75582.212674908267</v>
      </c>
      <c r="M1725" s="91">
        <f t="shared" si="358"/>
        <v>24.859609093632702</v>
      </c>
      <c r="N1725" s="87"/>
      <c r="O1725" s="99">
        <f t="shared" si="359"/>
        <v>27.474102609349288</v>
      </c>
      <c r="P1725" s="99"/>
      <c r="Q1725" s="107">
        <f t="shared" si="360"/>
        <v>3.5253275788467722E-2</v>
      </c>
      <c r="R1725" s="97">
        <f t="shared" si="367"/>
        <v>1.0154143860838949</v>
      </c>
      <c r="S1725" s="97">
        <f t="shared" si="370"/>
        <v>46.482176374067258</v>
      </c>
      <c r="T1725" s="100">
        <f t="shared" si="372"/>
        <v>9.1699550059707979E-2</v>
      </c>
      <c r="U1725" s="100">
        <f t="shared" si="362"/>
        <v>-1.529972843184757E-2</v>
      </c>
      <c r="V1725" s="100">
        <f t="shared" si="363"/>
        <v>0.10699927849155555</v>
      </c>
      <c r="Y1725" s="81"/>
      <c r="Z1725" s="81"/>
    </row>
    <row r="1726" spans="1:26" ht="13">
      <c r="A1726" s="74">
        <v>2014.02</v>
      </c>
      <c r="B1726" s="95">
        <v>1817.04</v>
      </c>
      <c r="C1726" s="96">
        <f>C1724/3+C1727*2/3</f>
        <v>35.816666666666663</v>
      </c>
      <c r="D1726" s="95">
        <f>D1724/3+D1727*2/3</f>
        <v>100.63333333333333</v>
      </c>
      <c r="E1726" s="95">
        <v>234.78100000000001</v>
      </c>
      <c r="F1726" s="112">
        <f t="shared" si="371"/>
        <v>2014.1249999998699</v>
      </c>
      <c r="G1726" s="97">
        <v>2.71</v>
      </c>
      <c r="H1726" s="96">
        <f t="shared" si="368"/>
        <v>2470.5424089683565</v>
      </c>
      <c r="I1726" s="96">
        <f t="shared" si="364"/>
        <v>48.698209146679936</v>
      </c>
      <c r="J1726" s="98">
        <f t="shared" si="369"/>
        <v>1364859.8832396115</v>
      </c>
      <c r="K1726" s="96">
        <f t="shared" si="365"/>
        <v>136.82633170202581</v>
      </c>
      <c r="L1726" s="98">
        <f t="shared" si="366"/>
        <v>75590.190410418189</v>
      </c>
      <c r="M1726" s="91">
        <f t="shared" si="358"/>
        <v>24.590930877894117</v>
      </c>
      <c r="N1726" s="87"/>
      <c r="O1726" s="99">
        <f t="shared" si="359"/>
        <v>27.170675136889404</v>
      </c>
      <c r="P1726" s="99"/>
      <c r="Q1726" s="107">
        <f t="shared" si="360"/>
        <v>3.7019397023219075E-2</v>
      </c>
      <c r="R1726" s="97">
        <f t="shared" si="367"/>
        <v>1.0013900105334868</v>
      </c>
      <c r="S1726" s="97">
        <f t="shared" si="370"/>
        <v>47.024777256091646</v>
      </c>
      <c r="T1726" s="100">
        <f t="shared" si="372"/>
        <v>9.6068584008855762E-2</v>
      </c>
      <c r="U1726" s="100">
        <f t="shared" si="362"/>
        <v>-1.7913080091109368E-2</v>
      </c>
      <c r="V1726" s="100">
        <f t="shared" si="363"/>
        <v>0.11398166409996513</v>
      </c>
      <c r="Y1726" s="81"/>
      <c r="Z1726" s="81"/>
    </row>
    <row r="1727" spans="1:26" ht="13">
      <c r="A1727" s="74">
        <v>2014.03</v>
      </c>
      <c r="B1727" s="95">
        <v>1863.52</v>
      </c>
      <c r="C1727" s="96">
        <v>36.229999999999997</v>
      </c>
      <c r="D1727" s="95">
        <v>100.85</v>
      </c>
      <c r="E1727" s="95">
        <v>236.29300000000001</v>
      </c>
      <c r="F1727" s="112">
        <f t="shared" si="371"/>
        <v>2014.2083333332032</v>
      </c>
      <c r="G1727" s="97">
        <v>2.72</v>
      </c>
      <c r="H1727" s="96">
        <f t="shared" si="368"/>
        <v>2517.5260636582539</v>
      </c>
      <c r="I1727" s="96">
        <f t="shared" si="364"/>
        <v>48.944990816486289</v>
      </c>
      <c r="J1727" s="98">
        <f t="shared" si="369"/>
        <v>1393069.488711461</v>
      </c>
      <c r="K1727" s="96">
        <f t="shared" si="365"/>
        <v>136.24350880051458</v>
      </c>
      <c r="L1727" s="98">
        <f t="shared" si="366"/>
        <v>75390.153009654241</v>
      </c>
      <c r="M1727" s="91">
        <f t="shared" si="358"/>
        <v>24.956039153965374</v>
      </c>
      <c r="N1727" s="87"/>
      <c r="O1727" s="99">
        <f t="shared" si="359"/>
        <v>27.56681236508285</v>
      </c>
      <c r="P1727" s="99"/>
      <c r="Q1727" s="107">
        <f t="shared" si="360"/>
        <v>3.6323988184061087E-2</v>
      </c>
      <c r="R1727" s="97">
        <f t="shared" si="367"/>
        <v>1.0031354035167042</v>
      </c>
      <c r="S1727" s="97">
        <f t="shared" si="370"/>
        <v>46.788820125589524</v>
      </c>
      <c r="T1727" s="100">
        <f t="shared" si="372"/>
        <v>9.6660150754855234E-2</v>
      </c>
      <c r="U1727" s="100">
        <f t="shared" si="362"/>
        <v>-1.7707883318866635E-2</v>
      </c>
      <c r="V1727" s="100">
        <f t="shared" si="363"/>
        <v>0.11436803407372187</v>
      </c>
      <c r="Y1727" s="81"/>
      <c r="Z1727" s="81"/>
    </row>
    <row r="1728" spans="1:26" ht="13">
      <c r="A1728" s="74">
        <v>2014.04</v>
      </c>
      <c r="B1728" s="95">
        <v>1864.26</v>
      </c>
      <c r="C1728" s="96">
        <f>C1727*2/3+C1730/3</f>
        <v>36.61333333333333</v>
      </c>
      <c r="D1728" s="95">
        <f>D1727*2/3+D1730/3</f>
        <v>101.60666666666667</v>
      </c>
      <c r="E1728" s="95">
        <v>237.072</v>
      </c>
      <c r="F1728" s="112">
        <f t="shared" si="371"/>
        <v>2014.2916666665365</v>
      </c>
      <c r="G1728" s="97">
        <v>2.71</v>
      </c>
      <c r="H1728" s="96">
        <f t="shared" si="368"/>
        <v>2510.2500899726656</v>
      </c>
      <c r="I1728" s="96">
        <f t="shared" si="364"/>
        <v>49.300324683359179</v>
      </c>
      <c r="J1728" s="98">
        <f t="shared" si="369"/>
        <v>1391316.6943720377</v>
      </c>
      <c r="K1728" s="96">
        <f t="shared" si="365"/>
        <v>136.8146847230658</v>
      </c>
      <c r="L1728" s="98">
        <f t="shared" si="366"/>
        <v>75830.115752538899</v>
      </c>
      <c r="M1728" s="91">
        <f t="shared" si="358"/>
        <v>24.786315396962621</v>
      </c>
      <c r="N1728" s="87"/>
      <c r="O1728" s="99">
        <f t="shared" si="359"/>
        <v>27.372610571113665</v>
      </c>
      <c r="P1728" s="99"/>
      <c r="Q1728" s="107">
        <f t="shared" si="360"/>
        <v>3.6708065945364923E-2</v>
      </c>
      <c r="R1728" s="97">
        <f t="shared" si="367"/>
        <v>1.0153830378430897</v>
      </c>
      <c r="S1728" s="97">
        <f t="shared" si="370"/>
        <v>46.781295512448587</v>
      </c>
      <c r="T1728" s="100">
        <f t="shared" si="372"/>
        <v>9.5261374639840524E-2</v>
      </c>
      <c r="U1728" s="100">
        <f t="shared" si="362"/>
        <v>-2.0336021968586415E-2</v>
      </c>
      <c r="V1728" s="100">
        <f t="shared" si="363"/>
        <v>0.11559739660842694</v>
      </c>
      <c r="Y1728" s="81"/>
      <c r="Z1728" s="81"/>
    </row>
    <row r="1729" spans="1:26" ht="13">
      <c r="A1729" s="74">
        <v>2014.05</v>
      </c>
      <c r="B1729" s="95">
        <v>1889.77</v>
      </c>
      <c r="C1729" s="96">
        <f>C1727/3+C1730*2/3</f>
        <v>36.99666666666667</v>
      </c>
      <c r="D1729" s="95">
        <f>D1727/3+D1730*2/3</f>
        <v>102.36333333333334</v>
      </c>
      <c r="E1729" s="95">
        <v>237.9</v>
      </c>
      <c r="F1729" s="112">
        <f t="shared" si="371"/>
        <v>2014.3749999998697</v>
      </c>
      <c r="G1729" s="97">
        <v>2.56</v>
      </c>
      <c r="H1729" s="96">
        <f t="shared" si="368"/>
        <v>2535.7432714796128</v>
      </c>
      <c r="I1729" s="96">
        <f t="shared" si="364"/>
        <v>49.643103958245753</v>
      </c>
      <c r="J1729" s="98">
        <f t="shared" si="369"/>
        <v>1407739.3059925865</v>
      </c>
      <c r="K1729" s="96">
        <f t="shared" si="365"/>
        <v>137.35382281771049</v>
      </c>
      <c r="L1729" s="98">
        <f t="shared" si="366"/>
        <v>76253.135474557464</v>
      </c>
      <c r="M1729" s="91">
        <f t="shared" ref="M1729:M1792" si="373">H1729/AVERAGE(K1609:K1728)</f>
        <v>24.943274109902578</v>
      </c>
      <c r="N1729" s="87"/>
      <c r="O1729" s="99">
        <f t="shared" ref="O1729:O1792" si="374">J1729/AVERAGE(L1609:L1728)</f>
        <v>27.53863238689576</v>
      </c>
      <c r="P1729" s="99"/>
      <c r="Q1729" s="107">
        <f t="shared" ref="Q1729:Q1792" si="375">1/M1729-(G1729/100-(((E1729/E1609)^(1/10))-1))</f>
        <v>3.7713962344599714E-2</v>
      </c>
      <c r="R1729" s="97">
        <f t="shared" si="367"/>
        <v>0.99864009586182401</v>
      </c>
      <c r="S1729" s="97">
        <f t="shared" si="370"/>
        <v>47.335609137407339</v>
      </c>
      <c r="T1729" s="100">
        <f t="shared" si="372"/>
        <v>9.6518028642502918E-2</v>
      </c>
      <c r="U1729" s="100">
        <f t="shared" si="362"/>
        <v>-2.0815540757668116E-2</v>
      </c>
      <c r="V1729" s="100">
        <f t="shared" si="363"/>
        <v>0.11733356940017103</v>
      </c>
      <c r="Y1729" s="81"/>
      <c r="Z1729" s="81"/>
    </row>
    <row r="1730" spans="1:26" ht="13">
      <c r="A1730" s="74">
        <v>2014.06</v>
      </c>
      <c r="B1730" s="95">
        <v>1947.09</v>
      </c>
      <c r="C1730" s="96">
        <v>37.380000000000003</v>
      </c>
      <c r="D1730" s="95">
        <v>103.12</v>
      </c>
      <c r="E1730" s="95">
        <v>238.34299999999999</v>
      </c>
      <c r="F1730" s="112">
        <f t="shared" si="371"/>
        <v>2014.458333333203</v>
      </c>
      <c r="G1730" s="97">
        <v>2.6</v>
      </c>
      <c r="H1730" s="96">
        <f t="shared" si="368"/>
        <v>2607.8007046357552</v>
      </c>
      <c r="I1730" s="96">
        <f t="shared" si="364"/>
        <v>50.064244764897637</v>
      </c>
      <c r="J1730" s="98">
        <f t="shared" si="369"/>
        <v>1450058.7313256504</v>
      </c>
      <c r="K1730" s="96">
        <f t="shared" si="365"/>
        <v>138.11195613045061</v>
      </c>
      <c r="L1730" s="98">
        <f t="shared" si="366"/>
        <v>76796.68447493494</v>
      </c>
      <c r="M1730" s="91">
        <f t="shared" si="373"/>
        <v>25.55800762351128</v>
      </c>
      <c r="N1730" s="87"/>
      <c r="O1730" s="99">
        <f t="shared" si="374"/>
        <v>28.208601072722161</v>
      </c>
      <c r="P1730" s="99"/>
      <c r="Q1730" s="107">
        <f t="shared" si="375"/>
        <v>3.6215896801316892E-2</v>
      </c>
      <c r="R1730" s="97">
        <f t="shared" si="367"/>
        <v>1.0074215711496362</v>
      </c>
      <c r="S1730" s="97">
        <f t="shared" si="370"/>
        <v>47.183375811246862</v>
      </c>
      <c r="T1730" s="100">
        <f t="shared" si="372"/>
        <v>9.7059789757809378E-2</v>
      </c>
      <c r="U1730" s="100">
        <f t="shared" ref="U1730:U1739" si="376">(($S1850/$S1730)^(1/10)-1)</f>
        <v>-1.8838959434372637E-2</v>
      </c>
      <c r="V1730" s="100">
        <f t="shared" ref="V1730:V1735" si="377">T1730-U1730</f>
        <v>0.11589874919218202</v>
      </c>
      <c r="Y1730" s="81"/>
      <c r="Z1730" s="81"/>
    </row>
    <row r="1731" spans="1:26" ht="13">
      <c r="A1731" s="74">
        <v>2014.07</v>
      </c>
      <c r="B1731" s="95">
        <v>1973.1</v>
      </c>
      <c r="C1731" s="96">
        <f>C1730*2/3+C1733/3</f>
        <v>37.75</v>
      </c>
      <c r="D1731" s="95">
        <f>D1730*2/3+D1733/3</f>
        <v>104.06666666666666</v>
      </c>
      <c r="E1731" s="95">
        <v>238.25</v>
      </c>
      <c r="F1731" s="112">
        <f t="shared" si="371"/>
        <v>2014.5416666665362</v>
      </c>
      <c r="G1731" s="97">
        <v>2.54</v>
      </c>
      <c r="H1731" s="96">
        <f t="shared" si="368"/>
        <v>2643.6682835257075</v>
      </c>
      <c r="I1731" s="96">
        <f t="shared" si="364"/>
        <v>50.579533578174171</v>
      </c>
      <c r="J1731" s="98">
        <f t="shared" si="369"/>
        <v>1472346.4916704178</v>
      </c>
      <c r="K1731" s="96">
        <f t="shared" si="365"/>
        <v>139.43426386848543</v>
      </c>
      <c r="L1731" s="98">
        <f t="shared" si="366"/>
        <v>77655.563107040434</v>
      </c>
      <c r="M1731" s="91">
        <f t="shared" si="373"/>
        <v>25.817545976158723</v>
      </c>
      <c r="N1731" s="87"/>
      <c r="O1731" s="99">
        <f t="shared" si="374"/>
        <v>28.485636237139374</v>
      </c>
      <c r="P1731" s="99"/>
      <c r="Q1731" s="107">
        <f t="shared" si="375"/>
        <v>3.6544567621686584E-2</v>
      </c>
      <c r="R1731" s="97">
        <f t="shared" si="367"/>
        <v>1.0126870256928058</v>
      </c>
      <c r="S1731" s="97">
        <f t="shared" si="370"/>
        <v>47.55210513631738</v>
      </c>
      <c r="T1731" s="100">
        <f t="shared" si="372"/>
        <v>9.7840142810726061E-2</v>
      </c>
      <c r="U1731" s="100">
        <f t="shared" si="376"/>
        <v>-1.8892036444462246E-2</v>
      </c>
      <c r="V1731" s="100">
        <f t="shared" si="377"/>
        <v>0.11673217925518831</v>
      </c>
      <c r="Y1731" s="81"/>
      <c r="Z1731" s="81"/>
    </row>
    <row r="1732" spans="1:26" ht="13">
      <c r="A1732" s="74">
        <v>2014.08</v>
      </c>
      <c r="B1732" s="95">
        <v>1961.53</v>
      </c>
      <c r="C1732" s="96">
        <f>C1730/3+C1733*2/3</f>
        <v>38.120000000000005</v>
      </c>
      <c r="D1732" s="95">
        <f>D1730/3+D1733*2/3</f>
        <v>105.01333333333334</v>
      </c>
      <c r="E1732" s="95">
        <v>237.852</v>
      </c>
      <c r="F1732" s="112">
        <f t="shared" si="371"/>
        <v>2014.6249999998695</v>
      </c>
      <c r="G1732" s="97">
        <v>2.42</v>
      </c>
      <c r="H1732" s="96">
        <f t="shared" si="368"/>
        <v>2632.5638942073215</v>
      </c>
      <c r="I1732" s="96">
        <f t="shared" si="364"/>
        <v>51.160744748835398</v>
      </c>
      <c r="J1732" s="98">
        <f t="shared" si="369"/>
        <v>1468536.5154096598</v>
      </c>
      <c r="K1732" s="96">
        <f t="shared" si="365"/>
        <v>140.93809921015304</v>
      </c>
      <c r="L1732" s="98">
        <f t="shared" si="366"/>
        <v>78620.217179898536</v>
      </c>
      <c r="M1732" s="91">
        <f t="shared" si="373"/>
        <v>25.617606421799387</v>
      </c>
      <c r="N1732" s="87"/>
      <c r="O1732" s="99">
        <f t="shared" si="374"/>
        <v>28.256055533515134</v>
      </c>
      <c r="P1732" s="99"/>
      <c r="Q1732" s="107">
        <f t="shared" si="375"/>
        <v>3.7821815914264707E-2</v>
      </c>
      <c r="R1732" s="97">
        <f t="shared" si="367"/>
        <v>0.99237806645546012</v>
      </c>
      <c r="S1732" s="97">
        <f t="shared" si="370"/>
        <v>48.235978801818128</v>
      </c>
      <c r="T1732" s="100">
        <f t="shared" si="372"/>
        <v>9.6965642776506211E-2</v>
      </c>
      <c r="U1732" s="100">
        <f t="shared" si="376"/>
        <v>-1.7015245552202574E-2</v>
      </c>
      <c r="V1732" s="100">
        <f t="shared" si="377"/>
        <v>0.11398088832870878</v>
      </c>
      <c r="Y1732" s="81"/>
      <c r="Z1732" s="81"/>
    </row>
    <row r="1733" spans="1:26" ht="13">
      <c r="A1733" s="74">
        <v>2014.09</v>
      </c>
      <c r="B1733" s="95">
        <v>1993.23</v>
      </c>
      <c r="C1733" s="96">
        <v>38.49</v>
      </c>
      <c r="D1733" s="95">
        <v>105.96</v>
      </c>
      <c r="E1733" s="95">
        <v>238.03100000000001</v>
      </c>
      <c r="F1733" s="112">
        <f t="shared" si="371"/>
        <v>2014.7083333332027</v>
      </c>
      <c r="G1733" s="97">
        <v>2.5299999999999998</v>
      </c>
      <c r="H1733" s="96">
        <f t="shared" si="368"/>
        <v>2673.0966857888247</v>
      </c>
      <c r="I1733" s="96">
        <f t="shared" si="364"/>
        <v>51.61847425335354</v>
      </c>
      <c r="J1733" s="98">
        <f t="shared" si="369"/>
        <v>1493546.6785107469</v>
      </c>
      <c r="K1733" s="96">
        <f t="shared" si="365"/>
        <v>142.10167658834348</v>
      </c>
      <c r="L1733" s="98">
        <f t="shared" si="366"/>
        <v>79396.861403349714</v>
      </c>
      <c r="M1733" s="91">
        <f t="shared" si="373"/>
        <v>25.918436892606184</v>
      </c>
      <c r="N1733" s="87"/>
      <c r="O1733" s="99">
        <f t="shared" si="374"/>
        <v>28.578155878854133</v>
      </c>
      <c r="P1733" s="99"/>
      <c r="Q1733" s="107">
        <f t="shared" si="375"/>
        <v>3.6129997383744936E-2</v>
      </c>
      <c r="R1733" s="97">
        <f t="shared" si="367"/>
        <v>1.0224851615240083</v>
      </c>
      <c r="S1733" s="97">
        <f t="shared" si="370"/>
        <v>47.832330256389731</v>
      </c>
      <c r="T1733" s="100">
        <f t="shared" si="372"/>
        <v>9.7884629559263692E-2</v>
      </c>
      <c r="U1733" s="100">
        <f t="shared" si="376"/>
        <v>-1.4817972567779281E-2</v>
      </c>
      <c r="V1733" s="100">
        <f t="shared" si="377"/>
        <v>0.11270260212704297</v>
      </c>
      <c r="Y1733" s="81"/>
      <c r="Z1733" s="81"/>
    </row>
    <row r="1734" spans="1:26" ht="13">
      <c r="A1734" s="74">
        <v>2014.1</v>
      </c>
      <c r="B1734" s="95">
        <v>1937.27</v>
      </c>
      <c r="C1734" s="96">
        <f>C1733*2/3+C1736/3</f>
        <v>38.806666666666665</v>
      </c>
      <c r="D1734" s="95">
        <f>D1733*2/3+D1736/3</f>
        <v>104.74333333333334</v>
      </c>
      <c r="E1734" s="95">
        <v>237.43299999999999</v>
      </c>
      <c r="F1734" s="112">
        <f t="shared" si="371"/>
        <v>2014.791666666536</v>
      </c>
      <c r="G1734" s="97">
        <v>2.2999999999999998</v>
      </c>
      <c r="H1734" s="96">
        <f t="shared" si="368"/>
        <v>2604.5928663454524</v>
      </c>
      <c r="I1734" s="96">
        <f t="shared" si="364"/>
        <v>52.174228252461383</v>
      </c>
      <c r="J1734" s="98">
        <f t="shared" si="369"/>
        <v>1457700.6382003324</v>
      </c>
      <c r="K1734" s="96">
        <f t="shared" si="365"/>
        <v>140.82380814096325</v>
      </c>
      <c r="L1734" s="98">
        <f t="shared" si="366"/>
        <v>78814.219931775224</v>
      </c>
      <c r="M1734" s="91">
        <f t="shared" si="373"/>
        <v>25.162748283083243</v>
      </c>
      <c r="N1734" s="87"/>
      <c r="O1734" s="99">
        <f t="shared" si="374"/>
        <v>27.736945618288235</v>
      </c>
      <c r="P1734" s="99"/>
      <c r="Q1734" s="107">
        <f t="shared" si="375"/>
        <v>3.8794517149685945E-2</v>
      </c>
      <c r="R1734" s="97">
        <f t="shared" si="367"/>
        <v>0.99926264515940255</v>
      </c>
      <c r="S1734" s="97">
        <f t="shared" si="370"/>
        <v>49.031027490766135</v>
      </c>
      <c r="T1734" s="100">
        <f t="shared" si="372"/>
        <v>0.10384932199804964</v>
      </c>
      <c r="U1734" s="100">
        <f t="shared" si="376"/>
        <v>-2.0135087228841497E-2</v>
      </c>
      <c r="V1734" s="100">
        <f t="shared" si="377"/>
        <v>0.12398440922689113</v>
      </c>
      <c r="Y1734" s="81"/>
      <c r="Z1734" s="81"/>
    </row>
    <row r="1735" spans="1:26" ht="13">
      <c r="A1735" s="74">
        <v>2014.11</v>
      </c>
      <c r="B1735" s="95">
        <v>2044.57</v>
      </c>
      <c r="C1735" s="96">
        <f>C1733/3+C1736*2/3</f>
        <v>39.123333333333335</v>
      </c>
      <c r="D1735" s="95">
        <f>D1733/3+D1736*2/3</f>
        <v>103.52666666666667</v>
      </c>
      <c r="E1735" s="95">
        <v>236.15100000000001</v>
      </c>
      <c r="F1735" s="112">
        <f t="shared" si="371"/>
        <v>2014.8749999998693</v>
      </c>
      <c r="G1735" s="97">
        <v>2.33</v>
      </c>
      <c r="H1735" s="96">
        <f t="shared" si="368"/>
        <v>2763.7768109599356</v>
      </c>
      <c r="I1735" s="96">
        <f t="shared" si="364"/>
        <v>52.885526753362591</v>
      </c>
      <c r="J1735" s="98">
        <f t="shared" si="369"/>
        <v>1549256.9090141163</v>
      </c>
      <c r="K1735" s="96">
        <f t="shared" si="365"/>
        <v>139.94365595177095</v>
      </c>
      <c r="L1735" s="98">
        <f t="shared" si="366"/>
        <v>78446.52107804321</v>
      </c>
      <c r="M1735" s="91">
        <f t="shared" si="373"/>
        <v>26.60681714714341</v>
      </c>
      <c r="N1735" s="87"/>
      <c r="O1735" s="99">
        <f t="shared" si="374"/>
        <v>29.318654523381458</v>
      </c>
      <c r="P1735" s="99"/>
      <c r="Q1735" s="107">
        <f t="shared" si="375"/>
        <v>3.5730893913858905E-2</v>
      </c>
      <c r="R1735" s="97">
        <f t="shared" si="367"/>
        <v>1.0126191447923387</v>
      </c>
      <c r="S1735" s="97">
        <f t="shared" si="370"/>
        <v>49.260854165077269</v>
      </c>
      <c r="T1735" s="100">
        <f t="shared" si="372"/>
        <v>9.9898924015714652E-2</v>
      </c>
      <c r="U1735" s="100">
        <f t="shared" si="376"/>
        <v>-2.2266435389391215E-2</v>
      </c>
      <c r="V1735" s="100">
        <f t="shared" si="377"/>
        <v>0.12216535940510587</v>
      </c>
      <c r="Y1735" s="81"/>
      <c r="Z1735" s="81"/>
    </row>
    <row r="1736" spans="1:26" ht="13">
      <c r="A1736" s="74">
        <v>2014.12</v>
      </c>
      <c r="B1736" s="95">
        <v>2054.27</v>
      </c>
      <c r="C1736" s="96">
        <v>39.44</v>
      </c>
      <c r="D1736" s="95">
        <v>102.31</v>
      </c>
      <c r="E1736" s="95">
        <v>234.81200000000001</v>
      </c>
      <c r="F1736" s="112">
        <f t="shared" si="371"/>
        <v>2014.9583333332025</v>
      </c>
      <c r="G1736" s="97">
        <v>2.21</v>
      </c>
      <c r="H1736" s="96">
        <f t="shared" si="368"/>
        <v>2792.7239516506811</v>
      </c>
      <c r="I1736" s="96">
        <f t="shared" si="364"/>
        <v>53.617602677886964</v>
      </c>
      <c r="J1736" s="98">
        <f t="shared" si="369"/>
        <v>1567988.1047781298</v>
      </c>
      <c r="K1736" s="96">
        <f t="shared" si="365"/>
        <v>139.08765035432597</v>
      </c>
      <c r="L1736" s="98">
        <f t="shared" si="366"/>
        <v>78091.420796609251</v>
      </c>
      <c r="M1736" s="91">
        <f t="shared" si="373"/>
        <v>26.794085482572541</v>
      </c>
      <c r="N1736" s="87"/>
      <c r="O1736" s="99">
        <f t="shared" si="374"/>
        <v>29.51533288223138</v>
      </c>
      <c r="P1736" s="99"/>
      <c r="Q1736" s="107">
        <f t="shared" si="375"/>
        <v>3.6462452421064551E-2</v>
      </c>
      <c r="R1736" s="97">
        <f t="shared" si="367"/>
        <v>1.0316759538025049</v>
      </c>
      <c r="S1736" s="97">
        <f t="shared" si="370"/>
        <v>50.166935603599093</v>
      </c>
      <c r="T1736" s="100">
        <f t="shared" si="372"/>
        <v>0.10014421879394297</v>
      </c>
      <c r="U1736" s="100">
        <f t="shared" si="376"/>
        <v>-2.3962041581859439E-2</v>
      </c>
      <c r="V1736" s="100">
        <f>T1736-U1736</f>
        <v>0.12410626037580241</v>
      </c>
      <c r="Y1736" s="81"/>
      <c r="Z1736" s="81"/>
    </row>
    <row r="1737" spans="1:26" ht="13">
      <c r="A1737" s="74">
        <v>2015.01</v>
      </c>
      <c r="B1737" s="95">
        <v>2028.18</v>
      </c>
      <c r="C1737" s="96">
        <f>C1736*2/3+C1739/3</f>
        <v>39.896666666666668</v>
      </c>
      <c r="D1737" s="95">
        <f>D1736*2/3+D1739/3</f>
        <v>101.28999999999999</v>
      </c>
      <c r="E1737" s="95">
        <v>233.70699999999999</v>
      </c>
      <c r="F1737" s="112">
        <f t="shared" si="371"/>
        <v>2015.0416666665358</v>
      </c>
      <c r="G1737" s="97">
        <v>1.88</v>
      </c>
      <c r="H1737" s="96">
        <f t="shared" si="368"/>
        <v>2770.2920053314615</v>
      </c>
      <c r="I1737" s="96">
        <f t="shared" ref="I1737:I1800" si="378">C1737*$E$1859/E1737</f>
        <v>54.494875556430337</v>
      </c>
      <c r="J1737" s="98">
        <f t="shared" si="369"/>
        <v>1557943.2826758034</v>
      </c>
      <c r="K1737" s="96">
        <f t="shared" ref="K1737:K1800" si="379">D1737*$E$1859/E1737</f>
        <v>138.35205811122469</v>
      </c>
      <c r="L1737" s="98">
        <f t="shared" ref="L1737:L1800" si="380">K1737*(J1737/H1737)</f>
        <v>77805.754470624961</v>
      </c>
      <c r="M1737" s="91">
        <f t="shared" si="373"/>
        <v>26.492295420383115</v>
      </c>
      <c r="N1737" s="87"/>
      <c r="O1737" s="99">
        <f t="shared" si="374"/>
        <v>29.174671165351537</v>
      </c>
      <c r="P1737" s="99"/>
      <c r="Q1737" s="107">
        <f t="shared" si="375"/>
        <v>3.9491690665337344E-2</v>
      </c>
      <c r="R1737" s="97">
        <f t="shared" ref="R1737:R1800" si="381">((G1737/G1738+G1737/1200+((1+G1738/1200)^(-119))*(1-G1737/G1738)))</f>
        <v>0.99256957350474684</v>
      </c>
      <c r="S1737" s="97">
        <f t="shared" si="370"/>
        <v>52.000730981532968</v>
      </c>
      <c r="T1737" s="100">
        <f t="shared" si="372"/>
        <v>9.9557514289752902E-2</v>
      </c>
      <c r="U1737" s="100">
        <f t="shared" si="376"/>
        <v>-2.9601199546678281E-2</v>
      </c>
      <c r="V1737" s="100">
        <f>T1737-U1737</f>
        <v>0.12915871383643118</v>
      </c>
      <c r="Y1737" s="81"/>
      <c r="Z1737" s="81"/>
    </row>
    <row r="1738" spans="1:26" ht="13">
      <c r="A1738" s="74">
        <v>2015.02</v>
      </c>
      <c r="B1738" s="95">
        <v>2082.1999999999998</v>
      </c>
      <c r="C1738" s="96">
        <f>C1736/3+C1739*2/3</f>
        <v>40.353333333333332</v>
      </c>
      <c r="D1738" s="95">
        <f>D1736/3+D1739*2/3</f>
        <v>100.27000000000001</v>
      </c>
      <c r="E1738" s="95">
        <v>234.72200000000001</v>
      </c>
      <c r="F1738" s="112">
        <f t="shared" si="371"/>
        <v>2015.124999999869</v>
      </c>
      <c r="G1738" s="97">
        <v>1.98</v>
      </c>
      <c r="H1738" s="96">
        <f t="shared" ref="H1738:H1801" si="382">B1738*$E$1859/E1738</f>
        <v>2831.7794032941083</v>
      </c>
      <c r="I1738" s="96">
        <f t="shared" si="378"/>
        <v>54.880289207374375</v>
      </c>
      <c r="J1738" s="98">
        <f t="shared" ref="J1738:J1801" si="383">J1737*((H1738+(I1738/12))/H1737)</f>
        <v>1595094.2075315751</v>
      </c>
      <c r="K1738" s="96">
        <f t="shared" si="379"/>
        <v>136.36659339559134</v>
      </c>
      <c r="L1738" s="98">
        <f t="shared" si="380"/>
        <v>76813.032460470204</v>
      </c>
      <c r="M1738" s="91">
        <f t="shared" si="373"/>
        <v>26.995513699383231</v>
      </c>
      <c r="N1738" s="87"/>
      <c r="O1738" s="99">
        <f t="shared" si="374"/>
        <v>29.719916695619279</v>
      </c>
      <c r="P1738" s="99"/>
      <c r="Q1738" s="107">
        <f t="shared" si="375"/>
        <v>3.7643355355397111E-2</v>
      </c>
      <c r="R1738" s="97">
        <f t="shared" si="381"/>
        <v>0.99626735737370631</v>
      </c>
      <c r="S1738" s="97">
        <f t="shared" ref="S1738:S1801" si="384">S1737*R1737*E1737/E1738</f>
        <v>51.391149302171641</v>
      </c>
      <c r="T1738" s="100">
        <f t="shared" si="372"/>
        <v>9.7693672705292611E-2</v>
      </c>
      <c r="U1738" s="100">
        <f t="shared" si="376"/>
        <v>-2.7011670752367101E-2</v>
      </c>
      <c r="V1738" s="100">
        <f>T1738-U1738</f>
        <v>0.12470534345765971</v>
      </c>
      <c r="Y1738" s="81"/>
      <c r="Z1738" s="81"/>
    </row>
    <row r="1739" spans="1:26" ht="13">
      <c r="A1739" s="74">
        <v>2015.03</v>
      </c>
      <c r="B1739" s="95">
        <v>2079.9899999999998</v>
      </c>
      <c r="C1739" s="96">
        <v>40.81</v>
      </c>
      <c r="D1739" s="95">
        <v>99.25</v>
      </c>
      <c r="E1739" s="95">
        <v>236.119</v>
      </c>
      <c r="F1739" s="112">
        <f t="shared" ref="F1739:F1802" si="385">F1738+1/12</f>
        <v>2015.2083333332023</v>
      </c>
      <c r="G1739" s="97">
        <v>2.04</v>
      </c>
      <c r="H1739" s="96">
        <f t="shared" si="382"/>
        <v>2812.0373531778455</v>
      </c>
      <c r="I1739" s="96">
        <f t="shared" si="378"/>
        <v>55.172978900469666</v>
      </c>
      <c r="J1739" s="98">
        <f t="shared" si="383"/>
        <v>1586563.6743378118</v>
      </c>
      <c r="K1739" s="96">
        <f t="shared" si="379"/>
        <v>134.18079284174502</v>
      </c>
      <c r="L1739" s="98">
        <f t="shared" si="380"/>
        <v>75705.385448020344</v>
      </c>
      <c r="M1739" s="91">
        <f t="shared" si="373"/>
        <v>26.728605452928466</v>
      </c>
      <c r="N1739" s="87"/>
      <c r="O1739" s="99">
        <f t="shared" si="374"/>
        <v>29.418369171807676</v>
      </c>
      <c r="P1739" s="99"/>
      <c r="Q1739" s="107">
        <f t="shared" si="375"/>
        <v>3.7223880316747802E-2</v>
      </c>
      <c r="R1739" s="97">
        <f t="shared" si="381"/>
        <v>1.0107144985822074</v>
      </c>
      <c r="S1739" s="97">
        <f t="shared" si="384"/>
        <v>50.896403284317735</v>
      </c>
      <c r="T1739" s="100">
        <f t="shared" si="372"/>
        <v>9.3272252444048132E-2</v>
      </c>
      <c r="U1739" s="100">
        <f t="shared" si="376"/>
        <v>-2.3607089539859016E-2</v>
      </c>
      <c r="V1739" s="100">
        <f>T1739-U1739</f>
        <v>0.11687934198390715</v>
      </c>
      <c r="Y1739" s="81"/>
      <c r="Z1739" s="81"/>
    </row>
    <row r="1740" spans="1:26" ht="13">
      <c r="A1740" s="74">
        <v>2015.04</v>
      </c>
      <c r="B1740" s="95">
        <v>2094.86</v>
      </c>
      <c r="C1740" s="96">
        <f>C1739*2/3+C1742/3</f>
        <v>41.120000000000005</v>
      </c>
      <c r="D1740" s="95">
        <f>D1739*2/3+D1742/3</f>
        <v>97.803333333333342</v>
      </c>
      <c r="E1740" s="95">
        <v>236.59899999999999</v>
      </c>
      <c r="F1740" s="112">
        <f t="shared" si="385"/>
        <v>2015.2916666665355</v>
      </c>
      <c r="G1740" s="97">
        <v>1.94</v>
      </c>
      <c r="H1740" s="96">
        <f t="shared" si="382"/>
        <v>2826.3951099962378</v>
      </c>
      <c r="I1740" s="96">
        <f t="shared" si="378"/>
        <v>55.479300250635028</v>
      </c>
      <c r="J1740" s="98">
        <f t="shared" si="383"/>
        <v>1597272.8548483825</v>
      </c>
      <c r="K1740" s="96">
        <f t="shared" si="379"/>
        <v>131.95672411266881</v>
      </c>
      <c r="L1740" s="98">
        <f t="shared" si="380"/>
        <v>74572.338699016313</v>
      </c>
      <c r="M1740" s="91">
        <f t="shared" si="373"/>
        <v>26.791371680192317</v>
      </c>
      <c r="N1740" s="87"/>
      <c r="O1740" s="99">
        <f t="shared" si="374"/>
        <v>29.480373846198773</v>
      </c>
      <c r="P1740" s="99"/>
      <c r="Q1740" s="107">
        <f t="shared" si="375"/>
        <v>3.7659701264943557E-2</v>
      </c>
      <c r="R1740" s="97">
        <f t="shared" si="381"/>
        <v>0.97847099852944608</v>
      </c>
      <c r="S1740" s="97">
        <f t="shared" si="384"/>
        <v>51.337370357985399</v>
      </c>
      <c r="T1740" s="100"/>
      <c r="U1740" s="100"/>
      <c r="Y1740" s="81"/>
      <c r="Z1740" s="81"/>
    </row>
    <row r="1741" spans="1:26" ht="13">
      <c r="A1741" s="74">
        <v>2015.05</v>
      </c>
      <c r="B1741" s="95">
        <v>2111.94</v>
      </c>
      <c r="C1741" s="96">
        <f>C1739/3+C1742*2/3</f>
        <v>41.43</v>
      </c>
      <c r="D1741" s="95">
        <f>D1739/3+D1742*2/3</f>
        <v>96.356666666666669</v>
      </c>
      <c r="E1741" s="95">
        <v>237.80500000000001</v>
      </c>
      <c r="F1741" s="112">
        <f t="shared" si="385"/>
        <v>2015.3749999998688</v>
      </c>
      <c r="G1741" s="97">
        <v>2.2000000000000002</v>
      </c>
      <c r="H1741" s="96">
        <f t="shared" si="382"/>
        <v>2834.9889311410602</v>
      </c>
      <c r="I1741" s="96">
        <f t="shared" si="378"/>
        <v>55.614075881499531</v>
      </c>
      <c r="J1741" s="98">
        <f t="shared" si="383"/>
        <v>1604748.5429803783</v>
      </c>
      <c r="K1741" s="96">
        <f t="shared" si="379"/>
        <v>129.34557015902379</v>
      </c>
      <c r="L1741" s="98">
        <f t="shared" si="380"/>
        <v>73216.199532079176</v>
      </c>
      <c r="M1741" s="91">
        <f t="shared" si="373"/>
        <v>26.806111379650815</v>
      </c>
      <c r="N1741" s="87"/>
      <c r="O1741" s="99">
        <f t="shared" si="374"/>
        <v>29.489896186353274</v>
      </c>
      <c r="P1741" s="99"/>
      <c r="Q1741" s="107">
        <f t="shared" si="375"/>
        <v>3.5662686878219954E-2</v>
      </c>
      <c r="R1741" s="97">
        <f t="shared" si="381"/>
        <v>0.98769891518516217</v>
      </c>
      <c r="S1741" s="97">
        <f t="shared" si="384"/>
        <v>49.977381725373014</v>
      </c>
      <c r="T1741" s="100"/>
      <c r="U1741" s="100"/>
      <c r="Y1741" s="81"/>
      <c r="Z1741" s="81"/>
    </row>
    <row r="1742" spans="1:26" ht="13">
      <c r="A1742" s="74">
        <v>2015.06</v>
      </c>
      <c r="B1742" s="95">
        <v>2099.29</v>
      </c>
      <c r="C1742" s="96">
        <v>41.74</v>
      </c>
      <c r="D1742" s="95">
        <v>94.91</v>
      </c>
      <c r="E1742" s="95">
        <v>238.63800000000001</v>
      </c>
      <c r="F1742" s="112">
        <f t="shared" si="385"/>
        <v>2015.4583333332021</v>
      </c>
      <c r="G1742" s="97">
        <v>2.36</v>
      </c>
      <c r="H1742" s="96">
        <f t="shared" si="382"/>
        <v>2808.1713869752502</v>
      </c>
      <c r="I1742" s="96">
        <f t="shared" si="378"/>
        <v>55.834626798749554</v>
      </c>
      <c r="J1742" s="98">
        <f t="shared" si="383"/>
        <v>1592202.2140680873</v>
      </c>
      <c r="K1742" s="96">
        <f t="shared" si="379"/>
        <v>126.95889864564734</v>
      </c>
      <c r="L1742" s="98">
        <f t="shared" si="380"/>
        <v>71984.295708169026</v>
      </c>
      <c r="M1742" s="91">
        <f t="shared" si="373"/>
        <v>26.495895292784834</v>
      </c>
      <c r="N1742" s="87"/>
      <c r="O1742" s="99">
        <f t="shared" si="374"/>
        <v>29.142936079173268</v>
      </c>
      <c r="P1742" s="99"/>
      <c r="Q1742" s="107">
        <f t="shared" si="375"/>
        <v>3.4803820835284618E-2</v>
      </c>
      <c r="R1742" s="97">
        <f t="shared" si="381"/>
        <v>1.0055070611790184</v>
      </c>
      <c r="S1742" s="97">
        <f t="shared" si="384"/>
        <v>49.19029849313543</v>
      </c>
      <c r="T1742" s="100"/>
      <c r="U1742" s="100"/>
      <c r="Y1742" s="81"/>
      <c r="Z1742" s="81"/>
    </row>
    <row r="1743" spans="1:26" ht="13">
      <c r="A1743" s="74">
        <v>2015.07</v>
      </c>
      <c r="B1743" s="95">
        <v>2094.14</v>
      </c>
      <c r="C1743" s="96">
        <f>C1742*2/3+C1745/3</f>
        <v>41.99666666666667</v>
      </c>
      <c r="D1743" s="95">
        <f>D1742*2/3+D1745/3</f>
        <v>93.493333333333339</v>
      </c>
      <c r="E1743" s="95">
        <v>238.654</v>
      </c>
      <c r="F1743" s="112">
        <f t="shared" si="385"/>
        <v>2015.5416666665353</v>
      </c>
      <c r="G1743" s="97">
        <v>2.3199999999999998</v>
      </c>
      <c r="H1743" s="96">
        <f t="shared" si="382"/>
        <v>2801.094546372572</v>
      </c>
      <c r="I1743" s="96">
        <f t="shared" si="378"/>
        <v>56.174197506292224</v>
      </c>
      <c r="J1743" s="98">
        <f t="shared" si="383"/>
        <v>1590843.9026925906</v>
      </c>
      <c r="K1743" s="96">
        <f t="shared" si="379"/>
        <v>125.0554719943237</v>
      </c>
      <c r="L1743" s="98">
        <f t="shared" si="380"/>
        <v>71023.570189070117</v>
      </c>
      <c r="M1743" s="91">
        <f t="shared" si="373"/>
        <v>26.381136336399685</v>
      </c>
      <c r="N1743" s="87"/>
      <c r="O1743" s="99">
        <f t="shared" si="374"/>
        <v>29.011703864238939</v>
      </c>
      <c r="P1743" s="99"/>
      <c r="Q1743" s="107">
        <f t="shared" si="375"/>
        <v>3.4903750808582525E-2</v>
      </c>
      <c r="R1743" s="97">
        <f t="shared" si="381"/>
        <v>1.0153058960838337</v>
      </c>
      <c r="S1743" s="97">
        <f t="shared" si="384"/>
        <v>49.45787646622945</v>
      </c>
      <c r="T1743" s="100"/>
      <c r="U1743" s="100"/>
      <c r="Y1743" s="81"/>
      <c r="Z1743" s="81"/>
    </row>
    <row r="1744" spans="1:26" ht="13">
      <c r="A1744" s="74">
        <v>2015.08</v>
      </c>
      <c r="B1744" s="95">
        <v>2039.87</v>
      </c>
      <c r="C1744" s="96">
        <f>C1742/3+C1745*2/3</f>
        <v>42.25333333333333</v>
      </c>
      <c r="D1744" s="95">
        <f>D1742/3+D1745*2/3</f>
        <v>92.076666666666668</v>
      </c>
      <c r="E1744" s="95">
        <v>238.316</v>
      </c>
      <c r="F1744" s="112">
        <f t="shared" si="385"/>
        <v>2015.6249999998686</v>
      </c>
      <c r="G1744" s="97">
        <v>2.17</v>
      </c>
      <c r="H1744" s="96">
        <f t="shared" si="382"/>
        <v>2732.3734929043781</v>
      </c>
      <c r="I1744" s="96">
        <f t="shared" si="378"/>
        <v>56.597669452883267</v>
      </c>
      <c r="J1744" s="98">
        <f t="shared" si="383"/>
        <v>1554493.3633714397</v>
      </c>
      <c r="K1744" s="96">
        <f t="shared" si="379"/>
        <v>123.33523377224634</v>
      </c>
      <c r="L1744" s="98">
        <f t="shared" si="380"/>
        <v>70167.49462205809</v>
      </c>
      <c r="M1744" s="91">
        <f t="shared" si="373"/>
        <v>25.693658417057694</v>
      </c>
      <c r="N1744" s="87"/>
      <c r="O1744" s="99">
        <f t="shared" si="374"/>
        <v>28.252525181771933</v>
      </c>
      <c r="P1744" s="99"/>
      <c r="Q1744" s="107">
        <f t="shared" si="375"/>
        <v>3.6752837833655239E-2</v>
      </c>
      <c r="R1744" s="97">
        <f t="shared" si="381"/>
        <v>1.0018083333333334</v>
      </c>
      <c r="S1744" s="97">
        <f t="shared" si="384"/>
        <v>50.286092584231355</v>
      </c>
      <c r="T1744" s="100"/>
      <c r="U1744" s="100"/>
      <c r="Y1744" s="81"/>
      <c r="Z1744" s="81"/>
    </row>
    <row r="1745" spans="1:26" ht="13">
      <c r="A1745" s="74">
        <v>2015.09</v>
      </c>
      <c r="B1745" s="95">
        <v>1944.41</v>
      </c>
      <c r="C1745" s="96">
        <v>42.51</v>
      </c>
      <c r="D1745" s="95">
        <v>90.66</v>
      </c>
      <c r="E1745" s="95">
        <v>237.94499999999999</v>
      </c>
      <c r="F1745" s="112">
        <f t="shared" si="385"/>
        <v>2015.7083333332018</v>
      </c>
      <c r="G1745" s="97">
        <v>2.17</v>
      </c>
      <c r="H1745" s="96">
        <f t="shared" si="382"/>
        <v>2608.5672420307205</v>
      </c>
      <c r="I1745" s="96">
        <f t="shared" si="378"/>
        <v>57.030252600390831</v>
      </c>
      <c r="J1745" s="98">
        <f t="shared" si="383"/>
        <v>1486761.6885561044</v>
      </c>
      <c r="K1745" s="96">
        <f t="shared" si="379"/>
        <v>121.62697484712849</v>
      </c>
      <c r="L1745" s="98">
        <f t="shared" si="380"/>
        <v>69321.704107928075</v>
      </c>
      <c r="M1745" s="91">
        <f t="shared" si="373"/>
        <v>24.496752170486431</v>
      </c>
      <c r="N1745" s="87"/>
      <c r="O1745" s="99">
        <f t="shared" si="374"/>
        <v>26.936105268538274</v>
      </c>
      <c r="P1745" s="99"/>
      <c r="Q1745" s="107">
        <f t="shared" si="375"/>
        <v>3.7258269041931802E-2</v>
      </c>
      <c r="R1745" s="97">
        <f t="shared" si="381"/>
        <v>1.0107664318974605</v>
      </c>
      <c r="S1745" s="97">
        <f t="shared" si="384"/>
        <v>50.45557364769126</v>
      </c>
      <c r="T1745" s="100"/>
      <c r="U1745" s="100"/>
      <c r="Y1745" s="81"/>
      <c r="Z1745" s="81"/>
    </row>
    <row r="1746" spans="1:26" ht="13">
      <c r="A1746" s="74">
        <v>2015.1</v>
      </c>
      <c r="B1746" s="95">
        <v>2024.81</v>
      </c>
      <c r="C1746" s="96">
        <f>C1745*2/3+C1748/3</f>
        <v>42.803333333333335</v>
      </c>
      <c r="D1746" s="95">
        <f>D1745*2/3+D1748/3</f>
        <v>89.283333333333331</v>
      </c>
      <c r="E1746" s="95">
        <v>237.83799999999999</v>
      </c>
      <c r="F1746" s="112">
        <f t="shared" si="385"/>
        <v>2015.7916666665351</v>
      </c>
      <c r="G1746" s="97">
        <v>2.0699999999999998</v>
      </c>
      <c r="H1746" s="96">
        <f t="shared" si="382"/>
        <v>2717.6517655084544</v>
      </c>
      <c r="I1746" s="96">
        <f t="shared" si="378"/>
        <v>57.449614730755094</v>
      </c>
      <c r="J1746" s="98">
        <f t="shared" si="383"/>
        <v>1551663.4137037487</v>
      </c>
      <c r="K1746" s="96">
        <f t="shared" si="379"/>
        <v>119.8339639096079</v>
      </c>
      <c r="L1746" s="98">
        <f t="shared" si="380"/>
        <v>68420.08968093287</v>
      </c>
      <c r="M1746" s="91">
        <f t="shared" si="373"/>
        <v>25.49144104606675</v>
      </c>
      <c r="N1746" s="87"/>
      <c r="O1746" s="99">
        <f t="shared" si="374"/>
        <v>28.028090261451567</v>
      </c>
      <c r="P1746" s="99"/>
      <c r="Q1746" s="107">
        <f t="shared" si="375"/>
        <v>3.6414970181741099E-2</v>
      </c>
      <c r="R1746" s="97">
        <f t="shared" si="381"/>
        <v>0.98485958803942653</v>
      </c>
      <c r="S1746" s="97">
        <f t="shared" si="384"/>
        <v>51.02174379432018</v>
      </c>
      <c r="T1746" s="100"/>
      <c r="U1746" s="100"/>
      <c r="Y1746" s="81"/>
      <c r="Z1746" s="81"/>
    </row>
    <row r="1747" spans="1:26" ht="13">
      <c r="A1747" s="74">
        <v>2015.11</v>
      </c>
      <c r="B1747" s="95">
        <v>2080.62</v>
      </c>
      <c r="C1747" s="96">
        <f>C1745/3+C1748*2/3</f>
        <v>43.096666666666664</v>
      </c>
      <c r="D1747" s="95">
        <f>D1745/3+D1748*2/3</f>
        <v>87.906666666666666</v>
      </c>
      <c r="E1747" s="95">
        <v>237.33600000000001</v>
      </c>
      <c r="F1747" s="112">
        <f t="shared" si="385"/>
        <v>2015.8749999998684</v>
      </c>
      <c r="G1747" s="97">
        <v>2.2599999999999998</v>
      </c>
      <c r="H1747" s="96">
        <f t="shared" si="382"/>
        <v>2798.4652842805126</v>
      </c>
      <c r="I1747" s="96">
        <f t="shared" si="378"/>
        <v>57.965666741104009</v>
      </c>
      <c r="J1747" s="98">
        <f t="shared" si="383"/>
        <v>1600562.4849996476</v>
      </c>
      <c r="K1747" s="96">
        <f t="shared" si="379"/>
        <v>118.23579265963299</v>
      </c>
      <c r="L1747" s="98">
        <f t="shared" si="380"/>
        <v>67624.127831144404</v>
      </c>
      <c r="M1747" s="91">
        <f t="shared" si="373"/>
        <v>26.225851890971931</v>
      </c>
      <c r="N1747" s="87"/>
      <c r="O1747" s="99">
        <f t="shared" si="374"/>
        <v>28.832783137035253</v>
      </c>
      <c r="P1747" s="99"/>
      <c r="Q1747" s="107">
        <f t="shared" si="375"/>
        <v>3.4022422553502671E-2</v>
      </c>
      <c r="R1747" s="97">
        <f t="shared" si="381"/>
        <v>1.0036603474335184</v>
      </c>
      <c r="S1747" s="97">
        <f t="shared" si="384"/>
        <v>50.355538020405099</v>
      </c>
      <c r="T1747" s="100"/>
      <c r="U1747" s="100"/>
      <c r="Y1747" s="81"/>
      <c r="Z1747" s="81"/>
    </row>
    <row r="1748" spans="1:26" ht="13">
      <c r="A1748" s="74">
        <v>2015.12</v>
      </c>
      <c r="B1748" s="95">
        <v>2054.08</v>
      </c>
      <c r="C1748" s="96">
        <v>43.39</v>
      </c>
      <c r="D1748" s="95">
        <v>86.53</v>
      </c>
      <c r="E1748" s="95">
        <v>236.52500000000001</v>
      </c>
      <c r="F1748" s="112">
        <f t="shared" si="385"/>
        <v>2015.9583333332016</v>
      </c>
      <c r="G1748" s="97">
        <v>2.2400000000000002</v>
      </c>
      <c r="H1748" s="96">
        <f t="shared" si="382"/>
        <v>2772.2416008455757</v>
      </c>
      <c r="I1748" s="96">
        <f t="shared" si="378"/>
        <v>58.560310728252809</v>
      </c>
      <c r="J1748" s="98">
        <f t="shared" si="383"/>
        <v>1588355.1305812944</v>
      </c>
      <c r="K1748" s="96">
        <f t="shared" si="379"/>
        <v>116.78321473417182</v>
      </c>
      <c r="L1748" s="98">
        <f t="shared" si="380"/>
        <v>66910.913620306615</v>
      </c>
      <c r="M1748" s="91">
        <f t="shared" si="373"/>
        <v>25.96542403712418</v>
      </c>
      <c r="N1748" s="87"/>
      <c r="O1748" s="99">
        <f t="shared" si="374"/>
        <v>28.544376783609195</v>
      </c>
      <c r="P1748" s="99"/>
      <c r="Q1748" s="107">
        <f t="shared" si="375"/>
        <v>3.4669421198152701E-2</v>
      </c>
      <c r="R1748" s="97">
        <f t="shared" si="381"/>
        <v>1.0152908634069941</v>
      </c>
      <c r="S1748" s="97">
        <f t="shared" si="384"/>
        <v>50.713148503829032</v>
      </c>
      <c r="T1748" s="100"/>
      <c r="U1748" s="100"/>
      <c r="Y1748" s="81"/>
      <c r="Z1748" s="81"/>
    </row>
    <row r="1749" spans="1:26" ht="13">
      <c r="A1749" s="74">
        <v>2016.01</v>
      </c>
      <c r="B1749" s="95">
        <v>1918.6</v>
      </c>
      <c r="C1749" s="96">
        <f>C1748*2/3+C1751/3</f>
        <v>43.553333333333335</v>
      </c>
      <c r="D1749" s="95">
        <f>D1748*2/3+D1751/3</f>
        <v>86.5</v>
      </c>
      <c r="E1749" s="95">
        <v>236.916</v>
      </c>
      <c r="F1749" s="112">
        <f t="shared" si="385"/>
        <v>2016.0416666665349</v>
      </c>
      <c r="G1749" s="97">
        <v>2.09</v>
      </c>
      <c r="H1749" s="96">
        <f t="shared" si="382"/>
        <v>2585.1206811696966</v>
      </c>
      <c r="I1749" s="96">
        <f t="shared" si="378"/>
        <v>58.683739567329056</v>
      </c>
      <c r="J1749" s="98">
        <f t="shared" si="383"/>
        <v>1483946.1493621373</v>
      </c>
      <c r="K1749" s="96">
        <f t="shared" si="379"/>
        <v>116.55005677117624</v>
      </c>
      <c r="L1749" s="98">
        <f t="shared" si="380"/>
        <v>66903.649494331738</v>
      </c>
      <c r="M1749" s="91">
        <f t="shared" si="373"/>
        <v>24.206167203878476</v>
      </c>
      <c r="N1749" s="87"/>
      <c r="O1749" s="99">
        <f t="shared" si="374"/>
        <v>26.611684960823307</v>
      </c>
      <c r="P1749" s="99"/>
      <c r="Q1749" s="107">
        <f t="shared" si="375"/>
        <v>3.8363476058954779E-2</v>
      </c>
      <c r="R1749" s="97">
        <f t="shared" si="381"/>
        <v>1.0299038708817461</v>
      </c>
      <c r="S1749" s="97">
        <f t="shared" si="384"/>
        <v>51.403620891290167</v>
      </c>
      <c r="T1749" s="100"/>
      <c r="U1749" s="100"/>
      <c r="Y1749" s="81"/>
      <c r="Z1749" s="81"/>
    </row>
    <row r="1750" spans="1:26" ht="13">
      <c r="A1750" s="74">
        <v>2016.02</v>
      </c>
      <c r="B1750" s="95">
        <v>1904.42</v>
      </c>
      <c r="C1750" s="96">
        <f>C1748/3+C1751*2/3</f>
        <v>43.716666666666669</v>
      </c>
      <c r="D1750" s="95">
        <f>D1748/3+D1751*2/3</f>
        <v>86.47</v>
      </c>
      <c r="E1750" s="95">
        <v>237.11099999999999</v>
      </c>
      <c r="F1750" s="112">
        <f t="shared" si="385"/>
        <v>2016.1249999998681</v>
      </c>
      <c r="G1750" s="97">
        <v>1.78</v>
      </c>
      <c r="H1750" s="96">
        <f t="shared" si="382"/>
        <v>2563.904266820181</v>
      </c>
      <c r="I1750" s="96">
        <f t="shared" si="378"/>
        <v>58.855372343192279</v>
      </c>
      <c r="J1750" s="98">
        <f t="shared" si="383"/>
        <v>1474582.6279772143</v>
      </c>
      <c r="K1750" s="96">
        <f t="shared" si="379"/>
        <v>116.41381730497528</v>
      </c>
      <c r="L1750" s="98">
        <f t="shared" si="380"/>
        <v>66953.277029851452</v>
      </c>
      <c r="M1750" s="91">
        <f t="shared" si="373"/>
        <v>24.002606777289756</v>
      </c>
      <c r="N1750" s="87"/>
      <c r="O1750" s="99">
        <f t="shared" si="374"/>
        <v>26.389562040454308</v>
      </c>
      <c r="P1750" s="99"/>
      <c r="Q1750" s="107">
        <f t="shared" si="375"/>
        <v>4.1692460653196026E-2</v>
      </c>
      <c r="R1750" s="97">
        <f t="shared" si="381"/>
        <v>0.99154338121189667</v>
      </c>
      <c r="S1750" s="97">
        <f t="shared" si="384"/>
        <v>52.89724964840763</v>
      </c>
      <c r="T1750" s="100"/>
      <c r="U1750" s="100"/>
      <c r="Y1750" s="81"/>
      <c r="Z1750" s="81"/>
    </row>
    <row r="1751" spans="1:26" ht="13">
      <c r="A1751" s="74">
        <v>2016.03</v>
      </c>
      <c r="B1751" s="95">
        <v>2021.95</v>
      </c>
      <c r="C1751" s="96">
        <v>43.88</v>
      </c>
      <c r="D1751" s="95">
        <v>86.44</v>
      </c>
      <c r="E1751" s="95">
        <v>238.13200000000001</v>
      </c>
      <c r="F1751" s="112">
        <f t="shared" si="385"/>
        <v>2016.2083333332014</v>
      </c>
      <c r="G1751" s="97">
        <v>1.89</v>
      </c>
      <c r="H1751" s="96">
        <f t="shared" si="382"/>
        <v>2710.4626424630028</v>
      </c>
      <c r="I1751" s="96">
        <f t="shared" si="378"/>
        <v>58.821979154418543</v>
      </c>
      <c r="J1751" s="98">
        <f t="shared" si="383"/>
        <v>1561692.1949430222</v>
      </c>
      <c r="K1751" s="96">
        <f t="shared" si="379"/>
        <v>115.87447306535867</v>
      </c>
      <c r="L1751" s="98">
        <f t="shared" si="380"/>
        <v>66763.606088614877</v>
      </c>
      <c r="M1751" s="91">
        <f t="shared" si="373"/>
        <v>25.372298620187905</v>
      </c>
      <c r="N1751" s="87"/>
      <c r="O1751" s="99">
        <f t="shared" si="374"/>
        <v>27.893951322288949</v>
      </c>
      <c r="P1751" s="99"/>
      <c r="Q1751" s="107">
        <f t="shared" si="375"/>
        <v>3.8218811175538908E-2</v>
      </c>
      <c r="R1751" s="97">
        <f t="shared" si="381"/>
        <v>1.0088321078779696</v>
      </c>
      <c r="S1751" s="97">
        <f t="shared" si="384"/>
        <v>52.225036757425741</v>
      </c>
      <c r="T1751" s="100"/>
      <c r="U1751" s="100"/>
      <c r="Y1751" s="81"/>
      <c r="Z1751" s="81"/>
    </row>
    <row r="1752" spans="1:26" ht="13">
      <c r="A1752" s="74">
        <v>2016.04</v>
      </c>
      <c r="B1752" s="95">
        <v>2075.54</v>
      </c>
      <c r="C1752" s="96">
        <f>C1751*2/3+C1754/3</f>
        <v>44.073333333333338</v>
      </c>
      <c r="D1752" s="95">
        <f>D1751*2/3+D1754/3</f>
        <v>86.6</v>
      </c>
      <c r="E1752" s="95">
        <v>239.261</v>
      </c>
      <c r="F1752" s="112">
        <f t="shared" si="385"/>
        <v>2016.2916666665346</v>
      </c>
      <c r="G1752" s="97">
        <v>1.81</v>
      </c>
      <c r="H1752" s="96">
        <f t="shared" si="382"/>
        <v>2769.1722285286769</v>
      </c>
      <c r="I1752" s="96">
        <f t="shared" si="378"/>
        <v>58.802360197998546</v>
      </c>
      <c r="J1752" s="98">
        <f t="shared" si="383"/>
        <v>1598342.3592672264</v>
      </c>
      <c r="K1752" s="96">
        <f t="shared" si="379"/>
        <v>115.54116759522024</v>
      </c>
      <c r="L1752" s="98">
        <f t="shared" si="380"/>
        <v>66689.36677324542</v>
      </c>
      <c r="M1752" s="91">
        <f t="shared" si="373"/>
        <v>25.922337543673873</v>
      </c>
      <c r="N1752" s="87"/>
      <c r="O1752" s="99">
        <f t="shared" si="374"/>
        <v>28.495838319794856</v>
      </c>
      <c r="P1752" s="99"/>
      <c r="Q1752" s="107">
        <f t="shared" si="375"/>
        <v>3.7801695835920898E-2</v>
      </c>
      <c r="R1752" s="97">
        <f t="shared" si="381"/>
        <v>1.0015083333333332</v>
      </c>
      <c r="S1752" s="97">
        <f t="shared" si="384"/>
        <v>52.437683294830734</v>
      </c>
      <c r="T1752" s="100"/>
      <c r="U1752" s="100"/>
      <c r="Y1752" s="81"/>
      <c r="Z1752" s="81"/>
    </row>
    <row r="1753" spans="1:26" ht="13">
      <c r="A1753" s="74">
        <v>2016.05</v>
      </c>
      <c r="B1753" s="95">
        <v>2065.5500000000002</v>
      </c>
      <c r="C1753" s="96">
        <f>C1751/3+C1754*2/3</f>
        <v>44.266666666666666</v>
      </c>
      <c r="D1753" s="95">
        <f>D1751/3+D1754*2/3</f>
        <v>86.759999999999991</v>
      </c>
      <c r="E1753" s="95">
        <v>240.22900000000001</v>
      </c>
      <c r="F1753" s="112">
        <f t="shared" si="385"/>
        <v>2016.3749999998679</v>
      </c>
      <c r="G1753" s="97">
        <v>1.81</v>
      </c>
      <c r="H1753" s="96">
        <f t="shared" si="382"/>
        <v>2744.738993939116</v>
      </c>
      <c r="I1753" s="96">
        <f t="shared" si="378"/>
        <v>58.822321479366195</v>
      </c>
      <c r="J1753" s="98">
        <f t="shared" si="383"/>
        <v>1587069.0181501401</v>
      </c>
      <c r="K1753" s="96">
        <f t="shared" si="379"/>
        <v>115.28820658621559</v>
      </c>
      <c r="L1753" s="98">
        <f t="shared" si="380"/>
        <v>66662.200389584425</v>
      </c>
      <c r="M1753" s="91">
        <f t="shared" si="373"/>
        <v>25.694709923449967</v>
      </c>
      <c r="N1753" s="87"/>
      <c r="O1753" s="99">
        <f t="shared" si="374"/>
        <v>28.24329283796467</v>
      </c>
      <c r="P1753" s="99"/>
      <c r="Q1753" s="107">
        <f t="shared" si="375"/>
        <v>3.8050579748610758E-2</v>
      </c>
      <c r="R1753" s="97">
        <f t="shared" si="381"/>
        <v>1.0170574109450992</v>
      </c>
      <c r="S1753" s="97">
        <f t="shared" si="384"/>
        <v>52.305161050733084</v>
      </c>
      <c r="T1753" s="100"/>
      <c r="U1753" s="100"/>
      <c r="Y1753" s="81"/>
      <c r="Z1753" s="81"/>
    </row>
    <row r="1754" spans="1:26" ht="13">
      <c r="A1754" s="74">
        <v>2016.06</v>
      </c>
      <c r="B1754" s="95">
        <v>2083.89</v>
      </c>
      <c r="C1754" s="96">
        <v>44.46</v>
      </c>
      <c r="D1754" s="95">
        <v>86.92</v>
      </c>
      <c r="E1754" s="95">
        <v>241.018</v>
      </c>
      <c r="F1754" s="112">
        <f t="shared" si="385"/>
        <v>2016.4583333332012</v>
      </c>
      <c r="G1754" s="97">
        <v>1.64</v>
      </c>
      <c r="H1754" s="96">
        <f t="shared" si="382"/>
        <v>2760.0445101403202</v>
      </c>
      <c r="I1754" s="96">
        <f t="shared" si="378"/>
        <v>58.885823589939321</v>
      </c>
      <c r="J1754" s="98">
        <f t="shared" si="383"/>
        <v>1598756.4315956018</v>
      </c>
      <c r="K1754" s="96">
        <f t="shared" si="379"/>
        <v>115.12271224555839</v>
      </c>
      <c r="L1754" s="98">
        <f t="shared" si="380"/>
        <v>66684.858142363446</v>
      </c>
      <c r="M1754" s="91">
        <f t="shared" si="373"/>
        <v>25.840372927670501</v>
      </c>
      <c r="N1754" s="87"/>
      <c r="O1754" s="99">
        <f t="shared" si="374"/>
        <v>28.400742884581803</v>
      </c>
      <c r="P1754" s="99"/>
      <c r="Q1754" s="107">
        <f t="shared" si="375"/>
        <v>3.9664015774759087E-2</v>
      </c>
      <c r="R1754" s="97">
        <f t="shared" si="381"/>
        <v>1.0142593049193578</v>
      </c>
      <c r="S1754" s="97">
        <f t="shared" si="384"/>
        <v>53.023204059830036</v>
      </c>
      <c r="T1754" s="100"/>
      <c r="U1754" s="100"/>
      <c r="Y1754" s="81"/>
      <c r="Z1754" s="81"/>
    </row>
    <row r="1755" spans="1:26" ht="13">
      <c r="A1755" s="74">
        <v>2016.07</v>
      </c>
      <c r="B1755" s="95">
        <v>2148.9</v>
      </c>
      <c r="C1755" s="96">
        <f>C1754*2/3+C1757/3</f>
        <v>44.65</v>
      </c>
      <c r="D1755" s="95">
        <f>D1754*2/3+D1757/3</f>
        <v>87.643333333333331</v>
      </c>
      <c r="E1755" s="95">
        <v>240.62799999999999</v>
      </c>
      <c r="F1755" s="112">
        <f t="shared" si="385"/>
        <v>2016.5416666665344</v>
      </c>
      <c r="G1755" s="97">
        <v>1.5</v>
      </c>
      <c r="H1755" s="96">
        <f t="shared" si="382"/>
        <v>2850.7610604335318</v>
      </c>
      <c r="I1755" s="96">
        <f t="shared" si="378"/>
        <v>59.233320000166216</v>
      </c>
      <c r="J1755" s="98">
        <f t="shared" si="383"/>
        <v>1654163.2575656832</v>
      </c>
      <c r="K1755" s="96">
        <f t="shared" si="379"/>
        <v>116.26888262518629</v>
      </c>
      <c r="L1755" s="98">
        <f t="shared" si="380"/>
        <v>67465.392419648051</v>
      </c>
      <c r="M1755" s="91">
        <f t="shared" si="373"/>
        <v>26.694003256096298</v>
      </c>
      <c r="N1755" s="87"/>
      <c r="O1755" s="99">
        <f t="shared" si="374"/>
        <v>29.334649115975495</v>
      </c>
      <c r="P1755" s="99"/>
      <c r="Q1755" s="107">
        <f t="shared" si="375"/>
        <v>3.9361427411852348E-2</v>
      </c>
      <c r="R1755" s="97">
        <f t="shared" si="381"/>
        <v>0.99574070049945806</v>
      </c>
      <c r="S1755" s="97">
        <f t="shared" si="384"/>
        <v>53.866441344053619</v>
      </c>
      <c r="T1755" s="100"/>
      <c r="U1755" s="100"/>
      <c r="Y1755" s="81"/>
      <c r="Z1755" s="81"/>
    </row>
    <row r="1756" spans="1:26" ht="13">
      <c r="A1756" s="74">
        <v>2016.08</v>
      </c>
      <c r="B1756" s="95">
        <v>2170.9499999999998</v>
      </c>
      <c r="C1756" s="96">
        <f>C1754/3+C1757*2/3</f>
        <v>44.84</v>
      </c>
      <c r="D1756" s="95">
        <f>D1754/3+D1757*2/3</f>
        <v>88.366666666666674</v>
      </c>
      <c r="E1756" s="95">
        <v>240.84899999999999</v>
      </c>
      <c r="F1756" s="112">
        <f t="shared" si="385"/>
        <v>2016.6249999998677</v>
      </c>
      <c r="G1756" s="97">
        <v>1.56</v>
      </c>
      <c r="H1756" s="96">
        <f t="shared" si="382"/>
        <v>2877.3702380952373</v>
      </c>
      <c r="I1756" s="96">
        <f t="shared" si="378"/>
        <v>59.430793650793639</v>
      </c>
      <c r="J1756" s="98">
        <f t="shared" si="383"/>
        <v>1672477.0607328685</v>
      </c>
      <c r="K1756" s="96">
        <f t="shared" si="379"/>
        <v>117.12089947089945</v>
      </c>
      <c r="L1756" s="98">
        <f t="shared" si="380"/>
        <v>68076.751161209526</v>
      </c>
      <c r="M1756" s="91">
        <f t="shared" si="373"/>
        <v>26.948872433723853</v>
      </c>
      <c r="N1756" s="87"/>
      <c r="O1756" s="99">
        <f t="shared" si="374"/>
        <v>29.609327744137776</v>
      </c>
      <c r="P1756" s="99"/>
      <c r="Q1756" s="107">
        <f t="shared" si="375"/>
        <v>3.8300806050264383E-2</v>
      </c>
      <c r="R1756" s="97">
        <f t="shared" si="381"/>
        <v>0.99489432651798682</v>
      </c>
      <c r="S1756" s="97">
        <f t="shared" si="384"/>
        <v>53.587791396307523</v>
      </c>
      <c r="T1756" s="100"/>
      <c r="U1756" s="100"/>
      <c r="Y1756" s="81"/>
      <c r="Z1756" s="81"/>
    </row>
    <row r="1757" spans="1:26" ht="13">
      <c r="A1757" s="74">
        <v>2016.09</v>
      </c>
      <c r="B1757" s="95">
        <v>2157.69</v>
      </c>
      <c r="C1757" s="96">
        <v>45.03</v>
      </c>
      <c r="D1757" s="95">
        <v>89.09</v>
      </c>
      <c r="E1757" s="95">
        <v>241.428</v>
      </c>
      <c r="F1757" s="112">
        <f t="shared" si="385"/>
        <v>2016.7083333332009</v>
      </c>
      <c r="G1757" s="97">
        <v>1.63</v>
      </c>
      <c r="H1757" s="96">
        <f t="shared" si="382"/>
        <v>2852.9370273746204</v>
      </c>
      <c r="I1757" s="96">
        <f t="shared" si="378"/>
        <v>59.539486368606767</v>
      </c>
      <c r="J1757" s="98">
        <f t="shared" si="383"/>
        <v>1661159.1629098784</v>
      </c>
      <c r="K1757" s="96">
        <f t="shared" si="379"/>
        <v>117.79642106549362</v>
      </c>
      <c r="L1757" s="98">
        <f t="shared" si="380"/>
        <v>68588.47648348051</v>
      </c>
      <c r="M1757" s="91">
        <f t="shared" si="373"/>
        <v>26.727873346478528</v>
      </c>
      <c r="N1757" s="87"/>
      <c r="O1757" s="99">
        <f t="shared" si="374"/>
        <v>29.360965010602932</v>
      </c>
      <c r="P1757" s="99"/>
      <c r="Q1757" s="107">
        <f t="shared" si="375"/>
        <v>3.8651942503325029E-2</v>
      </c>
      <c r="R1757" s="97">
        <f t="shared" si="381"/>
        <v>0.98953692026663531</v>
      </c>
      <c r="S1757" s="97">
        <f t="shared" si="384"/>
        <v>53.186329913648542</v>
      </c>
      <c r="T1757" s="100"/>
      <c r="U1757" s="100"/>
      <c r="Y1757" s="81"/>
      <c r="Z1757" s="81"/>
    </row>
    <row r="1758" spans="1:26" ht="13">
      <c r="A1758" s="74">
        <v>2016.1</v>
      </c>
      <c r="B1758" s="95">
        <v>2143.02</v>
      </c>
      <c r="C1758" s="96">
        <f>C1757*2/3+C1760/3</f>
        <v>45.25333333333333</v>
      </c>
      <c r="D1758" s="95">
        <f>D1757*2/3+D1760/3</f>
        <v>90.91</v>
      </c>
      <c r="E1758" s="95">
        <v>241.72900000000001</v>
      </c>
      <c r="F1758" s="112">
        <f t="shared" si="385"/>
        <v>2016.7916666665342</v>
      </c>
      <c r="G1758" s="97">
        <v>1.76</v>
      </c>
      <c r="H1758" s="96">
        <f t="shared" si="382"/>
        <v>2830.0117731426503</v>
      </c>
      <c r="I1758" s="96">
        <f t="shared" si="378"/>
        <v>59.760275735775707</v>
      </c>
      <c r="J1758" s="98">
        <f t="shared" si="383"/>
        <v>1650710.3219287887</v>
      </c>
      <c r="K1758" s="96">
        <f t="shared" si="379"/>
        <v>120.0531820964799</v>
      </c>
      <c r="L1758" s="98">
        <f t="shared" si="380"/>
        <v>70025.513232049256</v>
      </c>
      <c r="M1758" s="91">
        <f t="shared" si="373"/>
        <v>26.525143085070589</v>
      </c>
      <c r="N1758" s="87"/>
      <c r="O1758" s="99">
        <f t="shared" si="374"/>
        <v>29.132461051587665</v>
      </c>
      <c r="P1758" s="99"/>
      <c r="Q1758" s="107">
        <f t="shared" si="375"/>
        <v>3.8318053948397809E-2</v>
      </c>
      <c r="R1758" s="97">
        <f t="shared" si="381"/>
        <v>0.96754053622219582</v>
      </c>
      <c r="S1758" s="97">
        <f t="shared" si="384"/>
        <v>52.564302636886822</v>
      </c>
      <c r="T1758" s="100"/>
      <c r="U1758" s="100"/>
      <c r="Y1758" s="81"/>
      <c r="Z1758" s="81"/>
    </row>
    <row r="1759" spans="1:26" ht="13">
      <c r="A1759" s="74">
        <v>2016.11</v>
      </c>
      <c r="B1759" s="95">
        <v>2164.9899999999998</v>
      </c>
      <c r="C1759" s="96">
        <f>C1757/3+C1760*2/3</f>
        <v>45.476666666666667</v>
      </c>
      <c r="D1759" s="95">
        <f>D1757/3+D1760*2/3</f>
        <v>92.73</v>
      </c>
      <c r="E1759" s="95">
        <v>241.35300000000001</v>
      </c>
      <c r="F1759" s="112">
        <f t="shared" si="385"/>
        <v>2016.8749999998674</v>
      </c>
      <c r="G1759" s="97">
        <v>2.14</v>
      </c>
      <c r="H1759" s="96">
        <f t="shared" si="382"/>
        <v>2863.4787646932077</v>
      </c>
      <c r="I1759" s="96">
        <f t="shared" si="378"/>
        <v>60.14876248344401</v>
      </c>
      <c r="J1759" s="98">
        <f t="shared" si="383"/>
        <v>1673154.8658900887</v>
      </c>
      <c r="K1759" s="96">
        <f t="shared" si="379"/>
        <v>122.64739599259173</v>
      </c>
      <c r="L1759" s="98">
        <f t="shared" si="380"/>
        <v>71663.911017597275</v>
      </c>
      <c r="M1759" s="91">
        <f t="shared" si="373"/>
        <v>26.850953531056259</v>
      </c>
      <c r="N1759" s="87"/>
      <c r="O1759" s="99">
        <f t="shared" si="374"/>
        <v>29.482997451792823</v>
      </c>
      <c r="P1759" s="99"/>
      <c r="Q1759" s="107">
        <f t="shared" si="375"/>
        <v>3.4053579702832945E-2</v>
      </c>
      <c r="R1759" s="97">
        <f t="shared" si="381"/>
        <v>0.97105630787266772</v>
      </c>
      <c r="S1759" s="97">
        <f t="shared" si="384"/>
        <v>50.937324574501631</v>
      </c>
      <c r="T1759" s="100"/>
      <c r="U1759" s="100"/>
      <c r="Y1759" s="81"/>
      <c r="Z1759" s="81"/>
    </row>
    <row r="1760" spans="1:26" ht="13">
      <c r="A1760" s="74">
        <v>2016.12</v>
      </c>
      <c r="B1760" s="95">
        <v>2246.63</v>
      </c>
      <c r="C1760" s="96">
        <v>45.7</v>
      </c>
      <c r="D1760" s="95">
        <v>94.55</v>
      </c>
      <c r="E1760" s="95">
        <v>241.43199999999999</v>
      </c>
      <c r="F1760" s="112">
        <f t="shared" si="385"/>
        <v>2016.9583333332007</v>
      </c>
      <c r="G1760" s="97">
        <v>2.4900000000000002</v>
      </c>
      <c r="H1760" s="96">
        <f t="shared" si="382"/>
        <v>2970.4859004398745</v>
      </c>
      <c r="I1760" s="96">
        <f t="shared" si="378"/>
        <v>60.424371458630162</v>
      </c>
      <c r="J1760" s="98">
        <f t="shared" si="383"/>
        <v>1738622.2464871802</v>
      </c>
      <c r="K1760" s="96">
        <f t="shared" si="379"/>
        <v>125.01366130007618</v>
      </c>
      <c r="L1760" s="98">
        <f t="shared" si="380"/>
        <v>73170.363346595972</v>
      </c>
      <c r="M1760" s="91">
        <f t="shared" si="373"/>
        <v>27.865098223923525</v>
      </c>
      <c r="N1760" s="87"/>
      <c r="O1760" s="99">
        <f t="shared" si="374"/>
        <v>30.586141859448869</v>
      </c>
      <c r="P1760" s="99"/>
      <c r="Q1760" s="107">
        <f t="shared" si="375"/>
        <v>2.9079989463697952E-2</v>
      </c>
      <c r="R1760" s="97">
        <f t="shared" si="381"/>
        <v>1.007357647465936</v>
      </c>
      <c r="S1760" s="97">
        <f t="shared" si="384"/>
        <v>49.4468253305144</v>
      </c>
      <c r="T1760" s="100"/>
      <c r="U1760" s="100"/>
      <c r="Y1760" s="81"/>
      <c r="Z1760" s="81"/>
    </row>
    <row r="1761" spans="1:26" ht="13">
      <c r="A1761" s="74">
        <v>2017.01</v>
      </c>
      <c r="B1761" s="95">
        <v>2275.12</v>
      </c>
      <c r="C1761" s="96">
        <f>C1760*2/3+C1763/3</f>
        <v>45.926666666666669</v>
      </c>
      <c r="D1761" s="95">
        <f>D1760*2/3+D1763/3</f>
        <v>96.463333333333338</v>
      </c>
      <c r="E1761" s="95">
        <v>242.839</v>
      </c>
      <c r="F1761" s="112">
        <f t="shared" si="385"/>
        <v>2017.041666666534</v>
      </c>
      <c r="G1761" s="97">
        <v>2.4300000000000002</v>
      </c>
      <c r="H1761" s="96">
        <f t="shared" si="382"/>
        <v>2990.7261352583387</v>
      </c>
      <c r="I1761" s="96">
        <f t="shared" si="378"/>
        <v>60.372236323929279</v>
      </c>
      <c r="J1761" s="98">
        <f t="shared" si="383"/>
        <v>1753413.4849458153</v>
      </c>
      <c r="K1761" s="96">
        <f t="shared" si="379"/>
        <v>126.80448156323047</v>
      </c>
      <c r="L1761" s="98">
        <f t="shared" si="380"/>
        <v>74343.379456683542</v>
      </c>
      <c r="M1761" s="91">
        <f t="shared" si="373"/>
        <v>28.063573742124458</v>
      </c>
      <c r="N1761" s="87"/>
      <c r="O1761" s="99">
        <f t="shared" si="374"/>
        <v>30.792138471115784</v>
      </c>
      <c r="P1761" s="99"/>
      <c r="Q1761" s="107">
        <f t="shared" si="375"/>
        <v>2.9707513831380643E-2</v>
      </c>
      <c r="R1761" s="97">
        <f t="shared" si="381"/>
        <v>1.0029058632521781</v>
      </c>
      <c r="S1761" s="97">
        <f t="shared" si="384"/>
        <v>49.522036685233282</v>
      </c>
      <c r="T1761" s="100"/>
      <c r="U1761" s="100"/>
      <c r="Y1761" s="81"/>
      <c r="Z1761" s="81"/>
    </row>
    <row r="1762" spans="1:26" ht="13">
      <c r="A1762" s="74">
        <v>2017.02</v>
      </c>
      <c r="B1762" s="95">
        <v>2329.91</v>
      </c>
      <c r="C1762" s="96">
        <f>C1760/3+C1763*2/3</f>
        <v>46.153333333333336</v>
      </c>
      <c r="D1762" s="95">
        <f>D1760/3+D1763*2/3</f>
        <v>98.376666666666665</v>
      </c>
      <c r="E1762" s="95">
        <v>243.60300000000001</v>
      </c>
      <c r="F1762" s="112">
        <f t="shared" si="385"/>
        <v>2017.1249999998672</v>
      </c>
      <c r="G1762" s="97">
        <v>2.42</v>
      </c>
      <c r="H1762" s="96">
        <f t="shared" si="382"/>
        <v>3053.1439890108072</v>
      </c>
      <c r="I1762" s="96">
        <f t="shared" si="378"/>
        <v>60.47992078641613</v>
      </c>
      <c r="J1762" s="98">
        <f t="shared" si="383"/>
        <v>1792962.9099052323</v>
      </c>
      <c r="K1762" s="96">
        <f t="shared" si="379"/>
        <v>128.91404753499199</v>
      </c>
      <c r="L1762" s="98">
        <f t="shared" si="380"/>
        <v>75704.94763035643</v>
      </c>
      <c r="M1762" s="91">
        <f t="shared" si="373"/>
        <v>28.655106525184124</v>
      </c>
      <c r="N1762" s="87"/>
      <c r="O1762" s="99">
        <f t="shared" si="374"/>
        <v>31.427485362109678</v>
      </c>
      <c r="P1762" s="99"/>
      <c r="Q1762" s="107">
        <f t="shared" si="375"/>
        <v>2.8848426114245408E-2</v>
      </c>
      <c r="R1762" s="97">
        <f t="shared" si="381"/>
        <v>0.99674665450456046</v>
      </c>
      <c r="S1762" s="97">
        <f t="shared" si="384"/>
        <v>49.510176125895683</v>
      </c>
      <c r="T1762" s="100"/>
      <c r="U1762" s="100"/>
      <c r="Y1762" s="81"/>
      <c r="Z1762" s="81"/>
    </row>
    <row r="1763" spans="1:26" ht="13">
      <c r="A1763" s="74">
        <v>2017.03</v>
      </c>
      <c r="B1763" s="95">
        <v>2366.8200000000002</v>
      </c>
      <c r="C1763" s="96">
        <v>46.38</v>
      </c>
      <c r="D1763" s="95">
        <v>100.29</v>
      </c>
      <c r="E1763" s="95">
        <v>243.80099999999999</v>
      </c>
      <c r="F1763" s="112">
        <f t="shared" si="385"/>
        <v>2017.2083333332005</v>
      </c>
      <c r="G1763" s="97">
        <v>2.48</v>
      </c>
      <c r="H1763" s="96">
        <f t="shared" si="382"/>
        <v>3098.9924725903497</v>
      </c>
      <c r="I1763" s="96">
        <f t="shared" si="378"/>
        <v>60.727588443033447</v>
      </c>
      <c r="J1763" s="98">
        <f t="shared" si="383"/>
        <v>1822859.3566508119</v>
      </c>
      <c r="K1763" s="96">
        <f t="shared" si="379"/>
        <v>131.31457190495524</v>
      </c>
      <c r="L1763" s="98">
        <f t="shared" si="380"/>
        <v>77240.586474049531</v>
      </c>
      <c r="M1763" s="91">
        <f t="shared" si="373"/>
        <v>29.086921742464639</v>
      </c>
      <c r="N1763" s="87"/>
      <c r="O1763" s="99">
        <f t="shared" si="374"/>
        <v>31.88602629500566</v>
      </c>
      <c r="P1763" s="99"/>
      <c r="Q1763" s="107">
        <f t="shared" si="375"/>
        <v>2.689051103307533E-2</v>
      </c>
      <c r="R1763" s="97">
        <f t="shared" si="381"/>
        <v>1.0180137495984991</v>
      </c>
      <c r="S1763" s="97">
        <f t="shared" si="384"/>
        <v>49.309024147523175</v>
      </c>
      <c r="T1763" s="100"/>
      <c r="U1763" s="100"/>
      <c r="Y1763" s="81"/>
      <c r="Z1763" s="81"/>
    </row>
    <row r="1764" spans="1:26" ht="13">
      <c r="A1764" s="74">
        <v>2017.04</v>
      </c>
      <c r="B1764" s="95">
        <v>2359.31</v>
      </c>
      <c r="C1764" s="96">
        <f>C1763*2/3+C1766/3</f>
        <v>46.660000000000004</v>
      </c>
      <c r="D1764" s="95">
        <f>D1763*2/3+D1766/3</f>
        <v>101.53333333333333</v>
      </c>
      <c r="E1764" s="95">
        <v>244.524</v>
      </c>
      <c r="F1764" s="112">
        <f t="shared" si="385"/>
        <v>2017.2916666665337</v>
      </c>
      <c r="G1764" s="97">
        <v>2.2999999999999998</v>
      </c>
      <c r="H1764" s="96">
        <f t="shared" si="382"/>
        <v>3080.0253466121922</v>
      </c>
      <c r="I1764" s="96">
        <f t="shared" si="378"/>
        <v>60.913564844350645</v>
      </c>
      <c r="J1764" s="98">
        <f t="shared" si="383"/>
        <v>1814688.5296868673</v>
      </c>
      <c r="K1764" s="96">
        <f t="shared" si="379"/>
        <v>132.54944886118878</v>
      </c>
      <c r="L1764" s="98">
        <f t="shared" si="380"/>
        <v>78095.449678453981</v>
      </c>
      <c r="M1764" s="91">
        <f t="shared" si="373"/>
        <v>28.904245956275158</v>
      </c>
      <c r="N1764" s="87"/>
      <c r="O1764" s="99">
        <f t="shared" si="374"/>
        <v>31.670821333081481</v>
      </c>
      <c r="P1764" s="99"/>
      <c r="Q1764" s="107">
        <f t="shared" si="375"/>
        <v>2.8550370848229603E-2</v>
      </c>
      <c r="R1764" s="97">
        <f t="shared" si="381"/>
        <v>1.0019166666666666</v>
      </c>
      <c r="S1764" s="97">
        <f t="shared" si="384"/>
        <v>50.048843047509614</v>
      </c>
      <c r="T1764" s="100"/>
      <c r="U1764" s="100"/>
      <c r="Y1764" s="81"/>
      <c r="Z1764" s="81"/>
    </row>
    <row r="1765" spans="1:26" ht="13">
      <c r="A1765" s="74">
        <v>2017.05</v>
      </c>
      <c r="B1765" s="95">
        <v>2395.35</v>
      </c>
      <c r="C1765" s="96">
        <f>C1763/3+C1766*2/3</f>
        <v>46.94</v>
      </c>
      <c r="D1765" s="95">
        <f>D1763/3+D1766*2/3</f>
        <v>102.77666666666667</v>
      </c>
      <c r="E1765" s="95">
        <v>244.733</v>
      </c>
      <c r="F1765" s="112">
        <f t="shared" si="385"/>
        <v>2017.374999999867</v>
      </c>
      <c r="G1765" s="97">
        <v>2.2999999999999998</v>
      </c>
      <c r="H1765" s="96">
        <f t="shared" si="382"/>
        <v>3124.4042473838822</v>
      </c>
      <c r="I1765" s="96">
        <f t="shared" si="378"/>
        <v>61.226766598701417</v>
      </c>
      <c r="J1765" s="98">
        <f t="shared" si="383"/>
        <v>1843841.8097220364</v>
      </c>
      <c r="K1765" s="96">
        <f t="shared" si="379"/>
        <v>134.05800983793219</v>
      </c>
      <c r="L1765" s="98">
        <f t="shared" si="380"/>
        <v>79113.246525086186</v>
      </c>
      <c r="M1765" s="91">
        <f t="shared" si="373"/>
        <v>29.313344980271427</v>
      </c>
      <c r="N1765" s="87"/>
      <c r="O1765" s="99">
        <f t="shared" si="374"/>
        <v>32.103121568918986</v>
      </c>
      <c r="P1765" s="99"/>
      <c r="Q1765" s="107">
        <f t="shared" si="375"/>
        <v>2.7535015841958353E-2</v>
      </c>
      <c r="R1765" s="97">
        <f t="shared" si="381"/>
        <v>1.0117137776044203</v>
      </c>
      <c r="S1765" s="97">
        <f t="shared" si="384"/>
        <v>50.101946769210365</v>
      </c>
      <c r="T1765" s="100"/>
      <c r="U1765" s="100"/>
      <c r="Y1765" s="81"/>
      <c r="Z1765" s="81"/>
    </row>
    <row r="1766" spans="1:26" ht="13">
      <c r="A1766" s="74">
        <v>2017.06</v>
      </c>
      <c r="B1766" s="95">
        <v>2433.9899999999998</v>
      </c>
      <c r="C1766" s="96">
        <v>47.22</v>
      </c>
      <c r="D1766" s="95">
        <v>104.02</v>
      </c>
      <c r="E1766" s="95">
        <v>244.95500000000001</v>
      </c>
      <c r="F1766" s="112">
        <f t="shared" si="385"/>
        <v>2017.4583333332002</v>
      </c>
      <c r="G1766" s="97">
        <v>2.19</v>
      </c>
      <c r="H1766" s="96">
        <f t="shared" si="382"/>
        <v>3171.9275164622059</v>
      </c>
      <c r="I1766" s="96">
        <f t="shared" si="378"/>
        <v>61.536167908391313</v>
      </c>
      <c r="J1766" s="98">
        <f t="shared" si="383"/>
        <v>1874913.537121759</v>
      </c>
      <c r="K1766" s="96">
        <f t="shared" si="379"/>
        <v>135.55680190239016</v>
      </c>
      <c r="L1766" s="98">
        <f t="shared" si="380"/>
        <v>80127.077815194541</v>
      </c>
      <c r="M1766" s="91">
        <f t="shared" si="373"/>
        <v>29.748503240632754</v>
      </c>
      <c r="N1766" s="87"/>
      <c r="O1766" s="99">
        <f t="shared" si="374"/>
        <v>32.562583794402144</v>
      </c>
      <c r="P1766" s="99"/>
      <c r="Q1766" s="107">
        <f t="shared" si="375"/>
        <v>2.8031372275517271E-2</v>
      </c>
      <c r="R1766" s="97">
        <f t="shared" si="381"/>
        <v>0.9903187178348567</v>
      </c>
      <c r="S1766" s="97">
        <f t="shared" si="384"/>
        <v>50.642891106865946</v>
      </c>
      <c r="T1766" s="100"/>
      <c r="U1766" s="100"/>
      <c r="Y1766" s="81"/>
      <c r="Z1766" s="81"/>
    </row>
    <row r="1767" spans="1:26" ht="13">
      <c r="A1767" s="74">
        <v>2017.07</v>
      </c>
      <c r="B1767" s="95">
        <v>2454.1</v>
      </c>
      <c r="C1767" s="96">
        <f>C1766*2/3+C1769/3</f>
        <v>47.536666666666669</v>
      </c>
      <c r="D1767" s="95">
        <f>D1766*2/3+D1769/3</f>
        <v>105.03999999999999</v>
      </c>
      <c r="E1767" s="95">
        <v>244.786</v>
      </c>
      <c r="F1767" s="112">
        <f t="shared" si="385"/>
        <v>2017.5416666665335</v>
      </c>
      <c r="G1767" s="97">
        <v>2.3199999999999998</v>
      </c>
      <c r="H1767" s="96">
        <f t="shared" si="382"/>
        <v>3200.3424585147836</v>
      </c>
      <c r="I1767" s="96">
        <f t="shared" si="378"/>
        <v>61.991611046655706</v>
      </c>
      <c r="J1767" s="98">
        <f t="shared" si="383"/>
        <v>1894763.0771083303</v>
      </c>
      <c r="K1767" s="96">
        <f t="shared" si="379"/>
        <v>136.98055166553638</v>
      </c>
      <c r="L1767" s="98">
        <f t="shared" si="380"/>
        <v>81099.349504689701</v>
      </c>
      <c r="M1767" s="91">
        <f t="shared" si="373"/>
        <v>30.002220744018572</v>
      </c>
      <c r="N1767" s="87"/>
      <c r="O1767" s="99">
        <f t="shared" si="374"/>
        <v>32.822440838488504</v>
      </c>
      <c r="P1767" s="99"/>
      <c r="Q1767" s="107">
        <f t="shared" si="375"/>
        <v>2.640281656600614E-2</v>
      </c>
      <c r="R1767" s="97">
        <f t="shared" si="381"/>
        <v>1.0117210216151993</v>
      </c>
      <c r="S1767" s="97">
        <f t="shared" si="384"/>
        <v>50.187228293382596</v>
      </c>
      <c r="T1767" s="100"/>
      <c r="U1767" s="100"/>
      <c r="Y1767" s="81"/>
      <c r="Z1767" s="81"/>
    </row>
    <row r="1768" spans="1:26" ht="13">
      <c r="A1768" s="74">
        <v>2017.08</v>
      </c>
      <c r="B1768" s="95">
        <v>2456.2199999999998</v>
      </c>
      <c r="C1768" s="96">
        <f>C1766/3+C1769*2/3</f>
        <v>47.853333333333339</v>
      </c>
      <c r="D1768" s="95">
        <f>D1766/3+D1769*2/3</f>
        <v>106.06</v>
      </c>
      <c r="E1768" s="95">
        <v>245.51900000000001</v>
      </c>
      <c r="F1768" s="112">
        <f t="shared" si="385"/>
        <v>2017.6249999998668</v>
      </c>
      <c r="G1768" s="97">
        <v>2.21</v>
      </c>
      <c r="H1768" s="96">
        <f t="shared" si="382"/>
        <v>3193.5441921399142</v>
      </c>
      <c r="I1768" s="96">
        <f t="shared" si="378"/>
        <v>62.218260066770107</v>
      </c>
      <c r="J1768" s="98">
        <f t="shared" si="383"/>
        <v>1893807.8567435183</v>
      </c>
      <c r="K1768" s="96">
        <f t="shared" si="379"/>
        <v>137.89778481502444</v>
      </c>
      <c r="L1768" s="98">
        <f t="shared" si="380"/>
        <v>81774.947393237395</v>
      </c>
      <c r="M1768" s="91">
        <f t="shared" si="373"/>
        <v>29.914959397497491</v>
      </c>
      <c r="N1768" s="87"/>
      <c r="O1768" s="99">
        <f t="shared" si="374"/>
        <v>32.710126862242042</v>
      </c>
      <c r="P1768" s="99"/>
      <c r="Q1768" s="107">
        <f t="shared" si="375"/>
        <v>2.8090568896086635E-2</v>
      </c>
      <c r="R1768" s="97">
        <f t="shared" si="381"/>
        <v>1.0027318846719444</v>
      </c>
      <c r="S1768" s="97">
        <f t="shared" si="384"/>
        <v>50.62388307804467</v>
      </c>
      <c r="T1768" s="100"/>
      <c r="U1768" s="100"/>
      <c r="Y1768" s="81"/>
      <c r="Z1768" s="81"/>
    </row>
    <row r="1769" spans="1:26" ht="13">
      <c r="A1769" s="74">
        <v>2017.09</v>
      </c>
      <c r="B1769" s="95">
        <v>2492.84</v>
      </c>
      <c r="C1769" s="96">
        <v>48.17</v>
      </c>
      <c r="D1769" s="95">
        <v>107.08</v>
      </c>
      <c r="E1769" s="95">
        <v>246.81899999999999</v>
      </c>
      <c r="F1769" s="112">
        <f t="shared" si="385"/>
        <v>2017.7083333332</v>
      </c>
      <c r="G1769" s="97">
        <v>2.2000000000000002</v>
      </c>
      <c r="H1769" s="96">
        <f t="shared" si="382"/>
        <v>3224.0857925038176</v>
      </c>
      <c r="I1769" s="96">
        <f t="shared" si="378"/>
        <v>62.300112572370828</v>
      </c>
      <c r="J1769" s="98">
        <f t="shared" si="383"/>
        <v>1914998.0941549919</v>
      </c>
      <c r="K1769" s="96">
        <f t="shared" si="379"/>
        <v>138.49067997196323</v>
      </c>
      <c r="L1769" s="98">
        <f t="shared" si="380"/>
        <v>82258.787536350734</v>
      </c>
      <c r="M1769" s="91">
        <f t="shared" si="373"/>
        <v>30.1681144106789</v>
      </c>
      <c r="N1769" s="87"/>
      <c r="O1769" s="99">
        <f t="shared" si="374"/>
        <v>32.970280770701351</v>
      </c>
      <c r="P1769" s="99"/>
      <c r="Q1769" s="107">
        <f t="shared" si="375"/>
        <v>2.8167211336622037E-2</v>
      </c>
      <c r="R1769" s="97">
        <f t="shared" si="381"/>
        <v>0.98769891518516217</v>
      </c>
      <c r="S1769" s="97">
        <f t="shared" si="384"/>
        <v>50.494816387392703</v>
      </c>
      <c r="T1769" s="100"/>
      <c r="U1769" s="100"/>
      <c r="Y1769" s="81"/>
      <c r="Z1769" s="81"/>
    </row>
    <row r="1770" spans="1:26" ht="13">
      <c r="A1770" s="74">
        <v>2017.1</v>
      </c>
      <c r="B1770" s="95">
        <v>2557</v>
      </c>
      <c r="C1770" s="96">
        <f>C1769*2/3+C1772/3</f>
        <v>48.423333333333332</v>
      </c>
      <c r="D1770" s="95">
        <f>D1769*2/3+D1772/3</f>
        <v>108.01333333333334</v>
      </c>
      <c r="E1770" s="95">
        <v>246.66300000000001</v>
      </c>
      <c r="F1770" s="112">
        <f t="shared" si="385"/>
        <v>2017.7916666665333</v>
      </c>
      <c r="G1770" s="97">
        <v>2.36</v>
      </c>
      <c r="H1770" s="96">
        <f t="shared" si="382"/>
        <v>3309.1579138338529</v>
      </c>
      <c r="I1770" s="96">
        <f t="shared" si="378"/>
        <v>62.667366724370204</v>
      </c>
      <c r="J1770" s="98">
        <f t="shared" si="383"/>
        <v>1968629.9199379827</v>
      </c>
      <c r="K1770" s="96">
        <f t="shared" si="379"/>
        <v>139.78614657785448</v>
      </c>
      <c r="L1770" s="98">
        <f t="shared" si="380"/>
        <v>83159.280309829745</v>
      </c>
      <c r="M1770" s="91">
        <f t="shared" si="373"/>
        <v>30.920393290333831</v>
      </c>
      <c r="N1770" s="87"/>
      <c r="O1770" s="99">
        <f t="shared" si="374"/>
        <v>33.77535045295933</v>
      </c>
      <c r="P1770" s="99"/>
      <c r="Q1770" s="107">
        <f t="shared" si="375"/>
        <v>2.5479157179329286E-2</v>
      </c>
      <c r="R1770" s="97">
        <f t="shared" si="381"/>
        <v>1.0028504917557177</v>
      </c>
      <c r="S1770" s="97">
        <f t="shared" si="384"/>
        <v>49.905217566999767</v>
      </c>
      <c r="T1770" s="100"/>
      <c r="U1770" s="100"/>
      <c r="Y1770" s="81"/>
      <c r="Z1770" s="81"/>
    </row>
    <row r="1771" spans="1:26" ht="13">
      <c r="A1771" s="74">
        <v>2017.11</v>
      </c>
      <c r="B1771" s="95">
        <v>2593.61</v>
      </c>
      <c r="C1771" s="96">
        <f>C1769/3+C1772*2/3</f>
        <v>48.676666666666662</v>
      </c>
      <c r="D1771" s="95">
        <f>D1769/3+D1772*2/3</f>
        <v>108.94666666666666</v>
      </c>
      <c r="E1771" s="95">
        <v>246.66900000000001</v>
      </c>
      <c r="F1771" s="112">
        <f t="shared" si="385"/>
        <v>2017.8749999998665</v>
      </c>
      <c r="G1771" s="97">
        <v>2.35</v>
      </c>
      <c r="H1771" s="96">
        <f t="shared" si="382"/>
        <v>3356.4553349022367</v>
      </c>
      <c r="I1771" s="96">
        <f t="shared" si="378"/>
        <v>62.993687377281539</v>
      </c>
      <c r="J1771" s="98">
        <f t="shared" si="383"/>
        <v>1999890.2563809347</v>
      </c>
      <c r="K1771" s="96">
        <f t="shared" si="379"/>
        <v>140.99059633219679</v>
      </c>
      <c r="L1771" s="98">
        <f t="shared" si="380"/>
        <v>84006.99300660014</v>
      </c>
      <c r="M1771" s="91">
        <f t="shared" si="373"/>
        <v>31.298913333880265</v>
      </c>
      <c r="N1771" s="87"/>
      <c r="O1771" s="99">
        <f t="shared" si="374"/>
        <v>34.172935972227108</v>
      </c>
      <c r="P1771" s="99"/>
      <c r="Q1771" s="107">
        <f t="shared" si="375"/>
        <v>2.4588565855586081E-2</v>
      </c>
      <c r="R1771" s="97">
        <f t="shared" si="381"/>
        <v>0.99754979283024348</v>
      </c>
      <c r="S1771" s="97">
        <f t="shared" si="384"/>
        <v>50.04625461881735</v>
      </c>
      <c r="T1771" s="100"/>
      <c r="U1771" s="100"/>
      <c r="Y1771" s="81"/>
      <c r="Z1771" s="81"/>
    </row>
    <row r="1772" spans="1:26" ht="13">
      <c r="A1772" s="74">
        <v>2017.12</v>
      </c>
      <c r="B1772" s="95">
        <v>2664.34</v>
      </c>
      <c r="C1772" s="96">
        <v>48.93</v>
      </c>
      <c r="D1772" s="95">
        <v>109.88</v>
      </c>
      <c r="E1772" s="95">
        <v>246.524</v>
      </c>
      <c r="F1772" s="112">
        <f t="shared" si="385"/>
        <v>2017.9583333331998</v>
      </c>
      <c r="G1772" s="97">
        <v>2.4</v>
      </c>
      <c r="H1772" s="96">
        <f t="shared" si="382"/>
        <v>3450.0168217698879</v>
      </c>
      <c r="I1772" s="96">
        <f t="shared" si="378"/>
        <v>63.358776691113221</v>
      </c>
      <c r="J1772" s="98">
        <f t="shared" si="383"/>
        <v>2058783.3155507357</v>
      </c>
      <c r="K1772" s="96">
        <f t="shared" si="379"/>
        <v>142.28208425954466</v>
      </c>
      <c r="L1772" s="98">
        <f t="shared" si="380"/>
        <v>84906.247217965734</v>
      </c>
      <c r="M1772" s="91">
        <f t="shared" si="373"/>
        <v>32.086132007705991</v>
      </c>
      <c r="N1772" s="87"/>
      <c r="O1772" s="99">
        <f t="shared" si="374"/>
        <v>35.017141106605784</v>
      </c>
      <c r="P1772" s="99"/>
      <c r="Q1772" s="107">
        <f t="shared" si="375"/>
        <v>2.3313129772496815E-2</v>
      </c>
      <c r="R1772" s="97">
        <f t="shared" si="381"/>
        <v>0.98626540285410402</v>
      </c>
      <c r="S1772" s="97">
        <f t="shared" si="384"/>
        <v>49.952994909684698</v>
      </c>
      <c r="T1772" s="100"/>
      <c r="U1772" s="100"/>
      <c r="Y1772" s="81"/>
      <c r="Z1772" s="81"/>
    </row>
    <row r="1773" spans="1:26" ht="13">
      <c r="A1773" s="74">
        <v>2018.01</v>
      </c>
      <c r="B1773" s="95">
        <v>2789.8</v>
      </c>
      <c r="C1773" s="96">
        <f>C1772*2/3+C1775/3</f>
        <v>49.286666666666662</v>
      </c>
      <c r="D1773" s="95">
        <f>D1772*2/3+D1775/3</f>
        <v>111.73333333333332</v>
      </c>
      <c r="E1773" s="95">
        <v>247.86699999999999</v>
      </c>
      <c r="F1773" s="112">
        <f t="shared" si="385"/>
        <v>2018.041666666533</v>
      </c>
      <c r="G1773" s="97">
        <v>2.58</v>
      </c>
      <c r="H1773" s="96">
        <f t="shared" si="382"/>
        <v>3592.9000266271823</v>
      </c>
      <c r="I1773" s="96">
        <f t="shared" si="378"/>
        <v>63.47482471110176</v>
      </c>
      <c r="J1773" s="98">
        <f t="shared" si="383"/>
        <v>2147204.8073379882</v>
      </c>
      <c r="K1773" s="96">
        <f t="shared" si="379"/>
        <v>143.89802004031725</v>
      </c>
      <c r="L1773" s="98">
        <f t="shared" si="380"/>
        <v>85996.971278669138</v>
      </c>
      <c r="M1773" s="91">
        <f t="shared" si="373"/>
        <v>33.307343828030653</v>
      </c>
      <c r="N1773" s="87"/>
      <c r="O1773" s="99">
        <f t="shared" si="374"/>
        <v>36.333940411695849</v>
      </c>
      <c r="P1773" s="99"/>
      <c r="Q1773" s="107">
        <f t="shared" si="375"/>
        <v>2.0418663333554906E-2</v>
      </c>
      <c r="R1773" s="97">
        <f t="shared" si="381"/>
        <v>0.97799847417367836</v>
      </c>
      <c r="S1773" s="97">
        <f t="shared" si="384"/>
        <v>48.999971277655213</v>
      </c>
      <c r="T1773" s="100"/>
      <c r="U1773" s="100"/>
      <c r="Y1773" s="81"/>
      <c r="Z1773" s="81"/>
    </row>
    <row r="1774" spans="1:26" ht="13">
      <c r="A1774" s="74">
        <v>2018.02</v>
      </c>
      <c r="B1774" s="95">
        <v>2705.16</v>
      </c>
      <c r="C1774" s="96">
        <f>C1772/3+C1775*2/3</f>
        <v>49.643333333333331</v>
      </c>
      <c r="D1774" s="95">
        <f>D1772/3+D1775*2/3</f>
        <v>113.58666666666666</v>
      </c>
      <c r="E1774" s="95">
        <v>248.99100000000001</v>
      </c>
      <c r="F1774" s="112">
        <f t="shared" si="385"/>
        <v>2018.1249999998663</v>
      </c>
      <c r="G1774" s="97">
        <v>2.86</v>
      </c>
      <c r="H1774" s="96">
        <f t="shared" si="382"/>
        <v>3468.1676356976741</v>
      </c>
      <c r="I1774" s="96">
        <f t="shared" si="378"/>
        <v>63.64555220202066</v>
      </c>
      <c r="J1774" s="98">
        <f t="shared" si="383"/>
        <v>2075831.3621461822</v>
      </c>
      <c r="K1774" s="96">
        <f t="shared" si="379"/>
        <v>145.62451063157565</v>
      </c>
      <c r="L1774" s="98">
        <f t="shared" si="380"/>
        <v>87161.855486666609</v>
      </c>
      <c r="M1774" s="91">
        <f t="shared" si="373"/>
        <v>32.035382339250276</v>
      </c>
      <c r="N1774" s="87"/>
      <c r="O1774" s="99">
        <f t="shared" si="374"/>
        <v>34.934084784156298</v>
      </c>
      <c r="P1774" s="99"/>
      <c r="Q1774" s="107">
        <f t="shared" si="375"/>
        <v>1.8975837596655457E-2</v>
      </c>
      <c r="R1774" s="97">
        <f t="shared" si="381"/>
        <v>1.0041100839387809</v>
      </c>
      <c r="S1774" s="97">
        <f t="shared" si="384"/>
        <v>47.705567186833449</v>
      </c>
      <c r="T1774" s="100"/>
      <c r="U1774" s="100"/>
      <c r="Y1774" s="81"/>
      <c r="Z1774" s="81"/>
    </row>
    <row r="1775" spans="1:26" ht="13">
      <c r="A1775" s="74">
        <v>2018.03</v>
      </c>
      <c r="B1775" s="95">
        <v>2702.77</v>
      </c>
      <c r="C1775" s="96">
        <v>50</v>
      </c>
      <c r="D1775" s="95">
        <v>115.44</v>
      </c>
      <c r="E1775" s="95">
        <v>249.554</v>
      </c>
      <c r="F1775" s="112">
        <f t="shared" si="385"/>
        <v>2018.2083333331996</v>
      </c>
      <c r="G1775" s="97">
        <v>2.84</v>
      </c>
      <c r="H1775" s="96">
        <f t="shared" si="382"/>
        <v>3457.2861616523869</v>
      </c>
      <c r="I1775" s="96">
        <f t="shared" si="378"/>
        <v>63.958201431353508</v>
      </c>
      <c r="J1775" s="98">
        <f t="shared" si="383"/>
        <v>2072508.5022769447</v>
      </c>
      <c r="K1775" s="96">
        <f t="shared" si="379"/>
        <v>147.66669546470899</v>
      </c>
      <c r="L1775" s="98">
        <f t="shared" si="380"/>
        <v>88520.436997173456</v>
      </c>
      <c r="M1775" s="91">
        <f t="shared" si="373"/>
        <v>31.808409057643107</v>
      </c>
      <c r="N1775" s="87"/>
      <c r="O1775" s="99">
        <f t="shared" si="374"/>
        <v>34.675728647302471</v>
      </c>
      <c r="P1775" s="99"/>
      <c r="Q1775" s="107">
        <f t="shared" si="375"/>
        <v>1.8751132383798639E-2</v>
      </c>
      <c r="R1775" s="97">
        <f t="shared" si="381"/>
        <v>0.99978023319015985</v>
      </c>
      <c r="S1775" s="97">
        <f t="shared" si="384"/>
        <v>47.793573784582307</v>
      </c>
      <c r="T1775" s="100"/>
      <c r="U1775" s="100"/>
      <c r="Y1775" s="81"/>
      <c r="Z1775" s="81"/>
    </row>
    <row r="1776" spans="1:26" ht="13">
      <c r="A1776" s="74">
        <v>2018.04</v>
      </c>
      <c r="B1776" s="95">
        <v>2653.63</v>
      </c>
      <c r="C1776" s="96">
        <f>C1775*2/3+C1778/3</f>
        <v>50.33</v>
      </c>
      <c r="D1776" s="95">
        <f>D1775*2/3+D1778/3</f>
        <v>117.78666666666666</v>
      </c>
      <c r="E1776" s="95">
        <v>250.54599999999999</v>
      </c>
      <c r="F1776" s="112">
        <f t="shared" si="385"/>
        <v>2018.2916666665328</v>
      </c>
      <c r="G1776" s="97">
        <v>2.87</v>
      </c>
      <c r="H1776" s="96">
        <f>B1776*$E$1859/E1776</f>
        <v>3380.9883032057978</v>
      </c>
      <c r="I1776" s="96">
        <f t="shared" si="378"/>
        <v>64.125421140229719</v>
      </c>
      <c r="J1776" s="98">
        <f t="shared" si="383"/>
        <v>2029974.2967132293</v>
      </c>
      <c r="K1776" s="96">
        <f t="shared" si="379"/>
        <v>150.07191743897988</v>
      </c>
      <c r="L1776" s="98">
        <f t="shared" si="380"/>
        <v>90104.462878721679</v>
      </c>
      <c r="M1776" s="91">
        <f t="shared" si="373"/>
        <v>30.970179293325213</v>
      </c>
      <c r="N1776" s="87"/>
      <c r="O1776" s="99">
        <f t="shared" si="374"/>
        <v>33.753721250693452</v>
      </c>
      <c r="P1776" s="99"/>
      <c r="Q1776" s="107">
        <f t="shared" si="375"/>
        <v>1.9090860063881398E-2</v>
      </c>
      <c r="R1776" s="97">
        <f t="shared" si="381"/>
        <v>0.993298828410901</v>
      </c>
      <c r="S1776" s="97">
        <f t="shared" si="384"/>
        <v>47.593880311248526</v>
      </c>
      <c r="T1776" s="100"/>
      <c r="U1776" s="100"/>
      <c r="Y1776" s="81"/>
      <c r="Z1776" s="81"/>
    </row>
    <row r="1777" spans="1:26" ht="13">
      <c r="A1777" s="74">
        <v>2018.05</v>
      </c>
      <c r="B1777" s="95">
        <v>2701.49</v>
      </c>
      <c r="C1777" s="96">
        <f>C1775/3+C1778*2/3</f>
        <v>50.66</v>
      </c>
      <c r="D1777" s="95">
        <f>D1775/3+D1778*2/3</f>
        <v>120.13333333333333</v>
      </c>
      <c r="E1777" s="95">
        <v>251.58799999999999</v>
      </c>
      <c r="F1777" s="112">
        <f t="shared" si="385"/>
        <v>2018.3749999998661</v>
      </c>
      <c r="G1777" s="97">
        <v>2.976</v>
      </c>
      <c r="H1777" s="96">
        <f t="shared" si="382"/>
        <v>3427.7111330627836</v>
      </c>
      <c r="I1777" s="96">
        <f t="shared" si="378"/>
        <v>64.278544803408735</v>
      </c>
      <c r="J1777" s="98">
        <f t="shared" si="383"/>
        <v>2061243.1990814803</v>
      </c>
      <c r="K1777" s="96">
        <f t="shared" si="379"/>
        <v>152.42786910875446</v>
      </c>
      <c r="L1777" s="98">
        <f t="shared" si="380"/>
        <v>91662.014783072242</v>
      </c>
      <c r="M1777" s="91">
        <f t="shared" si="373"/>
        <v>31.243615074864593</v>
      </c>
      <c r="N1777" s="87"/>
      <c r="O1777" s="99">
        <f t="shared" si="374"/>
        <v>34.044187061418882</v>
      </c>
      <c r="P1777" s="99"/>
      <c r="Q1777" s="107">
        <f t="shared" si="375"/>
        <v>1.7318266255325305E-2</v>
      </c>
      <c r="R1777" s="97">
        <f t="shared" si="381"/>
        <v>1.0081593472990933</v>
      </c>
      <c r="S1777" s="97">
        <f t="shared" si="384"/>
        <v>47.079147290191592</v>
      </c>
      <c r="T1777" s="100"/>
      <c r="U1777" s="100"/>
      <c r="Y1777" s="81"/>
      <c r="Z1777" s="81"/>
    </row>
    <row r="1778" spans="1:26" ht="13">
      <c r="A1778" s="74">
        <v>2018.06</v>
      </c>
      <c r="B1778" s="95">
        <v>2754.35</v>
      </c>
      <c r="C1778" s="96">
        <v>50.99</v>
      </c>
      <c r="D1778" s="95">
        <v>122.48</v>
      </c>
      <c r="E1778" s="95">
        <v>251.989</v>
      </c>
      <c r="F1778" s="112">
        <f t="shared" si="385"/>
        <v>2018.4583333331993</v>
      </c>
      <c r="G1778" s="97">
        <v>2.91</v>
      </c>
      <c r="H1778" s="96">
        <f t="shared" si="382"/>
        <v>3489.2197047291738</v>
      </c>
      <c r="I1778" s="96">
        <f t="shared" si="378"/>
        <v>64.594300921865624</v>
      </c>
      <c r="J1778" s="98">
        <f t="shared" si="383"/>
        <v>2101468.1480254461</v>
      </c>
      <c r="K1778" s="96">
        <f t="shared" si="379"/>
        <v>155.15806975701315</v>
      </c>
      <c r="L1778" s="98">
        <f t="shared" si="380"/>
        <v>93447.753106960474</v>
      </c>
      <c r="M1778" s="91">
        <f t="shared" si="373"/>
        <v>31.630556496454595</v>
      </c>
      <c r="N1778" s="87"/>
      <c r="O1778" s="99">
        <f t="shared" si="374"/>
        <v>34.45891963367427</v>
      </c>
      <c r="P1778" s="99"/>
      <c r="Q1778" s="107">
        <f t="shared" si="375"/>
        <v>1.6730979295013722E-2</v>
      </c>
      <c r="R1778" s="97">
        <f t="shared" si="381"/>
        <v>1.0041476505871525</v>
      </c>
      <c r="S1778" s="97">
        <f t="shared" si="384"/>
        <v>47.387752216668503</v>
      </c>
      <c r="T1778" s="100"/>
      <c r="U1778" s="100"/>
      <c r="Y1778" s="81"/>
      <c r="Z1778" s="81"/>
    </row>
    <row r="1779" spans="1:26" ht="13">
      <c r="A1779" s="74">
        <v>2018.07</v>
      </c>
      <c r="B1779" s="95">
        <v>2793.64</v>
      </c>
      <c r="C1779" s="96">
        <f>C1778*2/3+C1781/3</f>
        <v>51.44</v>
      </c>
      <c r="D1779" s="95">
        <f>D1778*2/3+D1781/3</f>
        <v>125.11666666666667</v>
      </c>
      <c r="E1779" s="95">
        <v>252.006</v>
      </c>
      <c r="F1779" s="112">
        <f t="shared" si="385"/>
        <v>2018.5416666665326</v>
      </c>
      <c r="G1779" s="97">
        <v>2.89</v>
      </c>
      <c r="H1779" s="96">
        <f t="shared" si="382"/>
        <v>3538.7536710237046</v>
      </c>
      <c r="I1779" s="96">
        <f t="shared" si="378"/>
        <v>65.159966508733902</v>
      </c>
      <c r="J1779" s="98">
        <f t="shared" si="383"/>
        <v>2134571.5431585987</v>
      </c>
      <c r="K1779" s="96">
        <f t="shared" si="379"/>
        <v>158.48751574036595</v>
      </c>
      <c r="L1779" s="98">
        <f t="shared" si="380"/>
        <v>95599.460288915812</v>
      </c>
      <c r="M1779" s="91">
        <f t="shared" si="373"/>
        <v>31.88636696215897</v>
      </c>
      <c r="N1779" s="87"/>
      <c r="O1779" s="99">
        <f t="shared" si="374"/>
        <v>34.731777571325317</v>
      </c>
      <c r="P1779" s="99"/>
      <c r="Q1779" s="107">
        <f t="shared" si="375"/>
        <v>1.6153150850947949E-2</v>
      </c>
      <c r="R1779" s="97">
        <f t="shared" si="381"/>
        <v>1.0024083333333333</v>
      </c>
      <c r="S1779" s="97">
        <f t="shared" si="384"/>
        <v>47.581090079413954</v>
      </c>
      <c r="T1779" s="100"/>
      <c r="U1779" s="100"/>
      <c r="Y1779" s="81"/>
      <c r="Z1779" s="81"/>
    </row>
    <row r="1780" spans="1:26" ht="13">
      <c r="A1780" s="74">
        <v>2018.08</v>
      </c>
      <c r="B1780" s="95">
        <v>2857.82</v>
      </c>
      <c r="C1780" s="96">
        <f>C1778/3+C1781*2/3</f>
        <v>51.89</v>
      </c>
      <c r="D1780" s="95">
        <f>D1778/3+D1781*2/3</f>
        <v>127.75333333333333</v>
      </c>
      <c r="E1780" s="95">
        <v>252.14599999999999</v>
      </c>
      <c r="F1780" s="112">
        <f>F1779+1/12</f>
        <v>2018.6249999998658</v>
      </c>
      <c r="G1780" s="97">
        <v>2.89</v>
      </c>
      <c r="H1780" s="96">
        <f t="shared" si="382"/>
        <v>3618.0416477358349</v>
      </c>
      <c r="I1780" s="96">
        <f t="shared" si="378"/>
        <v>65.693494027269907</v>
      </c>
      <c r="J1780" s="98">
        <f t="shared" si="383"/>
        <v>2185700.1317902287</v>
      </c>
      <c r="K1780" s="96">
        <f t="shared" si="379"/>
        <v>161.73757641736663</v>
      </c>
      <c r="L1780" s="98">
        <f t="shared" si="380"/>
        <v>97707.510446181943</v>
      </c>
      <c r="M1780" s="91">
        <f t="shared" si="373"/>
        <v>32.390276880301109</v>
      </c>
      <c r="N1780" s="87"/>
      <c r="O1780" s="99">
        <f t="shared" si="374"/>
        <v>35.274629408295603</v>
      </c>
      <c r="P1780" s="99"/>
      <c r="Q1780" s="107">
        <f t="shared" si="375"/>
        <v>1.6127083652587609E-2</v>
      </c>
      <c r="R1780" s="97">
        <f t="shared" si="381"/>
        <v>0.99298310639894383</v>
      </c>
      <c r="S1780" s="97">
        <f t="shared" si="384"/>
        <v>47.669198946914648</v>
      </c>
      <c r="T1780" s="100"/>
      <c r="U1780" s="100"/>
      <c r="Y1780" s="81"/>
      <c r="Z1780" s="81"/>
    </row>
    <row r="1781" spans="1:26" ht="13">
      <c r="A1781" s="74">
        <v>2018.09</v>
      </c>
      <c r="B1781" s="95">
        <v>2901.5</v>
      </c>
      <c r="C1781" s="96">
        <v>52.34</v>
      </c>
      <c r="D1781" s="95">
        <v>130.38999999999999</v>
      </c>
      <c r="E1781" s="95">
        <v>252.43899999999999</v>
      </c>
      <c r="F1781" s="112">
        <f t="shared" si="385"/>
        <v>2018.7083333331991</v>
      </c>
      <c r="G1781" s="97">
        <v>3</v>
      </c>
      <c r="H1781" s="96">
        <f t="shared" si="382"/>
        <v>3669.0776019157092</v>
      </c>
      <c r="I1781" s="96">
        <f t="shared" si="378"/>
        <v>66.186290430559453</v>
      </c>
      <c r="J1781" s="98">
        <f t="shared" si="383"/>
        <v>2219863.5234224782</v>
      </c>
      <c r="K1781" s="96">
        <f t="shared" si="379"/>
        <v>164.8840353313077</v>
      </c>
      <c r="L1781" s="98">
        <f t="shared" si="380"/>
        <v>99758.057838723733</v>
      </c>
      <c r="M1781" s="91">
        <f t="shared" si="373"/>
        <v>32.622891120500178</v>
      </c>
      <c r="N1781" s="87"/>
      <c r="O1781" s="99">
        <f t="shared" si="374"/>
        <v>35.522018512241381</v>
      </c>
      <c r="P1781" s="99"/>
      <c r="Q1781" s="107">
        <f t="shared" si="375"/>
        <v>1.5065111583944926E-2</v>
      </c>
      <c r="R1781" s="97">
        <f t="shared" si="381"/>
        <v>0.98973841038753507</v>
      </c>
      <c r="S1781" s="97">
        <f t="shared" si="384"/>
        <v>47.27976896800547</v>
      </c>
      <c r="T1781" s="100"/>
      <c r="U1781" s="100"/>
      <c r="Y1781" s="81"/>
      <c r="Z1781" s="81"/>
    </row>
    <row r="1782" spans="1:26" ht="13">
      <c r="A1782" s="74">
        <v>2018.1</v>
      </c>
      <c r="B1782" s="95">
        <v>2785.46</v>
      </c>
      <c r="C1782" s="96">
        <f>C1781*2/3+C1784/3</f>
        <v>52.81</v>
      </c>
      <c r="D1782" s="95">
        <f>D1781*2/3+D1784/3</f>
        <v>131.05666666666667</v>
      </c>
      <c r="E1782" s="95">
        <v>252.88499999999999</v>
      </c>
      <c r="F1782" s="112">
        <f t="shared" si="385"/>
        <v>2018.7916666665324</v>
      </c>
      <c r="G1782" s="97">
        <v>3.15</v>
      </c>
      <c r="H1782" s="96">
        <f t="shared" si="382"/>
        <v>3516.1276229511427</v>
      </c>
      <c r="I1782" s="96">
        <f t="shared" si="378"/>
        <v>66.662849140913849</v>
      </c>
      <c r="J1782" s="98">
        <f t="shared" si="383"/>
        <v>2130686.8295009425</v>
      </c>
      <c r="K1782" s="96">
        <f t="shared" si="379"/>
        <v>165.43478127080158</v>
      </c>
      <c r="L1782" s="98">
        <f t="shared" si="380"/>
        <v>100249.40713022691</v>
      </c>
      <c r="M1782" s="91">
        <f t="shared" si="373"/>
        <v>31.037961078006489</v>
      </c>
      <c r="N1782" s="87"/>
      <c r="O1782" s="99">
        <f t="shared" si="374"/>
        <v>33.793743849936064</v>
      </c>
      <c r="P1782" s="99"/>
      <c r="Q1782" s="107">
        <f t="shared" si="375"/>
        <v>1.6340087128316715E-2</v>
      </c>
      <c r="R1782" s="97">
        <f t="shared" si="381"/>
        <v>1.0051809433745449</v>
      </c>
      <c r="S1782" s="97">
        <f t="shared" si="384"/>
        <v>46.712074196252551</v>
      </c>
      <c r="T1782" s="100"/>
      <c r="U1782" s="100"/>
      <c r="Y1782" s="81"/>
      <c r="Z1782" s="81"/>
    </row>
    <row r="1783" spans="1:26" ht="13">
      <c r="A1783" s="74">
        <v>2018.11</v>
      </c>
      <c r="B1783" s="95">
        <v>2723.23</v>
      </c>
      <c r="C1783" s="96">
        <f>C1781/3+C1784*2/3</f>
        <v>53.28</v>
      </c>
      <c r="D1783" s="95">
        <f>D1781/3+D1784*2/3</f>
        <v>131.72333333333333</v>
      </c>
      <c r="E1783" s="95">
        <v>252.03800000000001</v>
      </c>
      <c r="F1783" s="112">
        <f t="shared" si="385"/>
        <v>2018.8749999998656</v>
      </c>
      <c r="G1783" s="97">
        <v>3.12</v>
      </c>
      <c r="H1783" s="96">
        <f t="shared" si="382"/>
        <v>3449.1260929502682</v>
      </c>
      <c r="I1783" s="96">
        <f t="shared" si="378"/>
        <v>67.482158404684995</v>
      </c>
      <c r="J1783" s="98">
        <f t="shared" si="383"/>
        <v>2093493.261450669</v>
      </c>
      <c r="K1783" s="96">
        <f t="shared" si="379"/>
        <v>166.83511346833939</v>
      </c>
      <c r="L1783" s="98">
        <f t="shared" si="380"/>
        <v>101262.80582585887</v>
      </c>
      <c r="M1783" s="91">
        <f t="shared" si="373"/>
        <v>30.195583406705236</v>
      </c>
      <c r="N1783" s="87"/>
      <c r="O1783" s="99">
        <f t="shared" si="374"/>
        <v>32.880333947031971</v>
      </c>
      <c r="P1783" s="99"/>
      <c r="Q1783" s="107">
        <f t="shared" si="375"/>
        <v>1.9163540746558339E-2</v>
      </c>
      <c r="R1783" s="97">
        <f t="shared" si="381"/>
        <v>1.0276497972023233</v>
      </c>
      <c r="S1783" s="97">
        <f t="shared" si="384"/>
        <v>47.111880916102173</v>
      </c>
      <c r="T1783" s="100"/>
      <c r="U1783" s="100"/>
      <c r="Y1783" s="81"/>
      <c r="Z1783" s="81"/>
    </row>
    <row r="1784" spans="1:26" ht="13">
      <c r="A1784" s="74">
        <v>2018.12</v>
      </c>
      <c r="B1784" s="95">
        <v>2567.31</v>
      </c>
      <c r="C1784" s="96">
        <v>53.75</v>
      </c>
      <c r="D1784" s="95">
        <v>132.38999999999999</v>
      </c>
      <c r="E1784" s="95">
        <v>251.233</v>
      </c>
      <c r="F1784" s="112">
        <f t="shared" si="385"/>
        <v>2018.9583333331989</v>
      </c>
      <c r="G1784" s="97">
        <v>2.83</v>
      </c>
      <c r="H1784" s="96">
        <f t="shared" si="382"/>
        <v>3262.0634305803765</v>
      </c>
      <c r="I1784" s="96">
        <f t="shared" si="378"/>
        <v>68.295573730361824</v>
      </c>
      <c r="J1784" s="98">
        <f t="shared" si="383"/>
        <v>1983407.4834037272</v>
      </c>
      <c r="K1784" s="96">
        <f t="shared" si="379"/>
        <v>168.21676290535075</v>
      </c>
      <c r="L1784" s="98">
        <f t="shared" si="380"/>
        <v>102279.55203221248</v>
      </c>
      <c r="M1784" s="91">
        <f t="shared" si="373"/>
        <v>28.291857012072864</v>
      </c>
      <c r="N1784" s="87"/>
      <c r="O1784" s="99">
        <f t="shared" si="374"/>
        <v>30.818335095022299</v>
      </c>
      <c r="P1784" s="99"/>
      <c r="Q1784" s="107">
        <f t="shared" si="375"/>
        <v>2.5024375553964886E-2</v>
      </c>
      <c r="R1784" s="97">
        <f t="shared" si="381"/>
        <v>1.0127831755337824</v>
      </c>
      <c r="S1784" s="97">
        <f t="shared" si="384"/>
        <v>48.569644507754305</v>
      </c>
      <c r="T1784" s="100"/>
      <c r="U1784" s="100"/>
      <c r="Y1784" s="81"/>
      <c r="Z1784" s="81"/>
    </row>
    <row r="1785" spans="1:26" ht="13">
      <c r="A1785" s="74">
        <v>2019.01</v>
      </c>
      <c r="B1785" s="95">
        <v>2607.39</v>
      </c>
      <c r="C1785" s="96">
        <f>C1784*2/3+C1787/3</f>
        <v>54.146666666666668</v>
      </c>
      <c r="D1785" s="95">
        <f>D1784*2/3+D1787/3</f>
        <v>133.05666666666664</v>
      </c>
      <c r="E1785" s="95">
        <v>251.71199999999999</v>
      </c>
      <c r="F1785" s="112">
        <f t="shared" si="385"/>
        <v>2019.0416666665321</v>
      </c>
      <c r="G1785" s="97">
        <v>2.71</v>
      </c>
      <c r="H1785" s="96">
        <f t="shared" si="382"/>
        <v>3306.6851778818641</v>
      </c>
      <c r="I1785" s="96">
        <f t="shared" si="378"/>
        <v>68.668661035892853</v>
      </c>
      <c r="J1785" s="98">
        <f t="shared" si="383"/>
        <v>2014017.8432755605</v>
      </c>
      <c r="K1785" s="96">
        <f t="shared" si="379"/>
        <v>168.74211663197084</v>
      </c>
      <c r="L1785" s="98">
        <f t="shared" si="380"/>
        <v>102776.53164023606</v>
      </c>
      <c r="M1785" s="91">
        <f t="shared" si="373"/>
        <v>28.380164463547576</v>
      </c>
      <c r="N1785" s="87"/>
      <c r="O1785" s="99">
        <f t="shared" si="374"/>
        <v>30.929105694293309</v>
      </c>
      <c r="P1785" s="99"/>
      <c r="Q1785" s="107">
        <f t="shared" si="375"/>
        <v>2.5866221302712586E-2</v>
      </c>
      <c r="R1785" s="97">
        <f t="shared" si="381"/>
        <v>1.0048682752251044</v>
      </c>
      <c r="S1785" s="97">
        <f t="shared" si="384"/>
        <v>49.096910792719015</v>
      </c>
      <c r="T1785" s="100"/>
      <c r="U1785" s="100"/>
      <c r="Y1785" s="81"/>
      <c r="Z1785" s="81"/>
    </row>
    <row r="1786" spans="1:26" ht="13">
      <c r="A1786" s="74">
        <v>2019.02</v>
      </c>
      <c r="B1786" s="95">
        <v>2754.86</v>
      </c>
      <c r="C1786" s="96">
        <f>C1784/3+C1787*2/3</f>
        <v>54.543333333333337</v>
      </c>
      <c r="D1786" s="95">
        <f>D1784/3+D1787*2/3</f>
        <v>133.7233333333333</v>
      </c>
      <c r="E1786" s="95">
        <v>252.77600000000001</v>
      </c>
      <c r="F1786" s="112">
        <f t="shared" si="385"/>
        <v>2019.1249999998654</v>
      </c>
      <c r="G1786" s="97">
        <v>2.68</v>
      </c>
      <c r="H1786" s="96">
        <f t="shared" si="382"/>
        <v>3479.0003268902101</v>
      </c>
      <c r="I1786" s="96">
        <f t="shared" si="378"/>
        <v>68.880550915962459</v>
      </c>
      <c r="J1786" s="98">
        <f t="shared" si="383"/>
        <v>2122466.7340412936</v>
      </c>
      <c r="K1786" s="96">
        <f t="shared" si="379"/>
        <v>168.87374326808444</v>
      </c>
      <c r="L1786" s="98">
        <f t="shared" si="380"/>
        <v>103026.40662869082</v>
      </c>
      <c r="M1786" s="91">
        <f t="shared" si="373"/>
        <v>29.541548965131206</v>
      </c>
      <c r="N1786" s="87"/>
      <c r="O1786" s="99">
        <f t="shared" si="374"/>
        <v>32.208640010689486</v>
      </c>
      <c r="P1786" s="99"/>
      <c r="Q1786" s="107">
        <f t="shared" si="375"/>
        <v>2.4705412201290373E-2</v>
      </c>
      <c r="R1786" s="97">
        <f t="shared" si="381"/>
        <v>1.0118535170500875</v>
      </c>
      <c r="S1786" s="97">
        <f t="shared" si="384"/>
        <v>49.128260300190959</v>
      </c>
      <c r="T1786" s="100"/>
      <c r="U1786" s="100"/>
      <c r="Y1786" s="81"/>
      <c r="Z1786" s="81"/>
    </row>
    <row r="1787" spans="1:26" ht="13">
      <c r="A1787" s="74">
        <v>2019.03</v>
      </c>
      <c r="B1787" s="95">
        <v>2803.98</v>
      </c>
      <c r="C1787" s="113">
        <v>54.94</v>
      </c>
      <c r="D1787" s="95">
        <v>134.38999999999999</v>
      </c>
      <c r="E1787" s="95">
        <v>254.202</v>
      </c>
      <c r="F1787" s="112">
        <f t="shared" si="385"/>
        <v>2019.2083333331987</v>
      </c>
      <c r="G1787" s="97">
        <v>2.57</v>
      </c>
      <c r="H1787" s="96">
        <f t="shared" si="382"/>
        <v>3521.1678019449087</v>
      </c>
      <c r="I1787" s="96">
        <f t="shared" si="378"/>
        <v>68.992274923092637</v>
      </c>
      <c r="J1787" s="98">
        <f t="shared" si="383"/>
        <v>2151699.8098893194</v>
      </c>
      <c r="K1787" s="96">
        <f t="shared" si="379"/>
        <v>168.76359350044444</v>
      </c>
      <c r="L1787" s="98">
        <f t="shared" si="380"/>
        <v>103127.31811604419</v>
      </c>
      <c r="M1787" s="91">
        <f t="shared" si="373"/>
        <v>29.576196014784816</v>
      </c>
      <c r="N1787" s="87"/>
      <c r="O1787" s="99">
        <f t="shared" si="374"/>
        <v>32.26103863164942</v>
      </c>
      <c r="P1787" s="99"/>
      <c r="Q1787" s="107">
        <f t="shared" si="375"/>
        <v>2.6091124483199852E-2</v>
      </c>
      <c r="R1787" s="97">
        <f t="shared" si="381"/>
        <v>1.0056466121980145</v>
      </c>
      <c r="S1787" s="97">
        <f t="shared" si="384"/>
        <v>49.431740807206211</v>
      </c>
      <c r="T1787" s="100"/>
      <c r="U1787" s="100"/>
      <c r="Y1787" s="81"/>
      <c r="Z1787" s="81"/>
    </row>
    <row r="1788" spans="1:26" ht="13">
      <c r="A1788" s="74">
        <v>2019.04</v>
      </c>
      <c r="B1788" s="95">
        <v>2903.8</v>
      </c>
      <c r="C1788" s="96">
        <f>C1787*2/3+C1790/3</f>
        <v>55.319091580592705</v>
      </c>
      <c r="D1788" s="95">
        <f>D1787*2/3+D1790/3</f>
        <v>134.68333333333334</v>
      </c>
      <c r="E1788" s="95">
        <v>255.548</v>
      </c>
      <c r="F1788" s="112">
        <f t="shared" si="385"/>
        <v>2019.2916666665319</v>
      </c>
      <c r="G1788" s="97">
        <v>2.5299999999999998</v>
      </c>
      <c r="H1788" s="96">
        <f t="shared" si="382"/>
        <v>3627.3126297212252</v>
      </c>
      <c r="I1788" s="96">
        <f t="shared" si="378"/>
        <v>69.102431143670017</v>
      </c>
      <c r="J1788" s="98">
        <f t="shared" si="383"/>
        <v>2220081.2276328681</v>
      </c>
      <c r="K1788" s="96">
        <f t="shared" si="379"/>
        <v>168.24111716128994</v>
      </c>
      <c r="L1788" s="98">
        <f t="shared" si="380"/>
        <v>102971.25835400284</v>
      </c>
      <c r="M1788" s="91">
        <f t="shared" si="373"/>
        <v>30.133517171387506</v>
      </c>
      <c r="N1788" s="87"/>
      <c r="O1788" s="99">
        <f t="shared" si="374"/>
        <v>32.88369036371968</v>
      </c>
      <c r="P1788" s="99"/>
      <c r="Q1788" s="107">
        <f t="shared" si="375"/>
        <v>2.6149618052130192E-2</v>
      </c>
      <c r="R1788" s="97">
        <f t="shared" si="381"/>
        <v>1.0135705386413667</v>
      </c>
      <c r="S1788" s="97">
        <f t="shared" si="384"/>
        <v>49.449029984294569</v>
      </c>
      <c r="T1788" s="100"/>
      <c r="U1788" s="100"/>
      <c r="Y1788" s="81"/>
      <c r="Z1788" s="81"/>
    </row>
    <row r="1789" spans="1:26" ht="13">
      <c r="A1789" s="74">
        <v>2019.05</v>
      </c>
      <c r="B1789" s="95">
        <v>2854.71</v>
      </c>
      <c r="C1789" s="96">
        <f>C1787/3+C1790*2/3</f>
        <v>55.698183161185412</v>
      </c>
      <c r="D1789" s="95">
        <f>D1787/3+D1790*2/3</f>
        <v>134.97666666666666</v>
      </c>
      <c r="E1789" s="95">
        <v>256.09199999999998</v>
      </c>
      <c r="F1789" s="112">
        <f t="shared" si="385"/>
        <v>2019.3749999998652</v>
      </c>
      <c r="G1789" s="97">
        <v>2.4</v>
      </c>
      <c r="H1789" s="96">
        <f t="shared" si="382"/>
        <v>3558.4163252073467</v>
      </c>
      <c r="I1789" s="96">
        <f t="shared" si="378"/>
        <v>69.428181582420308</v>
      </c>
      <c r="J1789" s="98">
        <f t="shared" si="383"/>
        <v>2181454.6401128056</v>
      </c>
      <c r="K1789" s="96">
        <f t="shared" si="379"/>
        <v>168.24937530913363</v>
      </c>
      <c r="L1789" s="98">
        <f t="shared" si="380"/>
        <v>103143.7434299664</v>
      </c>
      <c r="M1789" s="91">
        <f t="shared" si="373"/>
        <v>29.242030936939852</v>
      </c>
      <c r="N1789" s="87"/>
      <c r="O1789" s="99">
        <f t="shared" si="374"/>
        <v>31.926648340129908</v>
      </c>
      <c r="P1789" s="99"/>
      <c r="Q1789" s="107">
        <f t="shared" si="375"/>
        <v>2.8384138933322749E-2</v>
      </c>
      <c r="R1789" s="97">
        <f t="shared" si="381"/>
        <v>1.0324722275649159</v>
      </c>
      <c r="S1789" s="97">
        <f t="shared" si="384"/>
        <v>50.013613048112227</v>
      </c>
      <c r="T1789" s="100"/>
      <c r="U1789" s="100"/>
      <c r="Y1789" s="81"/>
      <c r="Z1789" s="81"/>
    </row>
    <row r="1790" spans="1:26" ht="13">
      <c r="A1790" s="74">
        <v>2019.06</v>
      </c>
      <c r="B1790" s="95">
        <v>2890.17</v>
      </c>
      <c r="C1790" s="113">
        <v>56.077274741778119</v>
      </c>
      <c r="D1790" s="95">
        <v>135.27000000000001</v>
      </c>
      <c r="E1790" s="95">
        <v>256.14299999999997</v>
      </c>
      <c r="F1790" s="112">
        <f t="shared" si="385"/>
        <v>2019.4583333331984</v>
      </c>
      <c r="G1790" s="97">
        <v>2.06</v>
      </c>
      <c r="H1790" s="96">
        <f t="shared" si="382"/>
        <v>3601.9001592274622</v>
      </c>
      <c r="I1790" s="96">
        <f t="shared" si="378"/>
        <v>69.886804174651573</v>
      </c>
      <c r="J1790" s="98">
        <f t="shared" si="383"/>
        <v>2211682.2964914511</v>
      </c>
      <c r="K1790" s="96">
        <f t="shared" si="379"/>
        <v>168.58144487649477</v>
      </c>
      <c r="L1790" s="98">
        <f t="shared" si="380"/>
        <v>103514.41757626667</v>
      </c>
      <c r="M1790" s="91">
        <f t="shared" si="373"/>
        <v>29.283796275306265</v>
      </c>
      <c r="N1790" s="87"/>
      <c r="O1790" s="99">
        <f t="shared" si="374"/>
        <v>31.987942034596209</v>
      </c>
      <c r="P1790" s="99"/>
      <c r="Q1790" s="107">
        <f t="shared" si="375"/>
        <v>3.0885119389954169E-2</v>
      </c>
      <c r="R1790" s="97">
        <f t="shared" si="381"/>
        <v>1.0410658037704619</v>
      </c>
      <c r="S1790" s="97">
        <f t="shared" si="384"/>
        <v>51.62738502413935</v>
      </c>
      <c r="T1790" s="100"/>
      <c r="U1790" s="100"/>
      <c r="Y1790" s="81"/>
      <c r="Z1790" s="81"/>
    </row>
    <row r="1791" spans="1:26" ht="13">
      <c r="A1791" s="74">
        <v>2019.07</v>
      </c>
      <c r="B1791" s="95">
        <v>2996.1136363636365</v>
      </c>
      <c r="C1791" s="96">
        <f>C1790*2/3+C1793/3</f>
        <v>56.458183161185417</v>
      </c>
      <c r="D1791" s="95">
        <f>D1790*2/3+D1793/3</f>
        <v>134.48000000000002</v>
      </c>
      <c r="E1791" s="95">
        <v>256.57100000000003</v>
      </c>
      <c r="F1791" s="112">
        <f t="shared" si="385"/>
        <v>2019.5416666665317</v>
      </c>
      <c r="G1791" s="97">
        <v>1.63</v>
      </c>
      <c r="H1791" s="96">
        <f t="shared" si="382"/>
        <v>3727.7045849173051</v>
      </c>
      <c r="I1791" s="96">
        <f t="shared" si="378"/>
        <v>70.244140833551668</v>
      </c>
      <c r="J1791" s="98">
        <f t="shared" si="383"/>
        <v>2292524.5978154754</v>
      </c>
      <c r="K1791" s="96">
        <f t="shared" si="379"/>
        <v>167.3173228463076</v>
      </c>
      <c r="L1791" s="98">
        <f t="shared" si="380"/>
        <v>102899.53764517601</v>
      </c>
      <c r="M1791" s="91">
        <f t="shared" si="373"/>
        <v>29.986685335042523</v>
      </c>
      <c r="N1791" s="87"/>
      <c r="O1791" s="99">
        <f>J1791/AVERAGE(L1671:L1790)</f>
        <v>32.770388154606167</v>
      </c>
      <c r="P1791" s="99"/>
      <c r="Q1791" s="107">
        <f t="shared" si="375"/>
        <v>3.4716014055352379E-2</v>
      </c>
      <c r="R1791" s="97">
        <f t="shared" si="381"/>
        <v>1.0013583333333334</v>
      </c>
      <c r="S1791" s="97">
        <f t="shared" si="384"/>
        <v>53.657845958539426</v>
      </c>
      <c r="T1791" s="100"/>
      <c r="U1791" s="100"/>
      <c r="Y1791" s="81"/>
      <c r="Z1791" s="81"/>
    </row>
    <row r="1792" spans="1:26" ht="13">
      <c r="A1792" s="74">
        <v>2019.08</v>
      </c>
      <c r="B1792" s="75">
        <v>2897.4981818181818</v>
      </c>
      <c r="C1792" s="96">
        <f>C1790/3+C1793*2/3</f>
        <v>56.839091580592708</v>
      </c>
      <c r="D1792" s="95">
        <f>D1790/3+D1793*2/3</f>
        <v>133.69</v>
      </c>
      <c r="E1792" s="95">
        <v>256.55799999999999</v>
      </c>
      <c r="F1792" s="112">
        <f t="shared" si="385"/>
        <v>2019.6249999998649</v>
      </c>
      <c r="G1792" s="97">
        <v>1.63</v>
      </c>
      <c r="H1792" s="96">
        <f t="shared" si="382"/>
        <v>3605.1918800001977</v>
      </c>
      <c r="I1792" s="96">
        <f t="shared" si="378"/>
        <v>70.721642801637799</v>
      </c>
      <c r="J1792" s="98">
        <f t="shared" si="383"/>
        <v>2220804.1977675771</v>
      </c>
      <c r="K1792" s="96">
        <f t="shared" si="379"/>
        <v>166.34284896592578</v>
      </c>
      <c r="L1792" s="98">
        <f t="shared" si="380"/>
        <v>102467.47178741726</v>
      </c>
      <c r="M1792" s="91">
        <f t="shared" si="373"/>
        <v>28.705397371833076</v>
      </c>
      <c r="N1792" s="87"/>
      <c r="O1792" s="99">
        <f t="shared" si="374"/>
        <v>31.38611285417004</v>
      </c>
      <c r="P1792" s="99"/>
      <c r="Q1792" s="107">
        <f t="shared" si="375"/>
        <v>3.5971412380679191E-2</v>
      </c>
      <c r="R1792" s="97">
        <f t="shared" si="381"/>
        <v>0.99497440143010019</v>
      </c>
      <c r="S1792" s="97">
        <f t="shared" si="384"/>
        <v>53.733453778621382</v>
      </c>
      <c r="T1792" s="100"/>
      <c r="U1792" s="100"/>
      <c r="Y1792" s="81"/>
      <c r="Z1792" s="81"/>
    </row>
    <row r="1793" spans="1:26" ht="13">
      <c r="A1793" s="74">
        <v>2019.09</v>
      </c>
      <c r="B1793" s="75">
        <v>2982.1559999999999</v>
      </c>
      <c r="C1793" s="96">
        <v>57.22</v>
      </c>
      <c r="D1793" s="95">
        <v>132.9</v>
      </c>
      <c r="E1793" s="95">
        <v>256.75900000000001</v>
      </c>
      <c r="F1793" s="112">
        <f t="shared" si="385"/>
        <v>2019.7083333331982</v>
      </c>
      <c r="G1793" s="97">
        <v>1.7</v>
      </c>
      <c r="H1793" s="96">
        <f t="shared" si="382"/>
        <v>3707.6220479048434</v>
      </c>
      <c r="I1793" s="96">
        <f t="shared" si="378"/>
        <v>71.139851027617311</v>
      </c>
      <c r="J1793" s="98">
        <f t="shared" si="383"/>
        <v>2287553.2072109301</v>
      </c>
      <c r="K1793" s="96">
        <f t="shared" si="379"/>
        <v>165.23044742345928</v>
      </c>
      <c r="L1793" s="98">
        <f t="shared" si="380"/>
        <v>101944.97579547568</v>
      </c>
      <c r="M1793" s="91">
        <f t="shared" ref="M1793:M1856" si="386">H1793/AVERAGE(K1673:K1792)</f>
        <v>29.229520233035277</v>
      </c>
      <c r="N1793" s="87"/>
      <c r="O1793" s="99">
        <f t="shared" ref="O1793:O1854" si="387">J1793/AVERAGE(L1673:L1792)</f>
        <v>31.974134120476862</v>
      </c>
      <c r="P1793" s="99"/>
      <c r="Q1793" s="107">
        <f t="shared" ref="Q1793:Q1856" si="388">1/M1793-(G1793/100-(((E1793/E1673)^(1/10))-1))</f>
        <v>3.4662807416811853E-2</v>
      </c>
      <c r="R1793" s="97">
        <f t="shared" si="381"/>
        <v>1.0005051189267946</v>
      </c>
      <c r="S1793" s="97">
        <f t="shared" si="384"/>
        <v>53.421557966589454</v>
      </c>
      <c r="T1793" s="100"/>
      <c r="U1793" s="100"/>
      <c r="Y1793" s="81"/>
      <c r="Z1793" s="81"/>
    </row>
    <row r="1794" spans="1:26" ht="13">
      <c r="A1794" s="74">
        <v>2019.1</v>
      </c>
      <c r="B1794" s="75">
        <v>2977.68</v>
      </c>
      <c r="C1794" s="96">
        <f>C1793*2/3+C1796/3</f>
        <v>57.56</v>
      </c>
      <c r="D1794" s="95">
        <f>D1793*2/3+D1796/3</f>
        <v>135.09</v>
      </c>
      <c r="E1794" s="95">
        <v>257.346</v>
      </c>
      <c r="F1794" s="112">
        <f t="shared" si="385"/>
        <v>2019.7916666665315</v>
      </c>
      <c r="G1794" s="97">
        <v>1.71</v>
      </c>
      <c r="H1794" s="96">
        <f t="shared" si="382"/>
        <v>3693.6128730969185</v>
      </c>
      <c r="I1794" s="96">
        <f t="shared" si="378"/>
        <v>71.399330007072166</v>
      </c>
      <c r="J1794" s="98">
        <f t="shared" si="383"/>
        <v>2282580.7697128491</v>
      </c>
      <c r="K1794" s="96">
        <f t="shared" si="379"/>
        <v>167.57010928866191</v>
      </c>
      <c r="L1794" s="98">
        <f t="shared" si="380"/>
        <v>103555.06171936165</v>
      </c>
      <c r="M1794" s="91">
        <f t="shared" si="386"/>
        <v>28.841122881953403</v>
      </c>
      <c r="N1794" s="87"/>
      <c r="O1794" s="99">
        <f t="shared" si="387"/>
        <v>31.564281230570653</v>
      </c>
      <c r="P1794" s="99"/>
      <c r="Q1794" s="107">
        <f t="shared" si="388"/>
        <v>3.5157941464796741E-2</v>
      </c>
      <c r="R1794" s="97">
        <f t="shared" si="381"/>
        <v>0.99235361515253806</v>
      </c>
      <c r="S1794" s="97">
        <f t="shared" si="384"/>
        <v>53.326627374930382</v>
      </c>
      <c r="T1794" s="100"/>
      <c r="U1794" s="100"/>
      <c r="Y1794" s="81"/>
      <c r="Z1794" s="81"/>
    </row>
    <row r="1795" spans="1:26" ht="13">
      <c r="A1795" s="74">
        <v>2019.11</v>
      </c>
      <c r="B1795" s="75">
        <v>3104.9044999999996</v>
      </c>
      <c r="C1795" s="96">
        <f>C1793/3+C1796*2/3</f>
        <v>57.900000000000006</v>
      </c>
      <c r="D1795" s="95">
        <f>D1793/3+D1796*2/3</f>
        <v>137.28</v>
      </c>
      <c r="E1795" s="95">
        <v>257.20800000000003</v>
      </c>
      <c r="F1795" s="112">
        <f t="shared" si="385"/>
        <v>2019.8749999998647</v>
      </c>
      <c r="G1795" s="97">
        <v>1.81</v>
      </c>
      <c r="H1795" s="96">
        <f t="shared" si="382"/>
        <v>3853.4927643862147</v>
      </c>
      <c r="I1795" s="96">
        <f t="shared" si="378"/>
        <v>71.859611481757938</v>
      </c>
      <c r="J1795" s="98">
        <f t="shared" si="383"/>
        <v>2385084.0798690538</v>
      </c>
      <c r="K1795" s="96">
        <f t="shared" si="379"/>
        <v>170.37802183446854</v>
      </c>
      <c r="L1795" s="98">
        <f t="shared" si="380"/>
        <v>105453.91733769067</v>
      </c>
      <c r="M1795" s="91">
        <f t="shared" si="386"/>
        <v>29.836867659083431</v>
      </c>
      <c r="N1795" s="87"/>
      <c r="O1795" s="99">
        <f t="shared" si="387"/>
        <v>32.663322842581977</v>
      </c>
      <c r="P1795" s="99"/>
      <c r="Q1795" s="107">
        <f t="shared" si="388"/>
        <v>3.2874241630862971E-2</v>
      </c>
      <c r="R1795" s="97">
        <f t="shared" si="381"/>
        <v>0.99698360950010423</v>
      </c>
      <c r="S1795" s="97">
        <f t="shared" si="384"/>
        <v>52.947264060961942</v>
      </c>
      <c r="T1795" s="100"/>
      <c r="U1795" s="100"/>
      <c r="Y1795" s="81"/>
      <c r="Z1795" s="81"/>
    </row>
    <row r="1796" spans="1:26" ht="13">
      <c r="A1796" s="74">
        <v>2019.12</v>
      </c>
      <c r="B1796" s="75">
        <v>3176.7495238095235</v>
      </c>
      <c r="C1796" s="96">
        <v>58.24</v>
      </c>
      <c r="D1796" s="95">
        <v>139.47</v>
      </c>
      <c r="E1796" s="95">
        <v>256.97399999999999</v>
      </c>
      <c r="F1796" s="112">
        <f t="shared" si="385"/>
        <v>2019.958333333198</v>
      </c>
      <c r="G1796" s="97">
        <v>1.86</v>
      </c>
      <c r="H1796" s="96">
        <f t="shared" si="382"/>
        <v>3946.2497037258158</v>
      </c>
      <c r="I1796" s="96">
        <f t="shared" si="378"/>
        <v>72.347404484500373</v>
      </c>
      <c r="J1796" s="98">
        <f t="shared" si="383"/>
        <v>2446226.7022319227</v>
      </c>
      <c r="K1796" s="96">
        <f t="shared" si="379"/>
        <v>173.25364875434863</v>
      </c>
      <c r="L1796" s="98">
        <f t="shared" si="380"/>
        <v>107397.58851089794</v>
      </c>
      <c r="M1796" s="91">
        <f t="shared" si="386"/>
        <v>30.331822322243294</v>
      </c>
      <c r="N1796" s="87"/>
      <c r="O1796" s="99">
        <f t="shared" si="387"/>
        <v>33.209287577306554</v>
      </c>
      <c r="P1796" s="99"/>
      <c r="Q1796" s="107">
        <f t="shared" si="388"/>
        <v>3.1914083264958287E-2</v>
      </c>
      <c r="R1796" s="97">
        <f t="shared" si="381"/>
        <v>1.0106433946666906</v>
      </c>
      <c r="S1796" s="97">
        <f t="shared" si="384"/>
        <v>52.835622676000852</v>
      </c>
      <c r="T1796" s="100"/>
      <c r="U1796" s="100"/>
      <c r="Y1796" s="81"/>
      <c r="Z1796" s="81"/>
    </row>
    <row r="1797" spans="1:26" ht="13">
      <c r="A1797" s="74">
        <v>2020.01</v>
      </c>
      <c r="B1797" s="75">
        <v>3278.2028571428577</v>
      </c>
      <c r="C1797" s="96">
        <f>C1796*2/3+C1799/3</f>
        <v>58.686867862126704</v>
      </c>
      <c r="D1797" s="95">
        <f>D1796*2/3+D1799/3</f>
        <v>131.75666666666666</v>
      </c>
      <c r="E1797" s="95">
        <v>257.971</v>
      </c>
      <c r="F1797" s="112">
        <f t="shared" si="385"/>
        <v>2020.0416666665312</v>
      </c>
      <c r="G1797" s="97">
        <v>1.76</v>
      </c>
      <c r="H1797" s="96">
        <f t="shared" si="382"/>
        <v>4056.5395147461199</v>
      </c>
      <c r="I1797" s="96">
        <f t="shared" si="378"/>
        <v>72.620764746355263</v>
      </c>
      <c r="J1797" s="98">
        <f t="shared" si="383"/>
        <v>2518345.246814019</v>
      </c>
      <c r="K1797" s="96">
        <f t="shared" si="379"/>
        <v>163.03936881148132</v>
      </c>
      <c r="L1797" s="98">
        <f t="shared" si="380"/>
        <v>101216.66952765989</v>
      </c>
      <c r="M1797" s="91">
        <f t="shared" si="386"/>
        <v>30.985220300230694</v>
      </c>
      <c r="N1797" s="87"/>
      <c r="O1797" s="99">
        <f t="shared" si="387"/>
        <v>33.923158399287814</v>
      </c>
      <c r="P1797" s="99"/>
      <c r="Q1797" s="107">
        <f t="shared" si="388"/>
        <v>3.2265730188327429E-2</v>
      </c>
      <c r="R1797" s="97">
        <f t="shared" si="381"/>
        <v>1.0254101377073785</v>
      </c>
      <c r="S1797" s="97">
        <f t="shared" si="384"/>
        <v>53.191601882673268</v>
      </c>
      <c r="T1797" s="100"/>
      <c r="U1797" s="100"/>
      <c r="Y1797" s="81"/>
      <c r="Z1797" s="81"/>
    </row>
    <row r="1798" spans="1:26" ht="13">
      <c r="A1798" s="74">
        <v>2020.02</v>
      </c>
      <c r="B1798" s="75">
        <v>3277.3142105263164</v>
      </c>
      <c r="C1798" s="96">
        <f>C1796/3+C1799*2/3</f>
        <v>59.133735724253413</v>
      </c>
      <c r="D1798" s="95">
        <f>D1796/3+D1799*2/3</f>
        <v>124.04333333333332</v>
      </c>
      <c r="E1798" s="95">
        <v>258.678</v>
      </c>
      <c r="F1798" s="112">
        <f t="shared" si="385"/>
        <v>2020.1249999998645</v>
      </c>
      <c r="G1798" s="97">
        <v>1.5</v>
      </c>
      <c r="H1798" s="96">
        <f t="shared" si="382"/>
        <v>4044.3558437181196</v>
      </c>
      <c r="I1798" s="96">
        <f t="shared" si="378"/>
        <v>72.9737383340061</v>
      </c>
      <c r="J1798" s="98">
        <f t="shared" si="383"/>
        <v>2514556.7300967686</v>
      </c>
      <c r="K1798" s="96">
        <f t="shared" si="379"/>
        <v>153.07515478058946</v>
      </c>
      <c r="L1798" s="98">
        <f t="shared" si="380"/>
        <v>95173.663134020535</v>
      </c>
      <c r="M1798" s="91">
        <f t="shared" si="386"/>
        <v>30.729689264735743</v>
      </c>
      <c r="N1798" s="87"/>
      <c r="O1798" s="99">
        <f t="shared" si="387"/>
        <v>33.643652731592447</v>
      </c>
      <c r="P1798" s="99"/>
      <c r="Q1798" s="107">
        <f t="shared" si="388"/>
        <v>3.5387275516498742E-2</v>
      </c>
      <c r="R1798" s="97">
        <f t="shared" si="381"/>
        <v>1.0610850801002183</v>
      </c>
      <c r="S1798" s="97">
        <f t="shared" si="384"/>
        <v>54.394134260785947</v>
      </c>
      <c r="T1798" s="100"/>
      <c r="U1798" s="100"/>
      <c r="Y1798" s="81"/>
      <c r="Z1798" s="81"/>
    </row>
    <row r="1799" spans="1:26" ht="13">
      <c r="A1799" s="74">
        <v>2020.03</v>
      </c>
      <c r="B1799" s="75">
        <v>2652.3936363636367</v>
      </c>
      <c r="C1799" s="96">
        <v>59.580603586380121</v>
      </c>
      <c r="D1799" s="95">
        <v>116.33</v>
      </c>
      <c r="E1799" s="95">
        <v>258.11500000000001</v>
      </c>
      <c r="F1799" s="112">
        <f t="shared" si="385"/>
        <v>2020.2083333331977</v>
      </c>
      <c r="G1799" s="97">
        <v>0.87</v>
      </c>
      <c r="H1799" s="96">
        <f t="shared" si="382"/>
        <v>3280.3146767790249</v>
      </c>
      <c r="I1799" s="96">
        <f t="shared" si="378"/>
        <v>73.685566771191333</v>
      </c>
      <c r="J1799" s="98">
        <f t="shared" si="383"/>
        <v>2043335.9999678365</v>
      </c>
      <c r="K1799" s="96">
        <f t="shared" si="379"/>
        <v>143.86967345950444</v>
      </c>
      <c r="L1799" s="98">
        <f t="shared" si="380"/>
        <v>89617.647100880829</v>
      </c>
      <c r="M1799" s="91">
        <f t="shared" si="386"/>
        <v>24.817168629099413</v>
      </c>
      <c r="N1799" s="87"/>
      <c r="O1799" s="99">
        <f t="shared" si="387"/>
        <v>27.181633677916505</v>
      </c>
      <c r="P1799" s="99"/>
      <c r="Q1799" s="107">
        <f t="shared" si="388"/>
        <v>4.8801470894720617E-2</v>
      </c>
      <c r="R1799" s="97">
        <f t="shared" si="381"/>
        <v>1.0208777676284946</v>
      </c>
      <c r="S1799" s="97">
        <f t="shared" si="384"/>
        <v>57.842696104706377</v>
      </c>
      <c r="T1799" s="100"/>
      <c r="U1799" s="100"/>
      <c r="Y1799" s="81"/>
      <c r="Z1799" s="81"/>
    </row>
    <row r="1800" spans="1:26" ht="13">
      <c r="A1800" s="74">
        <v>2020.04</v>
      </c>
      <c r="B1800" s="75">
        <v>2761.9752380952382</v>
      </c>
      <c r="C1800" s="96">
        <f>C1799*2/3+C1802/3</f>
        <v>59.613735724253416</v>
      </c>
      <c r="D1800" s="95">
        <f>D1799*2/3+D1802/3</f>
        <v>110.63</v>
      </c>
      <c r="E1800" s="95">
        <v>256.38900000000001</v>
      </c>
      <c r="F1800" s="112">
        <f t="shared" si="385"/>
        <v>2020.291666666531</v>
      </c>
      <c r="G1800" s="97">
        <v>0.66</v>
      </c>
      <c r="H1800" s="96">
        <f t="shared" si="382"/>
        <v>3438.8336336285124</v>
      </c>
      <c r="I1800" s="96">
        <f t="shared" si="378"/>
        <v>74.222866522214417</v>
      </c>
      <c r="J1800" s="98">
        <f t="shared" si="383"/>
        <v>2145931.6487498716</v>
      </c>
      <c r="K1800" s="96">
        <f t="shared" si="379"/>
        <v>137.74133802542227</v>
      </c>
      <c r="L1800" s="98">
        <f t="shared" si="380"/>
        <v>85954.578819801915</v>
      </c>
      <c r="M1800" s="91">
        <f t="shared" si="386"/>
        <v>25.927358825280162</v>
      </c>
      <c r="N1800" s="87"/>
      <c r="O1800" s="99">
        <f t="shared" si="387"/>
        <v>28.407962507549211</v>
      </c>
      <c r="P1800" s="99"/>
      <c r="Q1800" s="107">
        <f t="shared" si="388"/>
        <v>4.8317436544444883E-2</v>
      </c>
      <c r="R1800" s="97">
        <f t="shared" si="381"/>
        <v>0.99959081861874433</v>
      </c>
      <c r="S1800" s="97">
        <f t="shared" si="384"/>
        <v>59.447846768444819</v>
      </c>
      <c r="T1800" s="100"/>
      <c r="U1800" s="100"/>
      <c r="Y1800" s="81"/>
      <c r="Z1800" s="81"/>
    </row>
    <row r="1801" spans="1:26" ht="13">
      <c r="A1801" s="74">
        <v>2020.05</v>
      </c>
      <c r="B1801" s="75">
        <v>2919.6149999999998</v>
      </c>
      <c r="C1801" s="96">
        <f>C1799/3+C1802*2/3</f>
        <v>59.646867862126712</v>
      </c>
      <c r="D1801" s="95">
        <f>D1799/3+D1802*2/3</f>
        <v>104.93</v>
      </c>
      <c r="E1801" s="95">
        <v>256.39400000000001</v>
      </c>
      <c r="F1801" s="112">
        <f t="shared" si="385"/>
        <v>2020.3749999998643</v>
      </c>
      <c r="G1801" s="97">
        <v>0.67</v>
      </c>
      <c r="H1801" s="96">
        <f t="shared" si="382"/>
        <v>3635.0342055878828</v>
      </c>
      <c r="I1801" s="96">
        <f t="shared" ref="I1801:I1856" si="389">C1801*$E$1859/E1801</f>
        <v>74.262669884560538</v>
      </c>
      <c r="J1801" s="98">
        <f t="shared" si="383"/>
        <v>2272228.3181861108</v>
      </c>
      <c r="K1801" s="96">
        <f t="shared" ref="K1801:K1856" si="390">D1801*$E$1859/E1801</f>
        <v>130.64193025187794</v>
      </c>
      <c r="L1801" s="98">
        <f t="shared" ref="L1801:L1856" si="391">K1801*(J1801/H1801)</f>
        <v>81663.136210517026</v>
      </c>
      <c r="M1801" s="91">
        <f t="shared" si="386"/>
        <v>27.328480997698453</v>
      </c>
      <c r="N1801" s="87"/>
      <c r="O1801" s="99">
        <f t="shared" si="387"/>
        <v>29.95177329626355</v>
      </c>
      <c r="P1801" s="99"/>
      <c r="Q1801" s="107">
        <f t="shared" si="388"/>
        <v>4.6163229869854272E-2</v>
      </c>
      <c r="R1801" s="97">
        <f t="shared" ref="R1801:R1858" si="392">((G1801/G1802+G1801/1200+((1+G1802/1200)^(-119))*(1-G1801/G1802)))</f>
        <v>0.99482027711052812</v>
      </c>
      <c r="S1801" s="97">
        <f t="shared" si="384"/>
        <v>59.42236298424605</v>
      </c>
      <c r="T1801" s="100"/>
      <c r="U1801" s="100"/>
      <c r="Y1801" s="81"/>
      <c r="Z1801" s="81"/>
    </row>
    <row r="1802" spans="1:26" ht="13">
      <c r="A1802" s="74">
        <v>2020.06</v>
      </c>
      <c r="B1802" s="75">
        <v>3104.6609090909087</v>
      </c>
      <c r="C1802" s="96">
        <v>59.68</v>
      </c>
      <c r="D1802" s="95">
        <v>99.23</v>
      </c>
      <c r="E1802" s="95">
        <v>257.79700000000003</v>
      </c>
      <c r="F1802" s="112">
        <f t="shared" si="385"/>
        <v>2020.4583333331975</v>
      </c>
      <c r="G1802" s="97">
        <v>0.73</v>
      </c>
      <c r="H1802" s="96">
        <f t="shared" ref="H1802:H1859" si="393">B1802*$E$1859/E1802</f>
        <v>3844.3868925179659</v>
      </c>
      <c r="I1802" s="96">
        <f t="shared" si="389"/>
        <v>73.899538939553182</v>
      </c>
      <c r="J1802" s="98">
        <f t="shared" ref="J1802:J1859" si="394">J1801*((H1802+(I1802/12))/H1801)</f>
        <v>2406942.3616105351</v>
      </c>
      <c r="K1802" s="96">
        <f t="shared" si="390"/>
        <v>122.87284264363041</v>
      </c>
      <c r="L1802" s="98">
        <f t="shared" si="391"/>
        <v>76929.783166738678</v>
      </c>
      <c r="M1802" s="91">
        <f t="shared" si="386"/>
        <v>28.838315955122837</v>
      </c>
      <c r="N1802" s="87"/>
      <c r="O1802" s="99">
        <f t="shared" si="387"/>
        <v>31.613284503327364</v>
      </c>
      <c r="P1802" s="99"/>
      <c r="Q1802" s="107">
        <f t="shared" si="388"/>
        <v>4.4301523235910661E-2</v>
      </c>
      <c r="R1802" s="97">
        <f t="shared" si="392"/>
        <v>1.0111854455272233</v>
      </c>
      <c r="S1802" s="97">
        <f t="shared" ref="S1802:S1859" si="395">S1801*R1801*E1801/E1802</f>
        <v>58.792854352515221</v>
      </c>
      <c r="T1802" s="100"/>
      <c r="U1802" s="100"/>
      <c r="Y1802" s="81"/>
      <c r="Z1802" s="81"/>
    </row>
    <row r="1803" spans="1:26" ht="13">
      <c r="A1803" s="74">
        <v>2020.07</v>
      </c>
      <c r="B1803" s="75">
        <v>3207.6190909090906</v>
      </c>
      <c r="C1803" s="96">
        <f>C1802*2/3+C1805/3</f>
        <v>59.403333333333336</v>
      </c>
      <c r="D1803" s="95">
        <f>D1802*2/3+D1805/3</f>
        <v>98.893333333333345</v>
      </c>
      <c r="E1803" s="95">
        <v>259.101</v>
      </c>
      <c r="F1803" s="112">
        <f t="shared" ref="F1803:F1859" si="396">F1802+1/12</f>
        <v>2020.5416666665308</v>
      </c>
      <c r="G1803" s="97">
        <v>0.62</v>
      </c>
      <c r="H1803" s="96">
        <f t="shared" si="393"/>
        <v>3951.8866002429363</v>
      </c>
      <c r="I1803" s="96">
        <f t="shared" si="389"/>
        <v>73.186756393581391</v>
      </c>
      <c r="J1803" s="98">
        <f t="shared" si="394"/>
        <v>2478065.612222705</v>
      </c>
      <c r="K1803" s="96">
        <f t="shared" si="390"/>
        <v>121.83966605043334</v>
      </c>
      <c r="L1803" s="98">
        <f t="shared" si="391"/>
        <v>76400.645359033471</v>
      </c>
      <c r="M1803" s="91">
        <f t="shared" si="386"/>
        <v>29.599194927667</v>
      </c>
      <c r="N1803" s="87"/>
      <c r="O1803" s="99">
        <f t="shared" si="387"/>
        <v>32.453341337253285</v>
      </c>
      <c r="P1803" s="99"/>
      <c r="Q1803" s="107">
        <f t="shared" si="388"/>
        <v>4.5001885969564961E-2</v>
      </c>
      <c r="R1803" s="97">
        <f t="shared" si="392"/>
        <v>0.99763627625134665</v>
      </c>
      <c r="S1803" s="97">
        <f t="shared" si="395"/>
        <v>59.151277059463752</v>
      </c>
      <c r="T1803" s="100"/>
      <c r="U1803" s="100"/>
      <c r="Y1803" s="81"/>
      <c r="Z1803" s="81"/>
    </row>
    <row r="1804" spans="1:26" ht="13">
      <c r="A1804" s="74">
        <v>2020.08</v>
      </c>
      <c r="B1804" s="75">
        <v>3391.71</v>
      </c>
      <c r="C1804" s="96">
        <f>C1802/3+C1805*2/3</f>
        <v>59.126666666666665</v>
      </c>
      <c r="D1804" s="95">
        <f>D1802/3+D1805*2/3</f>
        <v>98.556666666666672</v>
      </c>
      <c r="E1804" s="95">
        <v>259.91800000000001</v>
      </c>
      <c r="F1804" s="112">
        <f t="shared" si="396"/>
        <v>2020.624999999864</v>
      </c>
      <c r="G1804" s="97">
        <v>0.65</v>
      </c>
      <c r="H1804" s="96">
        <f t="shared" si="393"/>
        <v>4165.5574529466976</v>
      </c>
      <c r="I1804" s="96">
        <f t="shared" si="389"/>
        <v>72.616918015168849</v>
      </c>
      <c r="J1804" s="98">
        <f t="shared" si="394"/>
        <v>2615844.4095704337</v>
      </c>
      <c r="K1804" s="96">
        <f t="shared" si="390"/>
        <v>121.04320751801205</v>
      </c>
      <c r="L1804" s="98">
        <f t="shared" si="391"/>
        <v>76011.482563632118</v>
      </c>
      <c r="M1804" s="91">
        <f t="shared" si="386"/>
        <v>31.158208965355222</v>
      </c>
      <c r="N1804" s="87"/>
      <c r="O1804" s="99">
        <f t="shared" si="387"/>
        <v>34.165665199989746</v>
      </c>
      <c r="P1804" s="99"/>
      <c r="Q1804" s="107">
        <f t="shared" si="388"/>
        <v>4.3191404179545548E-2</v>
      </c>
      <c r="R1804" s="97">
        <f t="shared" si="392"/>
        <v>0.99766554423298126</v>
      </c>
      <c r="S1804" s="97">
        <f t="shared" si="395"/>
        <v>58.825969116208604</v>
      </c>
      <c r="T1804" s="100"/>
      <c r="U1804" s="100"/>
      <c r="Y1804" s="81"/>
      <c r="Z1804" s="81"/>
    </row>
    <row r="1805" spans="1:26" ht="13">
      <c r="A1805" s="74">
        <v>2020.09</v>
      </c>
      <c r="B1805" s="75">
        <v>3365.5166666666664</v>
      </c>
      <c r="C1805" s="96">
        <f>58.85</f>
        <v>58.85</v>
      </c>
      <c r="D1805" s="95">
        <v>98.22</v>
      </c>
      <c r="E1805" s="95">
        <v>260.27999999999997</v>
      </c>
      <c r="F1805" s="112">
        <f t="shared" si="396"/>
        <v>2020.7083333331973</v>
      </c>
      <c r="G1805" s="97">
        <v>0.68</v>
      </c>
      <c r="H1805" s="96">
        <f t="shared" si="393"/>
        <v>4127.6391312880987</v>
      </c>
      <c r="I1805" s="96">
        <f t="shared" si="389"/>
        <v>72.1766037536499</v>
      </c>
      <c r="J1805" s="98">
        <f t="shared" si="394"/>
        <v>2595809.9083331488</v>
      </c>
      <c r="K1805" s="96">
        <f t="shared" si="390"/>
        <v>120.46195447210694</v>
      </c>
      <c r="L1805" s="98">
        <f t="shared" si="391"/>
        <v>75756.703783910911</v>
      </c>
      <c r="M1805" s="91">
        <f t="shared" si="386"/>
        <v>30.839426043811251</v>
      </c>
      <c r="N1805" s="87"/>
      <c r="O1805" s="99">
        <f t="shared" si="387"/>
        <v>33.819004850298626</v>
      </c>
      <c r="P1805" s="99"/>
      <c r="Q1805" s="107">
        <f t="shared" si="388"/>
        <v>4.3305608427917058E-2</v>
      </c>
      <c r="R1805" s="97">
        <f t="shared" si="392"/>
        <v>0.99007799751736891</v>
      </c>
      <c r="S1805" s="97">
        <f t="shared" si="395"/>
        <v>58.607017748531568</v>
      </c>
      <c r="T1805" s="100"/>
      <c r="U1805" s="100"/>
      <c r="Y1805" s="81"/>
      <c r="Z1805" s="81"/>
    </row>
    <row r="1806" spans="1:26" ht="13">
      <c r="A1806" s="74">
        <v>2020.1</v>
      </c>
      <c r="B1806" s="75">
        <v>3418.701363636364</v>
      </c>
      <c r="C1806" s="96">
        <f>C1805*2/3+C1808/3</f>
        <v>58.659615378670054</v>
      </c>
      <c r="D1806" s="95">
        <f>D1805*2/3+D1808/3</f>
        <v>96.856666666666669</v>
      </c>
      <c r="E1806" s="95">
        <v>260.38799999999998</v>
      </c>
      <c r="F1806" s="112">
        <f t="shared" si="396"/>
        <v>2020.7916666665305</v>
      </c>
      <c r="G1806" s="97">
        <v>0.79</v>
      </c>
      <c r="H1806" s="96">
        <f t="shared" si="393"/>
        <v>4191.1284646400054</v>
      </c>
      <c r="I1806" s="96">
        <f t="shared" si="389"/>
        <v>71.913266936213418</v>
      </c>
      <c r="J1806" s="98">
        <f t="shared" si="394"/>
        <v>2639506.1551276683</v>
      </c>
      <c r="K1806" s="96">
        <f t="shared" si="390"/>
        <v>118.7406238446728</v>
      </c>
      <c r="L1806" s="98">
        <f t="shared" si="391"/>
        <v>74780.959387422117</v>
      </c>
      <c r="M1806" s="91">
        <f t="shared" si="386"/>
        <v>31.283694032592848</v>
      </c>
      <c r="N1806" s="87"/>
      <c r="O1806" s="99">
        <f t="shared" si="387"/>
        <v>34.30790857534533</v>
      </c>
      <c r="P1806" s="99"/>
      <c r="Q1806" s="107">
        <f t="shared" si="388"/>
        <v>4.1660697490221707E-2</v>
      </c>
      <c r="R1806" s="97">
        <f t="shared" si="392"/>
        <v>0.99306022792378179</v>
      </c>
      <c r="S1806" s="97">
        <f t="shared" si="395"/>
        <v>58.001451780491003</v>
      </c>
      <c r="T1806" s="100"/>
      <c r="U1806" s="100"/>
      <c r="Y1806" s="81"/>
      <c r="Z1806" s="81"/>
    </row>
    <row r="1807" spans="1:26" ht="13">
      <c r="A1807" s="74">
        <v>2020.11</v>
      </c>
      <c r="B1807" s="75">
        <v>3548.9925000000012</v>
      </c>
      <c r="C1807" s="96">
        <f>C1805/3+C1808*2/3</f>
        <v>58.469230757340114</v>
      </c>
      <c r="D1807" s="95">
        <f>D1805/3+D1808*2/3</f>
        <v>95.493333333333339</v>
      </c>
      <c r="E1807" s="95">
        <v>260.22899999999998</v>
      </c>
      <c r="F1807" s="112">
        <f t="shared" si="396"/>
        <v>2020.8749999998638</v>
      </c>
      <c r="G1807" s="97">
        <v>0.87</v>
      </c>
      <c r="H1807" s="96">
        <f t="shared" si="393"/>
        <v>4353.5161736249611</v>
      </c>
      <c r="I1807" s="96">
        <f t="shared" si="389"/>
        <v>71.723662916021993</v>
      </c>
      <c r="J1807" s="98">
        <f t="shared" si="394"/>
        <v>2745539.5576532185</v>
      </c>
      <c r="K1807" s="96">
        <f t="shared" si="390"/>
        <v>117.14078605125997</v>
      </c>
      <c r="L1807" s="98">
        <f t="shared" si="391"/>
        <v>73874.69096055608</v>
      </c>
      <c r="M1807" s="91">
        <f t="shared" si="386"/>
        <v>32.473204096612555</v>
      </c>
      <c r="N1807" s="87"/>
      <c r="O1807" s="99">
        <f t="shared" si="387"/>
        <v>35.612031301968486</v>
      </c>
      <c r="P1807" s="99"/>
      <c r="Q1807" s="107">
        <f t="shared" si="388"/>
        <v>3.9584837150407767E-2</v>
      </c>
      <c r="R1807" s="97">
        <f t="shared" si="392"/>
        <v>0.99504322719134342</v>
      </c>
      <c r="S1807" s="97">
        <f t="shared" si="395"/>
        <v>57.634127892212327</v>
      </c>
      <c r="T1807" s="100"/>
      <c r="U1807" s="100"/>
      <c r="Y1807" s="81"/>
      <c r="Z1807" s="81"/>
    </row>
    <row r="1808" spans="1:26" ht="13">
      <c r="A1808" s="74">
        <v>2020.12</v>
      </c>
      <c r="B1808" s="75">
        <v>3695.3099999999995</v>
      </c>
      <c r="C1808" s="96">
        <v>58.278846136010173</v>
      </c>
      <c r="D1808" s="95">
        <v>94.13</v>
      </c>
      <c r="E1808" s="95">
        <v>260.47399999999999</v>
      </c>
      <c r="F1808" s="112">
        <f t="shared" si="396"/>
        <v>2020.9583333331971</v>
      </c>
      <c r="G1808" s="97">
        <v>0.93</v>
      </c>
      <c r="H1808" s="96">
        <f t="shared" si="393"/>
        <v>4528.7387833526545</v>
      </c>
      <c r="I1808" s="96">
        <f t="shared" si="389"/>
        <v>71.422876766818305</v>
      </c>
      <c r="J1808" s="98">
        <f t="shared" si="394"/>
        <v>2859797.0408051624</v>
      </c>
      <c r="K1808" s="96">
        <f t="shared" si="390"/>
        <v>115.35978894246639</v>
      </c>
      <c r="L1808" s="98">
        <f t="shared" si="391"/>
        <v>72847.121202548646</v>
      </c>
      <c r="M1808" s="91">
        <f t="shared" si="386"/>
        <v>33.76559141811709</v>
      </c>
      <c r="N1808" s="87"/>
      <c r="O1808" s="99">
        <f t="shared" si="387"/>
        <v>37.026596400604198</v>
      </c>
      <c r="P1808" s="99"/>
      <c r="Q1808" s="107">
        <f t="shared" si="388"/>
        <v>3.7727217459252047E-2</v>
      </c>
      <c r="R1808" s="97">
        <f t="shared" si="392"/>
        <v>0.98667487501523965</v>
      </c>
      <c r="S1808" s="97">
        <f t="shared" si="395"/>
        <v>57.29450706953979</v>
      </c>
      <c r="T1808" s="100"/>
      <c r="U1808" s="100"/>
      <c r="Y1808" s="81"/>
      <c r="Z1808" s="81"/>
    </row>
    <row r="1809" spans="1:26" ht="13">
      <c r="A1809" s="74">
        <v>2021.01</v>
      </c>
      <c r="B1809" s="75">
        <v>3793.7484210526318</v>
      </c>
      <c r="C1809" s="96">
        <f>C1808*2/3+C1811/3</f>
        <v>58.063693112307661</v>
      </c>
      <c r="D1809" s="95">
        <f>D1808*2/3+D1811/3</f>
        <v>105.48666666666665</v>
      </c>
      <c r="E1809" s="95">
        <v>261.58199999999999</v>
      </c>
      <c r="F1809" s="112">
        <f>F1808+1/12</f>
        <v>2021.0416666665303</v>
      </c>
      <c r="G1809" s="97">
        <v>1.08</v>
      </c>
      <c r="H1809" s="96">
        <f t="shared" si="393"/>
        <v>4629.6850235973088</v>
      </c>
      <c r="I1809" s="96">
        <f t="shared" si="389"/>
        <v>70.857785119608394</v>
      </c>
      <c r="J1809" s="98">
        <f t="shared" si="394"/>
        <v>2927271.0876499312</v>
      </c>
      <c r="K1809" s="96">
        <f t="shared" si="390"/>
        <v>128.73021261656635</v>
      </c>
      <c r="L1809" s="98">
        <f t="shared" si="391"/>
        <v>81393.923685699032</v>
      </c>
      <c r="M1809" s="91">
        <f t="shared" si="386"/>
        <v>34.512432294106908</v>
      </c>
      <c r="N1809" s="87"/>
      <c r="O1809" s="99">
        <f t="shared" si="387"/>
        <v>37.841180467856603</v>
      </c>
      <c r="P1809" s="99"/>
      <c r="Q1809" s="107">
        <f t="shared" si="388"/>
        <v>3.5534737619675016E-2</v>
      </c>
      <c r="R1809" s="97">
        <f t="shared" si="392"/>
        <v>0.98412841193197109</v>
      </c>
      <c r="S1809" s="97">
        <f t="shared" si="395"/>
        <v>56.29159833046144</v>
      </c>
      <c r="T1809" s="100"/>
      <c r="U1809" s="100"/>
      <c r="Y1809" s="81"/>
      <c r="Z1809" s="81"/>
    </row>
    <row r="1810" spans="1:26" ht="13">
      <c r="A1810" s="74">
        <v>2021.02</v>
      </c>
      <c r="B1810" s="75">
        <v>3883.4321052631576</v>
      </c>
      <c r="C1810" s="96">
        <f>C1808/3+C1811*2/3</f>
        <v>57.848540088605162</v>
      </c>
      <c r="D1810" s="95">
        <f>D1808/3+D1811*2/3</f>
        <v>116.84333333333332</v>
      </c>
      <c r="E1810" s="95">
        <v>263.01400000000001</v>
      </c>
      <c r="F1810" s="112">
        <f t="shared" si="396"/>
        <v>2021.1249999998636</v>
      </c>
      <c r="G1810" s="97">
        <v>1.26</v>
      </c>
      <c r="H1810" s="96">
        <f t="shared" si="393"/>
        <v>4713.3275732780667</v>
      </c>
      <c r="I1810" s="96">
        <f t="shared" si="389"/>
        <v>70.210862886973985</v>
      </c>
      <c r="J1810" s="98">
        <f t="shared" si="394"/>
        <v>2983856.2768776827</v>
      </c>
      <c r="K1810" s="96">
        <f t="shared" si="390"/>
        <v>141.81293500852928</v>
      </c>
      <c r="L1810" s="98">
        <f t="shared" si="391"/>
        <v>89777.213590387328</v>
      </c>
      <c r="M1810" s="91">
        <f t="shared" si="386"/>
        <v>35.10390717196983</v>
      </c>
      <c r="N1810" s="87"/>
      <c r="O1810" s="99">
        <f t="shared" si="387"/>
        <v>38.480638192752046</v>
      </c>
      <c r="P1810" s="99"/>
      <c r="Q1810" s="107">
        <f t="shared" si="388"/>
        <v>3.3301489166802964E-2</v>
      </c>
      <c r="R1810" s="97">
        <f t="shared" si="392"/>
        <v>0.96899048053213055</v>
      </c>
      <c r="S1810" s="97">
        <f t="shared" si="395"/>
        <v>55.096541710126829</v>
      </c>
      <c r="T1810" s="100"/>
      <c r="U1810" s="100"/>
      <c r="Y1810" s="81"/>
      <c r="Z1810" s="81"/>
    </row>
    <row r="1811" spans="1:26" ht="13">
      <c r="A1811" s="74">
        <v>2021.03</v>
      </c>
      <c r="B1811" s="75">
        <v>3910.5082608695648</v>
      </c>
      <c r="C1811" s="96">
        <v>57.633387064902649</v>
      </c>
      <c r="D1811" s="95">
        <v>128.19999999999999</v>
      </c>
      <c r="E1811" s="95">
        <v>264.87700000000001</v>
      </c>
      <c r="F1811" s="112">
        <f t="shared" si="396"/>
        <v>2021.2083333331968</v>
      </c>
      <c r="G1811" s="97">
        <v>1.61</v>
      </c>
      <c r="H1811" s="96">
        <f t="shared" si="393"/>
        <v>4712.8078402009705</v>
      </c>
      <c r="I1811" s="96">
        <f t="shared" si="389"/>
        <v>69.457743162115804</v>
      </c>
      <c r="J1811" s="98">
        <f t="shared" si="394"/>
        <v>2987191.5393917356</v>
      </c>
      <c r="K1811" s="96">
        <f t="shared" si="390"/>
        <v>154.50215798276173</v>
      </c>
      <c r="L1811" s="98">
        <f t="shared" si="391"/>
        <v>97930.481104485254</v>
      </c>
      <c r="M1811" s="91">
        <f t="shared" si="386"/>
        <v>35.04254511219208</v>
      </c>
      <c r="N1811" s="87"/>
      <c r="O1811" s="99">
        <f t="shared" si="387"/>
        <v>38.400680076306422</v>
      </c>
      <c r="P1811" s="99"/>
      <c r="Q1811" s="107">
        <f t="shared" si="388"/>
        <v>2.9582246986088724E-2</v>
      </c>
      <c r="R1811" s="97">
        <f t="shared" si="392"/>
        <v>0.99859771179400214</v>
      </c>
      <c r="S1811" s="97">
        <f t="shared" si="395"/>
        <v>53.012522252729312</v>
      </c>
      <c r="T1811" s="100"/>
      <c r="U1811" s="100"/>
      <c r="Y1811" s="81"/>
      <c r="Z1811" s="81"/>
    </row>
    <row r="1812" spans="1:26" ht="13">
      <c r="A1812" s="74">
        <v>2021.04</v>
      </c>
      <c r="B1812" s="75">
        <v>4141.1761904761906</v>
      </c>
      <c r="C1812" s="96">
        <f>C1811*2/3+C1814/3</f>
        <v>57.710605421407152</v>
      </c>
      <c r="D1812" s="95">
        <f>D1811*2/3+D1814/3</f>
        <v>138.38666666666666</v>
      </c>
      <c r="E1812" s="95">
        <v>267.05399999999997</v>
      </c>
      <c r="F1812" s="112">
        <f t="shared" si="396"/>
        <v>2021.2916666665301</v>
      </c>
      <c r="G1812" s="97">
        <v>1.64</v>
      </c>
      <c r="H1812" s="96">
        <f t="shared" si="393"/>
        <v>4950.1162091258866</v>
      </c>
      <c r="I1812" s="96">
        <f t="shared" si="389"/>
        <v>68.983832175980496</v>
      </c>
      <c r="J1812" s="98">
        <f t="shared" si="394"/>
        <v>3141252.112865271</v>
      </c>
      <c r="K1812" s="96">
        <f t="shared" si="390"/>
        <v>165.41920707672099</v>
      </c>
      <c r="L1812" s="98">
        <f t="shared" si="391"/>
        <v>104971.96667429451</v>
      </c>
      <c r="M1812" s="91">
        <f t="shared" si="386"/>
        <v>36.719814109133004</v>
      </c>
      <c r="N1812" s="87"/>
      <c r="O1812" s="99">
        <f t="shared" si="387"/>
        <v>40.219749436274689</v>
      </c>
      <c r="P1812" s="99"/>
      <c r="Q1812" s="107">
        <f t="shared" si="388"/>
        <v>2.8158458253758532E-2</v>
      </c>
      <c r="R1812" s="97">
        <f t="shared" si="392"/>
        <v>1.0031977488541435</v>
      </c>
      <c r="S1812" s="97">
        <f t="shared" si="395"/>
        <v>52.506636145538643</v>
      </c>
      <c r="T1812" s="100"/>
      <c r="U1812" s="100"/>
      <c r="Y1812" s="81"/>
      <c r="Z1812" s="81"/>
    </row>
    <row r="1813" spans="1:26" ht="13">
      <c r="A1813" s="74">
        <v>2021.05</v>
      </c>
      <c r="B1813" s="75">
        <v>4167.8495000000012</v>
      </c>
      <c r="C1813" s="96">
        <f>C1811/3+C1814*2/3</f>
        <v>57.787823777911655</v>
      </c>
      <c r="D1813" s="95">
        <f>D1811/3+D1814*2/3</f>
        <v>148.57333333333332</v>
      </c>
      <c r="E1813" s="95">
        <v>269.19499999999999</v>
      </c>
      <c r="F1813" s="112">
        <f t="shared" si="396"/>
        <v>2021.3749999998633</v>
      </c>
      <c r="G1813" s="97">
        <v>1.62</v>
      </c>
      <c r="H1813" s="96">
        <f t="shared" si="393"/>
        <v>4942.3763491697464</v>
      </c>
      <c r="I1813" s="96">
        <f t="shared" si="389"/>
        <v>68.52674826908688</v>
      </c>
      <c r="J1813" s="98">
        <f t="shared" si="394"/>
        <v>3139964.358173152</v>
      </c>
      <c r="K1813" s="96">
        <f t="shared" si="390"/>
        <v>176.18326400316988</v>
      </c>
      <c r="L1813" s="98">
        <f t="shared" si="391"/>
        <v>111931.81789353133</v>
      </c>
      <c r="M1813" s="91">
        <f t="shared" si="386"/>
        <v>36.55213398979906</v>
      </c>
      <c r="N1813" s="87"/>
      <c r="O1813" s="99">
        <f t="shared" si="387"/>
        <v>40.014691437684377</v>
      </c>
      <c r="P1813" s="99"/>
      <c r="Q1813" s="107">
        <f t="shared" si="388"/>
        <v>2.8818345425616624E-2</v>
      </c>
      <c r="R1813" s="97">
        <f t="shared" si="392"/>
        <v>1.0105500616202074</v>
      </c>
      <c r="S1813" s="97">
        <f t="shared" si="395"/>
        <v>52.25560053668012</v>
      </c>
      <c r="T1813" s="100"/>
      <c r="U1813" s="100"/>
      <c r="Y1813" s="81"/>
      <c r="Z1813" s="81"/>
    </row>
    <row r="1814" spans="1:26" ht="13">
      <c r="A1814" s="74">
        <v>2021.06</v>
      </c>
      <c r="B1814" s="75">
        <v>4238.4895454545458</v>
      </c>
      <c r="C1814" s="96">
        <v>57.86504213441615</v>
      </c>
      <c r="D1814" s="95">
        <v>158.76</v>
      </c>
      <c r="E1814" s="95">
        <v>271.69600000000003</v>
      </c>
      <c r="F1814" s="112">
        <f t="shared" si="396"/>
        <v>2021.4583333331966</v>
      </c>
      <c r="G1814" s="97">
        <v>1.52</v>
      </c>
      <c r="H1814" s="96">
        <f t="shared" si="393"/>
        <v>4979.8773332871015</v>
      </c>
      <c r="I1814" s="96">
        <f t="shared" si="389"/>
        <v>67.986675117297949</v>
      </c>
      <c r="J1814" s="98">
        <f t="shared" si="394"/>
        <v>3167388.6959155826</v>
      </c>
      <c r="K1814" s="96">
        <f t="shared" si="390"/>
        <v>186.5299694511512</v>
      </c>
      <c r="L1814" s="98">
        <f t="shared" si="391"/>
        <v>118640.05419167089</v>
      </c>
      <c r="M1814" s="91">
        <f t="shared" si="386"/>
        <v>36.696258013088361</v>
      </c>
      <c r="N1814" s="87"/>
      <c r="O1814" s="99">
        <f t="shared" si="387"/>
        <v>40.148049521730421</v>
      </c>
      <c r="P1814" s="99"/>
      <c r="Q1814" s="107">
        <f t="shared" si="388"/>
        <v>3.0761593765331406E-2</v>
      </c>
      <c r="R1814" s="97">
        <f t="shared" si="392"/>
        <v>1.019847179067535</v>
      </c>
      <c r="S1814" s="97">
        <f t="shared" si="395"/>
        <v>52.320805376807286</v>
      </c>
      <c r="T1814" s="100"/>
      <c r="U1814" s="100"/>
      <c r="Y1814" s="81"/>
      <c r="Z1814" s="81"/>
    </row>
    <row r="1815" spans="1:26" ht="13">
      <c r="A1815" s="74">
        <v>2021.07</v>
      </c>
      <c r="B1815" s="75">
        <v>4363.7128571428575</v>
      </c>
      <c r="C1815" s="96">
        <f>C1814*2/3+C1817/3</f>
        <v>58.328189005792169</v>
      </c>
      <c r="D1815" s="95">
        <f>D1814*2/3+D1817/3</f>
        <v>164.31666666666666</v>
      </c>
      <c r="E1815" s="95">
        <v>273.00299999999999</v>
      </c>
      <c r="F1815" s="112">
        <f t="shared" si="396"/>
        <v>2021.5416666665299</v>
      </c>
      <c r="G1815" s="97">
        <v>1.32</v>
      </c>
      <c r="H1815" s="96">
        <f t="shared" si="393"/>
        <v>5102.4589477535819</v>
      </c>
      <c r="I1815" s="96">
        <f t="shared" si="389"/>
        <v>68.202743773963931</v>
      </c>
      <c r="J1815" s="98">
        <f t="shared" si="394"/>
        <v>3248970.1572187101</v>
      </c>
      <c r="K1815" s="96">
        <f t="shared" si="390"/>
        <v>192.13432999515263</v>
      </c>
      <c r="L1815" s="98">
        <f t="shared" si="391"/>
        <v>122340.7597637392</v>
      </c>
      <c r="M1815" s="91">
        <f t="shared" si="386"/>
        <v>37.443383184615392</v>
      </c>
      <c r="N1815" s="87"/>
      <c r="O1815" s="99">
        <f t="shared" si="387"/>
        <v>40.937356042115049</v>
      </c>
      <c r="P1815" s="99"/>
      <c r="Q1815" s="107">
        <f t="shared" si="388"/>
        <v>3.261658108639498E-2</v>
      </c>
      <c r="R1815" s="97">
        <f t="shared" si="392"/>
        <v>1.0048233757041396</v>
      </c>
      <c r="S1815" s="97">
        <f t="shared" si="395"/>
        <v>53.103768840735192</v>
      </c>
      <c r="T1815" s="100"/>
      <c r="U1815" s="100"/>
      <c r="Y1815" s="81"/>
      <c r="Z1815" s="81"/>
    </row>
    <row r="1816" spans="1:26" ht="13">
      <c r="A1816" s="74">
        <v>2021.08</v>
      </c>
      <c r="B1816" s="75">
        <v>4454.2063636363628</v>
      </c>
      <c r="C1816" s="96">
        <f>C1814/3+C1817*2/3</f>
        <v>58.791335877168187</v>
      </c>
      <c r="D1816" s="95">
        <f>D1814/3+D1817*2/3</f>
        <v>169.87333333333333</v>
      </c>
      <c r="E1816" s="95">
        <f>273.567</f>
        <v>273.56700000000001</v>
      </c>
      <c r="F1816" s="112">
        <f t="shared" si="396"/>
        <v>2021.6249999998631</v>
      </c>
      <c r="G1816" s="97">
        <v>1.28</v>
      </c>
      <c r="H1816" s="96">
        <f t="shared" si="393"/>
        <v>5197.5347264223428</v>
      </c>
      <c r="I1816" s="96">
        <f t="shared" si="389"/>
        <v>68.602571342221694</v>
      </c>
      <c r="J1816" s="98">
        <f t="shared" si="394"/>
        <v>3313149.4767400529</v>
      </c>
      <c r="K1816" s="96">
        <f t="shared" si="390"/>
        <v>198.2221920163372</v>
      </c>
      <c r="L1816" s="98">
        <f t="shared" si="391"/>
        <v>126356.01036363876</v>
      </c>
      <c r="M1816" s="91">
        <f t="shared" si="386"/>
        <v>37.973500614070488</v>
      </c>
      <c r="N1816" s="87"/>
      <c r="O1816" s="99">
        <f t="shared" si="387"/>
        <v>41.48683671871958</v>
      </c>
      <c r="P1816" s="99"/>
      <c r="Q1816" s="107">
        <f t="shared" si="388"/>
        <v>3.2573428847369482E-2</v>
      </c>
      <c r="R1816" s="97">
        <f t="shared" si="392"/>
        <v>0.99272583098797629</v>
      </c>
      <c r="S1816" s="97">
        <f t="shared" si="395"/>
        <v>53.249898698327804</v>
      </c>
      <c r="T1816" s="100"/>
      <c r="U1816" s="100"/>
      <c r="Y1816" s="81"/>
      <c r="Z1816" s="81"/>
    </row>
    <row r="1817" spans="1:26" ht="13">
      <c r="A1817" s="74">
        <v>2021.09</v>
      </c>
      <c r="B1817" s="75">
        <v>4445.5433333333331</v>
      </c>
      <c r="C1817" s="96">
        <v>59.254482748544206</v>
      </c>
      <c r="D1817" s="95">
        <v>175.43</v>
      </c>
      <c r="E1817" s="95">
        <v>274.31</v>
      </c>
      <c r="F1817" s="112">
        <f t="shared" si="396"/>
        <v>2021.7083333331964</v>
      </c>
      <c r="G1817" s="97">
        <v>1.37</v>
      </c>
      <c r="H1817" s="96">
        <f t="shared" si="393"/>
        <v>5173.3752529558997</v>
      </c>
      <c r="I1817" s="96">
        <f t="shared" si="389"/>
        <v>68.955727498930585</v>
      </c>
      <c r="J1817" s="98">
        <f t="shared" si="394"/>
        <v>3301412.0735201337</v>
      </c>
      <c r="K1817" s="96">
        <f t="shared" si="390"/>
        <v>204.15169813349854</v>
      </c>
      <c r="L1817" s="98">
        <f t="shared" si="391"/>
        <v>130280.30020874173</v>
      </c>
      <c r="M1817" s="91">
        <f t="shared" si="386"/>
        <v>37.620346686651203</v>
      </c>
      <c r="N1817" s="87"/>
      <c r="O1817" s="99">
        <f t="shared" si="387"/>
        <v>41.07067653074045</v>
      </c>
      <c r="P1817" s="99"/>
      <c r="Q1817" s="107">
        <f t="shared" si="388"/>
        <v>3.2042416075777444E-2</v>
      </c>
      <c r="R1817" s="97">
        <f t="shared" si="392"/>
        <v>0.9818778716640022</v>
      </c>
      <c r="S1817" s="97">
        <f t="shared" si="395"/>
        <v>52.719365674443196</v>
      </c>
      <c r="T1817" s="100"/>
      <c r="U1817" s="100"/>
      <c r="Y1817" s="81"/>
      <c r="Z1817" s="81"/>
    </row>
    <row r="1818" spans="1:26" ht="13">
      <c r="A1818" s="74">
        <v>2021.1</v>
      </c>
      <c r="B1818" s="75">
        <v>4460.7071428571426</v>
      </c>
      <c r="C1818" s="96">
        <f>C1817*2/3+C1820/3</f>
        <v>59.635360926493661</v>
      </c>
      <c r="D1818" s="95">
        <f>D1817*2/3+D1820/3</f>
        <v>182.91</v>
      </c>
      <c r="E1818" s="95">
        <v>276.589</v>
      </c>
      <c r="F1818" s="112">
        <f t="shared" si="396"/>
        <v>2021.7916666665296</v>
      </c>
      <c r="G1818" s="97">
        <v>1.58</v>
      </c>
      <c r="H1818" s="96">
        <f t="shared" si="393"/>
        <v>5148.2494404926738</v>
      </c>
      <c r="I1818" s="96">
        <f t="shared" si="389"/>
        <v>68.827139664396498</v>
      </c>
      <c r="J1818" s="98">
        <f t="shared" si="394"/>
        <v>3289038.1213122346</v>
      </c>
      <c r="K1818" s="96">
        <f t="shared" si="390"/>
        <v>211.10247209758876</v>
      </c>
      <c r="L1818" s="98">
        <f t="shared" si="391"/>
        <v>134866.05228781939</v>
      </c>
      <c r="M1818" s="91">
        <f t="shared" si="386"/>
        <v>37.253025000325316</v>
      </c>
      <c r="N1818" s="87"/>
      <c r="O1818" s="99">
        <f t="shared" si="387"/>
        <v>40.638887886402145</v>
      </c>
      <c r="P1818" s="99"/>
      <c r="Q1818" s="107">
        <f t="shared" si="388"/>
        <v>3.1258728814100648E-2</v>
      </c>
      <c r="R1818" s="97">
        <f t="shared" si="392"/>
        <v>1.0031530998335139</v>
      </c>
      <c r="S1818" s="97">
        <f t="shared" si="395"/>
        <v>51.337460852973216</v>
      </c>
      <c r="T1818" s="100"/>
      <c r="U1818" s="100"/>
      <c r="Y1818" s="81"/>
      <c r="Z1818" s="81"/>
    </row>
    <row r="1819" spans="1:26" ht="13">
      <c r="A1819" s="74">
        <v>2021.11</v>
      </c>
      <c r="B1819" s="75">
        <v>4667.3866666666672</v>
      </c>
      <c r="C1819" s="96">
        <f>C1817/3+C1820*2/3</f>
        <v>60.016239104443123</v>
      </c>
      <c r="D1819" s="95">
        <f>D1817/3+D1820*2/3</f>
        <v>190.39</v>
      </c>
      <c r="E1819" s="95">
        <v>277.94799999999998</v>
      </c>
      <c r="F1819" s="112">
        <f t="shared" si="396"/>
        <v>2021.8749999998629</v>
      </c>
      <c r="G1819" s="97">
        <v>1.56</v>
      </c>
      <c r="H1819" s="96">
        <f t="shared" si="393"/>
        <v>5360.4469376526058</v>
      </c>
      <c r="I1819" s="96">
        <f t="shared" si="389"/>
        <v>68.928050768632545</v>
      </c>
      <c r="J1819" s="98">
        <f t="shared" si="394"/>
        <v>3428273.3923641508</v>
      </c>
      <c r="K1819" s="96">
        <f t="shared" si="390"/>
        <v>218.66101211377662</v>
      </c>
      <c r="L1819" s="98">
        <f t="shared" si="391"/>
        <v>139844.63207938147</v>
      </c>
      <c r="M1819" s="91">
        <f t="shared" si="386"/>
        <v>38.582627497719216</v>
      </c>
      <c r="N1819" s="87"/>
      <c r="O1819" s="99">
        <f t="shared" si="387"/>
        <v>42.0548576178589</v>
      </c>
      <c r="P1819" s="99"/>
      <c r="Q1819" s="107">
        <f t="shared" si="388"/>
        <v>3.1119985899904265E-2</v>
      </c>
      <c r="R1819" s="97">
        <f t="shared" si="392"/>
        <v>1.0096002483721682</v>
      </c>
      <c r="S1819" s="97">
        <f t="shared" si="395"/>
        <v>51.247531959183569</v>
      </c>
      <c r="T1819" s="100"/>
      <c r="U1819" s="100"/>
      <c r="Y1819" s="81"/>
      <c r="Z1819" s="81"/>
    </row>
    <row r="1820" spans="1:26" ht="13">
      <c r="A1820" s="74">
        <v>2021.12</v>
      </c>
      <c r="B1820" s="75">
        <v>4674.7727272727261</v>
      </c>
      <c r="C1820" s="96">
        <v>60.397117282392585</v>
      </c>
      <c r="D1820" s="95">
        <v>197.87</v>
      </c>
      <c r="E1820" s="95">
        <v>278.80200000000002</v>
      </c>
      <c r="F1820" s="112">
        <f t="shared" si="396"/>
        <v>2021.9583333331962</v>
      </c>
      <c r="G1820" s="97">
        <v>1.47</v>
      </c>
      <c r="H1820" s="96">
        <f t="shared" si="393"/>
        <v>5352.4841550145366</v>
      </c>
      <c r="I1820" s="96">
        <f t="shared" si="389"/>
        <v>69.153011733933027</v>
      </c>
      <c r="J1820" s="98">
        <f t="shared" si="394"/>
        <v>3426866.362299141</v>
      </c>
      <c r="K1820" s="96">
        <f t="shared" si="390"/>
        <v>226.55562131907223</v>
      </c>
      <c r="L1820" s="98">
        <f t="shared" si="391"/>
        <v>145049.62843481827</v>
      </c>
      <c r="M1820" s="91">
        <f t="shared" si="386"/>
        <v>38.30484987346744</v>
      </c>
      <c r="N1820" s="87"/>
      <c r="O1820" s="99">
        <f t="shared" si="387"/>
        <v>41.717265819554598</v>
      </c>
      <c r="P1820" s="99"/>
      <c r="Q1820" s="107">
        <f t="shared" si="388"/>
        <v>3.2773352076795374E-2</v>
      </c>
      <c r="R1820" s="97">
        <f t="shared" si="392"/>
        <v>0.97485415546659682</v>
      </c>
      <c r="S1820" s="97">
        <f t="shared" si="395"/>
        <v>51.581037371920011</v>
      </c>
      <c r="T1820" s="100"/>
      <c r="U1820" s="100"/>
      <c r="Y1820" s="81"/>
      <c r="Z1820" s="81"/>
    </row>
    <row r="1821" spans="1:26" ht="13">
      <c r="A1821" s="74">
        <v>2022.01</v>
      </c>
      <c r="B1821" s="75">
        <v>4573.8154999999997</v>
      </c>
      <c r="C1821" s="96">
        <f>C1820*2/3+C1823/3</f>
        <v>60.921402962953294</v>
      </c>
      <c r="D1821" s="95">
        <f>D1820*2/3+D1823/3</f>
        <v>197.88333333333333</v>
      </c>
      <c r="E1821" s="95">
        <v>281.14800000000002</v>
      </c>
      <c r="F1821" s="112">
        <f t="shared" si="396"/>
        <v>2022.0416666665294</v>
      </c>
      <c r="G1821" s="97">
        <v>1.76</v>
      </c>
      <c r="H1821" s="96">
        <f t="shared" si="393"/>
        <v>5193.1924495914936</v>
      </c>
      <c r="I1821" s="96">
        <f t="shared" si="389"/>
        <v>69.171257538860047</v>
      </c>
      <c r="J1821" s="98">
        <f t="shared" si="394"/>
        <v>3328572.1901174691</v>
      </c>
      <c r="K1821" s="96">
        <f t="shared" si="390"/>
        <v>224.68029866238888</v>
      </c>
      <c r="L1821" s="98">
        <f t="shared" si="391"/>
        <v>144008.6422858724</v>
      </c>
      <c r="M1821" s="91">
        <f t="shared" si="386"/>
        <v>36.936758070297451</v>
      </c>
      <c r="N1821" s="87"/>
      <c r="O1821" s="99">
        <f t="shared" si="387"/>
        <v>40.194254833176458</v>
      </c>
      <c r="P1821" s="99"/>
      <c r="Q1821" s="107">
        <f t="shared" si="388"/>
        <v>3.124778631386585E-2</v>
      </c>
      <c r="R1821" s="97">
        <f t="shared" si="392"/>
        <v>0.98613460955449705</v>
      </c>
      <c r="S1821" s="97">
        <f t="shared" si="395"/>
        <v>49.864400944375319</v>
      </c>
      <c r="T1821" s="100"/>
      <c r="U1821" s="100"/>
      <c r="Y1821" s="81"/>
      <c r="Z1821" s="81"/>
    </row>
    <row r="1822" spans="1:26" ht="13">
      <c r="A1822" s="74">
        <v>2022.02</v>
      </c>
      <c r="B1822" s="75">
        <v>4435.9805263157887</v>
      </c>
      <c r="C1822" s="96">
        <f>C1820/3+C1823*2/3</f>
        <v>61.445688643514018</v>
      </c>
      <c r="D1822" s="95">
        <f>D1820/3+D1823*2/3</f>
        <v>197.89666666666665</v>
      </c>
      <c r="E1822" s="95">
        <v>283.71600000000001</v>
      </c>
      <c r="F1822" s="112">
        <f t="shared" si="396"/>
        <v>2022.1249999998627</v>
      </c>
      <c r="G1822" s="97">
        <v>1.93</v>
      </c>
      <c r="H1822" s="96">
        <f t="shared" si="393"/>
        <v>4991.1035035062841</v>
      </c>
      <c r="I1822" s="96">
        <f t="shared" si="389"/>
        <v>69.135062709282735</v>
      </c>
      <c r="J1822" s="98">
        <f t="shared" si="394"/>
        <v>3202736.1271777828</v>
      </c>
      <c r="K1822" s="96">
        <f t="shared" si="390"/>
        <v>222.6616506706236</v>
      </c>
      <c r="L1822" s="98">
        <f t="shared" si="391"/>
        <v>142879.52799192988</v>
      </c>
      <c r="M1822" s="91">
        <f t="shared" si="386"/>
        <v>35.287149225694876</v>
      </c>
      <c r="N1822" s="87"/>
      <c r="O1822" s="99">
        <f t="shared" si="387"/>
        <v>38.370495009112147</v>
      </c>
      <c r="P1822" s="99"/>
      <c r="Q1822" s="107">
        <f t="shared" si="388"/>
        <v>3.129367892287957E-2</v>
      </c>
      <c r="R1822" s="97">
        <f t="shared" si="392"/>
        <v>0.98374387238665295</v>
      </c>
      <c r="S1822" s="97">
        <f t="shared" si="395"/>
        <v>48.72793163914745</v>
      </c>
      <c r="T1822" s="100"/>
      <c r="U1822" s="100"/>
      <c r="Y1822" s="81"/>
      <c r="Z1822" s="81"/>
    </row>
    <row r="1823" spans="1:26" ht="13">
      <c r="A1823" s="74">
        <v>2022.03</v>
      </c>
      <c r="B1823" s="75">
        <v>4391.2652173913057</v>
      </c>
      <c r="C1823" s="96">
        <v>61.969974324074734</v>
      </c>
      <c r="D1823" s="95">
        <v>197.91</v>
      </c>
      <c r="E1823" s="95">
        <v>287.50400000000002</v>
      </c>
      <c r="F1823" s="112">
        <f t="shared" si="396"/>
        <v>2022.2083333331959</v>
      </c>
      <c r="G1823" s="97">
        <v>2.13</v>
      </c>
      <c r="H1823" s="96">
        <f t="shared" si="393"/>
        <v>4875.6952192952476</v>
      </c>
      <c r="I1823" s="96">
        <f t="shared" si="389"/>
        <v>68.806299003555736</v>
      </c>
      <c r="J1823" s="98">
        <f t="shared" si="394"/>
        <v>3132359.2564105894</v>
      </c>
      <c r="K1823" s="96">
        <f t="shared" si="390"/>
        <v>219.74278324823297</v>
      </c>
      <c r="L1823" s="98">
        <f t="shared" si="391"/>
        <v>141172.34777372319</v>
      </c>
      <c r="M1823" s="91">
        <f t="shared" si="386"/>
        <v>34.270798693291731</v>
      </c>
      <c r="N1823" s="87"/>
      <c r="O1823" s="99">
        <f t="shared" si="387"/>
        <v>37.239411741602154</v>
      </c>
      <c r="P1823" s="99"/>
      <c r="Q1823" s="107">
        <f t="shared" si="388"/>
        <v>3.0716673054595876E-2</v>
      </c>
      <c r="R1823" s="97">
        <f t="shared" si="392"/>
        <v>0.94801589886303184</v>
      </c>
      <c r="S1823" s="97">
        <f t="shared" si="395"/>
        <v>47.304227468898212</v>
      </c>
      <c r="T1823" s="100"/>
      <c r="U1823" s="100"/>
      <c r="Y1823" s="81"/>
      <c r="Z1823" s="81"/>
    </row>
    <row r="1824" spans="1:26" ht="13">
      <c r="A1824" s="74">
        <v>2022.04</v>
      </c>
      <c r="B1824" s="75">
        <v>4391.2959999999994</v>
      </c>
      <c r="C1824" s="96">
        <f>C1823*2/3+C1826/3</f>
        <v>62.653316216049816</v>
      </c>
      <c r="D1824" s="95">
        <f>D1823*2/3+D1826/3</f>
        <v>196.02666666666664</v>
      </c>
      <c r="E1824" s="95">
        <v>289.10899999999998</v>
      </c>
      <c r="F1824" s="112">
        <f t="shared" si="396"/>
        <v>2022.2916666665292</v>
      </c>
      <c r="G1824" s="97">
        <v>2.75</v>
      </c>
      <c r="H1824" s="96">
        <f t="shared" si="393"/>
        <v>4848.6615939593703</v>
      </c>
      <c r="I1824" s="96">
        <f t="shared" si="389"/>
        <v>69.178831960075712</v>
      </c>
      <c r="J1824" s="98">
        <f t="shared" si="394"/>
        <v>3118695.3013561997</v>
      </c>
      <c r="K1824" s="96">
        <f t="shared" si="390"/>
        <v>216.44338483639956</v>
      </c>
      <c r="L1824" s="98">
        <f t="shared" si="391"/>
        <v>139217.99948667802</v>
      </c>
      <c r="M1824" s="91">
        <f t="shared" si="386"/>
        <v>33.889164755913853</v>
      </c>
      <c r="N1824" s="87"/>
      <c r="O1824" s="99">
        <f t="shared" si="387"/>
        <v>36.800852348372821</v>
      </c>
      <c r="P1824" s="99"/>
      <c r="Q1824" s="107">
        <f t="shared" si="388"/>
        <v>2.5106179878196182E-2</v>
      </c>
      <c r="R1824" s="97">
        <f t="shared" si="392"/>
        <v>0.98937792522351686</v>
      </c>
      <c r="S1824" s="97">
        <f t="shared" si="395"/>
        <v>44.596200053523745</v>
      </c>
      <c r="T1824" s="100"/>
      <c r="U1824" s="100"/>
      <c r="Y1824" s="81"/>
      <c r="Z1824" s="81"/>
    </row>
    <row r="1825" spans="1:26" ht="13">
      <c r="A1825" s="74">
        <v>2022.05</v>
      </c>
      <c r="B1825" s="75">
        <v>4040.3599999999997</v>
      </c>
      <c r="C1825" s="96">
        <f>C1823/3+C1826*2/3</f>
        <v>63.336658108024906</v>
      </c>
      <c r="D1825" s="95">
        <f>D1823/3+D1826*2/3</f>
        <v>194.14333333333332</v>
      </c>
      <c r="E1825" s="95">
        <v>292.29599999999999</v>
      </c>
      <c r="F1825" s="112">
        <f t="shared" si="396"/>
        <v>2022.3749999998624</v>
      </c>
      <c r="G1825" s="97">
        <v>2.9</v>
      </c>
      <c r="H1825" s="96">
        <f t="shared" si="393"/>
        <v>4412.5329781454402</v>
      </c>
      <c r="I1825" s="96">
        <f t="shared" si="389"/>
        <v>69.170839387377029</v>
      </c>
      <c r="J1825" s="98">
        <f t="shared" si="394"/>
        <v>2841881.7227494782</v>
      </c>
      <c r="K1825" s="96">
        <f t="shared" si="390"/>
        <v>212.02661664317444</v>
      </c>
      <c r="L1825" s="98">
        <f t="shared" si="391"/>
        <v>136555.25512421157</v>
      </c>
      <c r="M1825" s="91">
        <f t="shared" si="386"/>
        <v>30.673155079545143</v>
      </c>
      <c r="N1825" s="87"/>
      <c r="O1825" s="99">
        <f t="shared" si="387"/>
        <v>33.292110895037766</v>
      </c>
      <c r="P1825" s="99"/>
      <c r="Q1825" s="107">
        <f t="shared" si="388"/>
        <v>2.7942547874479147E-2</v>
      </c>
      <c r="R1825" s="97">
        <f t="shared" si="392"/>
        <v>0.98198846172615695</v>
      </c>
      <c r="S1825" s="97">
        <f t="shared" si="395"/>
        <v>43.641413710395256</v>
      </c>
      <c r="T1825" s="100"/>
      <c r="U1825" s="100"/>
      <c r="Y1825" s="81"/>
      <c r="Z1825" s="81"/>
    </row>
    <row r="1826" spans="1:26" ht="13">
      <c r="A1826" s="74">
        <v>2022.06</v>
      </c>
      <c r="B1826" s="75">
        <v>3898.9466666666676</v>
      </c>
      <c r="C1826" s="96">
        <v>64.02</v>
      </c>
      <c r="D1826" s="95">
        <v>192.26</v>
      </c>
      <c r="E1826" s="95">
        <v>296.31099999999998</v>
      </c>
      <c r="F1826" s="112">
        <f t="shared" si="396"/>
        <v>2022.4583333331957</v>
      </c>
      <c r="G1826" s="97">
        <v>3.14</v>
      </c>
      <c r="H1826" s="96">
        <f t="shared" si="393"/>
        <v>4200.3965576933242</v>
      </c>
      <c r="I1826" s="96">
        <f t="shared" si="389"/>
        <v>68.969752759769278</v>
      </c>
      <c r="J1826" s="98">
        <f t="shared" si="394"/>
        <v>2708957.3996298192</v>
      </c>
      <c r="K1826" s="96">
        <f t="shared" si="390"/>
        <v>207.12472142444926</v>
      </c>
      <c r="L1826" s="98">
        <f t="shared" si="391"/>
        <v>133580.7319719246</v>
      </c>
      <c r="M1826" s="91">
        <f t="shared" si="386"/>
        <v>29.047721395103839</v>
      </c>
      <c r="N1826" s="87"/>
      <c r="O1826" s="99">
        <f t="shared" si="387"/>
        <v>31.515503555204603</v>
      </c>
      <c r="P1826" s="99"/>
      <c r="Q1826" s="107">
        <f t="shared" si="388"/>
        <v>2.8915813659970376E-2</v>
      </c>
      <c r="R1826" s="97">
        <f t="shared" si="392"/>
        <v>1.0232786529757065</v>
      </c>
      <c r="S1826" s="97">
        <f t="shared" si="395"/>
        <v>42.274676557157136</v>
      </c>
      <c r="T1826" s="100"/>
      <c r="U1826" s="100"/>
      <c r="Y1826" s="81"/>
      <c r="Z1826" s="81"/>
    </row>
    <row r="1827" spans="1:26" ht="13">
      <c r="A1827" s="74">
        <v>2022.07</v>
      </c>
      <c r="B1827" s="75">
        <v>3911.729499999999</v>
      </c>
      <c r="C1827" s="96">
        <f>C1826*2/3+C1829/3</f>
        <v>64.452768447835695</v>
      </c>
      <c r="D1827" s="95">
        <f>D1826*2/3+D1829/3</f>
        <v>190.58333333333331</v>
      </c>
      <c r="E1827" s="95">
        <v>296.27600000000001</v>
      </c>
      <c r="F1827" s="112">
        <f t="shared" si="396"/>
        <v>2022.541666666529</v>
      </c>
      <c r="G1827" s="97">
        <v>2.9</v>
      </c>
      <c r="H1827" s="96">
        <f t="shared" si="393"/>
        <v>4214.6655377241132</v>
      </c>
      <c r="I1827" s="96">
        <f t="shared" si="389"/>
        <v>69.444183701353893</v>
      </c>
      <c r="J1827" s="98">
        <f t="shared" si="394"/>
        <v>2721892.0919225384</v>
      </c>
      <c r="K1827" s="96">
        <f t="shared" si="390"/>
        <v>205.34267695774651</v>
      </c>
      <c r="L1827" s="98">
        <f t="shared" si="391"/>
        <v>132613.27703059147</v>
      </c>
      <c r="M1827" s="91">
        <f t="shared" si="386"/>
        <v>29.004618317208934</v>
      </c>
      <c r="N1827" s="87"/>
      <c r="O1827" s="99">
        <f t="shared" si="387"/>
        <v>31.457727149066923</v>
      </c>
      <c r="P1827" s="99"/>
      <c r="Q1827" s="107">
        <f t="shared" si="388"/>
        <v>3.1522201242460787E-2</v>
      </c>
      <c r="R1827" s="97">
        <f t="shared" si="392"/>
        <v>1.0024166666666667</v>
      </c>
      <c r="S1827" s="97">
        <f t="shared" si="395"/>
        <v>43.263884375134964</v>
      </c>
      <c r="T1827" s="100"/>
      <c r="U1827" s="100"/>
      <c r="Y1827" s="81"/>
      <c r="Z1827" s="81"/>
    </row>
    <row r="1828" spans="1:26" ht="13">
      <c r="A1828" s="74">
        <v>2022.08</v>
      </c>
      <c r="B1828" s="75">
        <v>4158.5630434782615</v>
      </c>
      <c r="C1828" s="96">
        <f>C1826/3+C1829*2/3</f>
        <v>64.885536895671393</v>
      </c>
      <c r="D1828" s="95">
        <f>D1826/3+D1829*2/3</f>
        <v>188.90666666666664</v>
      </c>
      <c r="E1828" s="95">
        <v>296.17099999999999</v>
      </c>
      <c r="F1828" s="112">
        <f t="shared" si="396"/>
        <v>2022.6249999998622</v>
      </c>
      <c r="G1828" s="97">
        <v>2.9</v>
      </c>
      <c r="H1828" s="96">
        <f t="shared" si="393"/>
        <v>4482.2030989551704</v>
      </c>
      <c r="I1828" s="96">
        <f t="shared" si="389"/>
        <v>69.935252035495253</v>
      </c>
      <c r="J1828" s="98">
        <f t="shared" si="394"/>
        <v>2898435.4932914684</v>
      </c>
      <c r="K1828" s="96">
        <f t="shared" si="390"/>
        <v>203.60832284952491</v>
      </c>
      <c r="L1828" s="98">
        <f t="shared" si="391"/>
        <v>131664.17867458481</v>
      </c>
      <c r="M1828" s="91">
        <f t="shared" si="386"/>
        <v>30.698763365175289</v>
      </c>
      <c r="N1828" s="87"/>
      <c r="O1828" s="99">
        <f t="shared" si="387"/>
        <v>33.28189040223441</v>
      </c>
      <c r="P1828" s="99"/>
      <c r="Q1828" s="107">
        <f t="shared" si="388"/>
        <v>2.9013917428899812E-2</v>
      </c>
      <c r="R1828" s="97">
        <f t="shared" si="392"/>
        <v>0.9505808982687256</v>
      </c>
      <c r="S1828" s="97">
        <f t="shared" si="395"/>
        <v>43.383813954645731</v>
      </c>
      <c r="T1828" s="100"/>
      <c r="U1828" s="100"/>
      <c r="Y1828" s="81"/>
      <c r="Z1828" s="81"/>
    </row>
    <row r="1829" spans="1:26" ht="13">
      <c r="A1829" s="74">
        <v>2022.09</v>
      </c>
      <c r="B1829" s="75">
        <v>3850.5204761904752</v>
      </c>
      <c r="C1829" s="96">
        <v>65.318305343507092</v>
      </c>
      <c r="D1829" s="95">
        <v>187.23</v>
      </c>
      <c r="E1829" s="95">
        <v>296.80799999999999</v>
      </c>
      <c r="F1829" s="112">
        <f t="shared" si="396"/>
        <v>2022.7083333331955</v>
      </c>
      <c r="G1829" s="97">
        <v>3.52</v>
      </c>
      <c r="H1829" s="96">
        <f t="shared" si="393"/>
        <v>4141.2801261076556</v>
      </c>
      <c r="I1829" s="96">
        <f t="shared" si="389"/>
        <v>70.250606758938432</v>
      </c>
      <c r="J1829" s="98">
        <f t="shared" si="394"/>
        <v>2681761.8726334809</v>
      </c>
      <c r="K1829" s="96">
        <f t="shared" si="390"/>
        <v>201.36807031818543</v>
      </c>
      <c r="L1829" s="98">
        <f t="shared" si="391"/>
        <v>130399.58585285259</v>
      </c>
      <c r="M1829" s="91">
        <f t="shared" si="386"/>
        <v>28.229884655821966</v>
      </c>
      <c r="N1829" s="87"/>
      <c r="O1829" s="99">
        <f t="shared" si="387"/>
        <v>30.597432345703741</v>
      </c>
      <c r="P1829" s="99"/>
      <c r="Q1829" s="107">
        <f t="shared" si="388"/>
        <v>2.5426554002999167E-2</v>
      </c>
      <c r="R1829" s="97">
        <f t="shared" si="392"/>
        <v>0.96529350397212954</v>
      </c>
      <c r="S1829" s="97">
        <f t="shared" si="395"/>
        <v>41.15131722355639</v>
      </c>
      <c r="T1829" s="100"/>
      <c r="U1829" s="100"/>
      <c r="Y1829" s="81"/>
      <c r="Z1829" s="81"/>
    </row>
    <row r="1830" spans="1:26" ht="13">
      <c r="A1830" s="74">
        <v>2022.1</v>
      </c>
      <c r="B1830" s="75">
        <v>3726.0509523809519</v>
      </c>
      <c r="C1830" s="96">
        <f>C1829*2/3+C1832/3</f>
        <v>65.852203562338062</v>
      </c>
      <c r="D1830" s="95">
        <f>D1829*2/3+D1832/3</f>
        <v>182.40333333333334</v>
      </c>
      <c r="E1830" s="95">
        <v>298.012</v>
      </c>
      <c r="F1830" s="112">
        <f t="shared" si="396"/>
        <v>2022.7916666665287</v>
      </c>
      <c r="G1830" s="97">
        <v>3.98</v>
      </c>
      <c r="H1830" s="96">
        <f t="shared" si="393"/>
        <v>3991.2213200962487</v>
      </c>
      <c r="I1830" s="96">
        <f t="shared" si="389"/>
        <v>70.538680815776985</v>
      </c>
      <c r="J1830" s="98">
        <f t="shared" si="394"/>
        <v>2588395.092931659</v>
      </c>
      <c r="K1830" s="96">
        <f t="shared" si="390"/>
        <v>195.38435790616927</v>
      </c>
      <c r="L1830" s="98">
        <f t="shared" si="391"/>
        <v>126711.06728497223</v>
      </c>
      <c r="M1830" s="91">
        <f t="shared" si="386"/>
        <v>27.080766925400692</v>
      </c>
      <c r="N1830" s="87"/>
      <c r="O1830" s="99">
        <f t="shared" si="387"/>
        <v>29.346998336096615</v>
      </c>
      <c r="P1830" s="99"/>
      <c r="Q1830" s="107">
        <f t="shared" si="388"/>
        <v>2.2784690077350303E-2</v>
      </c>
      <c r="R1830" s="97">
        <f t="shared" si="392"/>
        <v>1.0107119558279947</v>
      </c>
      <c r="S1830" s="97">
        <f t="shared" si="395"/>
        <v>39.562613673629379</v>
      </c>
      <c r="T1830" s="100"/>
      <c r="U1830" s="100"/>
      <c r="Y1830" s="81"/>
      <c r="Z1830" s="81"/>
    </row>
    <row r="1831" spans="1:26" ht="13">
      <c r="A1831" s="74">
        <v>2022.11</v>
      </c>
      <c r="B1831" s="75">
        <v>3917.488571428571</v>
      </c>
      <c r="C1831" s="96">
        <f>C1829/3+C1832*2/3</f>
        <v>66.386101781169032</v>
      </c>
      <c r="D1831" s="95">
        <f>D1829/3+D1832*2/3</f>
        <v>177.57666666666665</v>
      </c>
      <c r="E1831" s="95">
        <v>297.71100000000001</v>
      </c>
      <c r="F1831" s="112">
        <f t="shared" si="396"/>
        <v>2022.874999999862</v>
      </c>
      <c r="G1831" s="97">
        <v>3.89</v>
      </c>
      <c r="H1831" s="96">
        <f t="shared" si="393"/>
        <v>4200.5255449604274</v>
      </c>
      <c r="I1831" s="96">
        <f t="shared" si="389"/>
        <v>71.182470931996662</v>
      </c>
      <c r="J1831" s="98">
        <f t="shared" si="394"/>
        <v>2727980.45133689</v>
      </c>
      <c r="K1831" s="96">
        <f t="shared" si="390"/>
        <v>190.40650940565396</v>
      </c>
      <c r="L1831" s="98">
        <f t="shared" si="391"/>
        <v>123657.20191586435</v>
      </c>
      <c r="M1831" s="91">
        <f t="shared" si="386"/>
        <v>28.378949016273314</v>
      </c>
      <c r="N1831" s="87"/>
      <c r="O1831" s="99">
        <f t="shared" si="387"/>
        <v>30.747932135302147</v>
      </c>
      <c r="P1831" s="99"/>
      <c r="Q1831" s="107">
        <f t="shared" si="388"/>
        <v>2.2379046474016222E-2</v>
      </c>
      <c r="R1831" s="97">
        <f t="shared" si="392"/>
        <v>1.025709583392977</v>
      </c>
      <c r="S1831" s="97">
        <f t="shared" si="395"/>
        <v>40.026834805279734</v>
      </c>
      <c r="T1831" s="100"/>
      <c r="U1831" s="100"/>
      <c r="Y1831" s="81"/>
      <c r="Z1831" s="81"/>
    </row>
    <row r="1832" spans="1:26" ht="13">
      <c r="A1832" s="74">
        <v>2022.12</v>
      </c>
      <c r="B1832" s="75">
        <v>3912.3809523809532</v>
      </c>
      <c r="C1832" s="96">
        <v>66.92</v>
      </c>
      <c r="D1832" s="95">
        <v>172.75</v>
      </c>
      <c r="E1832" s="95">
        <v>296.79700000000003</v>
      </c>
      <c r="F1832" s="112">
        <f t="shared" si="396"/>
        <v>2022.9583333331952</v>
      </c>
      <c r="G1832" s="97">
        <v>3.62</v>
      </c>
      <c r="H1832" s="96">
        <f t="shared" si="393"/>
        <v>4207.9677483583855</v>
      </c>
      <c r="I1832" s="96">
        <f t="shared" si="389"/>
        <v>71.975915726910955</v>
      </c>
      <c r="J1832" s="98">
        <f t="shared" si="394"/>
        <v>2736709.0241264696</v>
      </c>
      <c r="K1832" s="96">
        <f t="shared" si="390"/>
        <v>185.80154575349474</v>
      </c>
      <c r="L1832" s="98">
        <f t="shared" si="391"/>
        <v>120838.56088455205</v>
      </c>
      <c r="M1832" s="91">
        <f t="shared" si="386"/>
        <v>28.31690128452729</v>
      </c>
      <c r="N1832" s="87"/>
      <c r="O1832" s="99">
        <f t="shared" si="387"/>
        <v>30.676157998177377</v>
      </c>
      <c r="P1832" s="99"/>
      <c r="Q1832" s="107">
        <f t="shared" si="388"/>
        <v>2.5117462709333217E-2</v>
      </c>
      <c r="R1832" s="97">
        <f t="shared" si="392"/>
        <v>1.010537679225576</v>
      </c>
      <c r="S1832" s="97">
        <f t="shared" si="395"/>
        <v>41.182341608123906</v>
      </c>
      <c r="T1832" s="100"/>
      <c r="U1832" s="100"/>
      <c r="Y1832" s="81"/>
      <c r="Z1832" s="81"/>
    </row>
    <row r="1833" spans="1:26" ht="13">
      <c r="A1833" s="74">
        <v>2023.01</v>
      </c>
      <c r="B1833" s="75">
        <v>3960.6565000000001</v>
      </c>
      <c r="C1833" s="96">
        <f>C1832*2/3+C1835/3</f>
        <v>67.349999999999994</v>
      </c>
      <c r="D1833" s="95">
        <f>D1832*2/3+D1835/3</f>
        <v>173.55666666666667</v>
      </c>
      <c r="E1833" s="95">
        <v>299.17</v>
      </c>
      <c r="F1833" s="112">
        <f t="shared" si="396"/>
        <v>2023.0416666665285</v>
      </c>
      <c r="G1833" s="97">
        <v>3.53</v>
      </c>
      <c r="H1833" s="96">
        <f t="shared" si="393"/>
        <v>4226.1013746640692</v>
      </c>
      <c r="I1833" s="96">
        <f t="shared" si="389"/>
        <v>71.863825500551499</v>
      </c>
      <c r="J1833" s="98">
        <f t="shared" si="394"/>
        <v>2752397.2757984609</v>
      </c>
      <c r="K1833" s="96">
        <f t="shared" si="390"/>
        <v>185.18850791077529</v>
      </c>
      <c r="L1833" s="98">
        <f t="shared" si="391"/>
        <v>120610.53427127417</v>
      </c>
      <c r="M1833" s="91">
        <f t="shared" si="386"/>
        <v>28.334813423755698</v>
      </c>
      <c r="N1833" s="87"/>
      <c r="O1833" s="99">
        <f t="shared" si="387"/>
        <v>30.691634492755608</v>
      </c>
      <c r="P1833" s="99"/>
      <c r="Q1833" s="107">
        <f t="shared" si="388"/>
        <v>2.6509359149697258E-2</v>
      </c>
      <c r="R1833" s="97">
        <f t="shared" si="392"/>
        <v>0.98474563111309221</v>
      </c>
      <c r="S1833" s="97">
        <f t="shared" si="395"/>
        <v>41.286209646277321</v>
      </c>
      <c r="T1833" s="100"/>
      <c r="U1833" s="100"/>
      <c r="Y1833" s="81"/>
      <c r="Z1833" s="81"/>
    </row>
    <row r="1834" spans="1:26" ht="13">
      <c r="A1834" s="74">
        <v>2023.02</v>
      </c>
      <c r="B1834" s="75">
        <v>4079.6847368421049</v>
      </c>
      <c r="C1834" s="96">
        <f>C1832/3+C1835*2/3</f>
        <v>67.78</v>
      </c>
      <c r="D1834" s="95">
        <f>D1832/3+D1835*2/3</f>
        <v>174.36333333333332</v>
      </c>
      <c r="E1834" s="95">
        <v>300.83999999999997</v>
      </c>
      <c r="F1834" s="112">
        <f t="shared" si="396"/>
        <v>2023.1249999998618</v>
      </c>
      <c r="G1834" s="97">
        <v>3.75</v>
      </c>
      <c r="H1834" s="96">
        <f t="shared" si="393"/>
        <v>4328.9423000169691</v>
      </c>
      <c r="I1834" s="96">
        <f t="shared" si="389"/>
        <v>71.92117235075122</v>
      </c>
      <c r="J1834" s="98">
        <f t="shared" si="394"/>
        <v>2823279.4812787455</v>
      </c>
      <c r="K1834" s="96">
        <f t="shared" si="390"/>
        <v>185.01645541927041</v>
      </c>
      <c r="L1834" s="98">
        <f t="shared" si="391"/>
        <v>120665.30946418535</v>
      </c>
      <c r="M1834" s="91">
        <f t="shared" si="386"/>
        <v>28.919762943866651</v>
      </c>
      <c r="N1834" s="87"/>
      <c r="O1834" s="99">
        <f t="shared" si="387"/>
        <v>31.320528304023131</v>
      </c>
      <c r="P1834" s="99"/>
      <c r="Q1834" s="107">
        <f t="shared" si="388"/>
        <v>2.3329672948302599E-2</v>
      </c>
      <c r="R1834" s="97">
        <f t="shared" si="392"/>
        <v>1.0106002730113013</v>
      </c>
      <c r="S1834" s="97">
        <f t="shared" si="395"/>
        <v>40.430725795175164</v>
      </c>
      <c r="T1834" s="100"/>
      <c r="U1834" s="100"/>
      <c r="Y1834" s="81"/>
      <c r="Z1834" s="81"/>
    </row>
    <row r="1835" spans="1:26" ht="13">
      <c r="A1835" s="74">
        <v>2023.03</v>
      </c>
      <c r="B1835" s="75">
        <v>3968.5591304347827</v>
      </c>
      <c r="C1835" s="96">
        <v>68.209999999999994</v>
      </c>
      <c r="D1835" s="95">
        <v>175.17</v>
      </c>
      <c r="E1835" s="95">
        <v>301.83600000000001</v>
      </c>
      <c r="F1835" s="112">
        <f t="shared" si="396"/>
        <v>2023.208333333195</v>
      </c>
      <c r="G1835" s="97">
        <v>3.66</v>
      </c>
      <c r="H1835" s="96">
        <f t="shared" si="393"/>
        <v>4197.1316539344416</v>
      </c>
      <c r="I1835" s="96">
        <f t="shared" si="389"/>
        <v>72.138612706900403</v>
      </c>
      <c r="J1835" s="98">
        <f t="shared" si="394"/>
        <v>2741234.9588229423</v>
      </c>
      <c r="K1835" s="96">
        <f t="shared" si="390"/>
        <v>185.25906447541041</v>
      </c>
      <c r="L1835" s="98">
        <f t="shared" si="391"/>
        <v>120996.59144663105</v>
      </c>
      <c r="M1835" s="91">
        <f t="shared" si="386"/>
        <v>27.938131253997902</v>
      </c>
      <c r="N1835" s="87"/>
      <c r="O1835" s="99">
        <f t="shared" si="387"/>
        <v>30.25465535450811</v>
      </c>
      <c r="P1835" s="99"/>
      <c r="Q1835" s="107">
        <f t="shared" si="388"/>
        <v>2.5515858811858194E-2</v>
      </c>
      <c r="R1835" s="97">
        <f t="shared" si="392"/>
        <v>1.0198184492993052</v>
      </c>
      <c r="S1835" s="97">
        <f t="shared" si="395"/>
        <v>40.724474788021006</v>
      </c>
      <c r="T1835" s="100"/>
      <c r="U1835" s="100"/>
      <c r="Y1835" s="81"/>
      <c r="Z1835" s="81"/>
    </row>
    <row r="1836" spans="1:26" ht="13">
      <c r="A1836" s="74">
        <v>2023.04</v>
      </c>
      <c r="B1836" s="75">
        <v>4121.4673684210529</v>
      </c>
      <c r="C1836" s="96">
        <f>C1835*2/3+C1838/3</f>
        <v>68.376666666666665</v>
      </c>
      <c r="D1836" s="95">
        <f>D1835*2/3+D1838/3</f>
        <v>177.11666666666665</v>
      </c>
      <c r="E1836" s="95">
        <v>303.363</v>
      </c>
      <c r="F1836" s="112">
        <f t="shared" si="396"/>
        <v>2023.2916666665283</v>
      </c>
      <c r="G1836" s="97">
        <v>3.46</v>
      </c>
      <c r="H1836" s="96">
        <f t="shared" si="393"/>
        <v>4336.9061951558115</v>
      </c>
      <c r="I1836" s="96">
        <f t="shared" si="389"/>
        <v>71.950876414284735</v>
      </c>
      <c r="J1836" s="98">
        <f t="shared" si="394"/>
        <v>2836440.7040418885</v>
      </c>
      <c r="K1836" s="96">
        <f t="shared" si="390"/>
        <v>186.37497285979717</v>
      </c>
      <c r="L1836" s="98">
        <f t="shared" si="391"/>
        <v>121893.70381695298</v>
      </c>
      <c r="M1836" s="91">
        <f t="shared" si="386"/>
        <v>28.764841267615385</v>
      </c>
      <c r="N1836" s="87"/>
      <c r="O1836" s="99">
        <f t="shared" si="387"/>
        <v>31.145696913600144</v>
      </c>
      <c r="P1836" s="99"/>
      <c r="Q1836" s="107">
        <f t="shared" si="388"/>
        <v>2.7112004406285126E-2</v>
      </c>
      <c r="R1836" s="97">
        <f t="shared" si="392"/>
        <v>0.99370823619587745</v>
      </c>
      <c r="S1836" s="97">
        <f t="shared" si="395"/>
        <v>41.322518507230491</v>
      </c>
      <c r="T1836" s="100"/>
      <c r="U1836" s="100"/>
      <c r="Y1836" s="81"/>
      <c r="Z1836" s="81"/>
    </row>
    <row r="1837" spans="1:26" ht="13">
      <c r="A1837" s="74">
        <v>2023.05</v>
      </c>
      <c r="B1837" s="75">
        <v>4146.1731818181825</v>
      </c>
      <c r="C1837" s="96">
        <f>C1835/3+C1838*2/3</f>
        <v>68.543333333333322</v>
      </c>
      <c r="D1837" s="95">
        <f>D1835/3+D1838*2/3</f>
        <v>179.06333333333333</v>
      </c>
      <c r="E1837" s="95">
        <v>304.12700000000001</v>
      </c>
      <c r="F1837" s="112">
        <f t="shared" si="396"/>
        <v>2023.3749999998615</v>
      </c>
      <c r="G1837" s="97">
        <v>3.57</v>
      </c>
      <c r="H1837" s="96">
        <f t="shared" si="393"/>
        <v>4351.9433532260891</v>
      </c>
      <c r="I1837" s="96">
        <f t="shared" si="389"/>
        <v>71.945066167533042</v>
      </c>
      <c r="J1837" s="98">
        <f t="shared" si="394"/>
        <v>2850196.5161462245</v>
      </c>
      <c r="K1837" s="96">
        <f t="shared" si="390"/>
        <v>187.9500563854354</v>
      </c>
      <c r="L1837" s="98">
        <f t="shared" si="391"/>
        <v>123093.19134913482</v>
      </c>
      <c r="M1837" s="91">
        <f t="shared" si="386"/>
        <v>28.762051343131244</v>
      </c>
      <c r="N1837" s="87"/>
      <c r="O1837" s="99">
        <f t="shared" si="387"/>
        <v>31.138125637345357</v>
      </c>
      <c r="P1837" s="99"/>
      <c r="Q1837" s="107">
        <f t="shared" si="388"/>
        <v>2.6091008325915092E-2</v>
      </c>
      <c r="R1837" s="97">
        <f t="shared" si="392"/>
        <v>0.98808733454707542</v>
      </c>
      <c r="S1837" s="97">
        <f t="shared" si="395"/>
        <v>40.959373460871703</v>
      </c>
      <c r="T1837" s="100"/>
      <c r="U1837" s="100"/>
      <c r="Y1837" s="81"/>
      <c r="Z1837" s="81"/>
    </row>
    <row r="1838" spans="1:26" ht="13">
      <c r="A1838" s="74">
        <v>2023.06</v>
      </c>
      <c r="B1838" s="75">
        <v>4345.3728571428574</v>
      </c>
      <c r="C1838" s="96">
        <v>68.709999999999994</v>
      </c>
      <c r="D1838" s="95">
        <v>181.01</v>
      </c>
      <c r="E1838" s="95">
        <v>305.10899999999998</v>
      </c>
      <c r="F1838" s="112">
        <f t="shared" si="396"/>
        <v>2023.4583333331948</v>
      </c>
      <c r="G1838" s="97">
        <v>3.75</v>
      </c>
      <c r="H1838" s="96">
        <f t="shared" si="393"/>
        <v>4546.3493248103823</v>
      </c>
      <c r="I1838" s="96">
        <f t="shared" si="389"/>
        <v>71.887884510125858</v>
      </c>
      <c r="J1838" s="98">
        <f t="shared" si="394"/>
        <v>2981441.2788649662</v>
      </c>
      <c r="K1838" s="96">
        <f t="shared" si="390"/>
        <v>189.38183634373283</v>
      </c>
      <c r="L1838" s="98">
        <f t="shared" si="391"/>
        <v>124194.33351967603</v>
      </c>
      <c r="M1838" s="91">
        <f t="shared" si="386"/>
        <v>29.940031645987499</v>
      </c>
      <c r="N1838" s="87"/>
      <c r="O1838" s="99">
        <f t="shared" si="387"/>
        <v>32.406543360990902</v>
      </c>
      <c r="P1838" s="99"/>
      <c r="Q1838" s="107">
        <f t="shared" si="388"/>
        <v>2.3007997787991841E-2</v>
      </c>
      <c r="R1838" s="97">
        <f t="shared" si="392"/>
        <v>0.99080526900270016</v>
      </c>
      <c r="S1838" s="97">
        <f t="shared" si="395"/>
        <v>40.341179937454221</v>
      </c>
      <c r="T1838" s="100"/>
      <c r="U1838" s="100"/>
      <c r="Y1838" s="81"/>
      <c r="Z1838" s="81"/>
    </row>
    <row r="1839" spans="1:26" ht="13">
      <c r="A1839" s="74">
        <v>2023.07</v>
      </c>
      <c r="B1839" s="75">
        <v>4508.0755000000008</v>
      </c>
      <c r="C1839" s="96">
        <f>C1838*2/3+C1841/3</f>
        <v>68.911045363540723</v>
      </c>
      <c r="D1839" s="95">
        <f>D1838*2/3+D1841/3</f>
        <v>182.09</v>
      </c>
      <c r="E1839" s="95">
        <v>305.69099999999997</v>
      </c>
      <c r="F1839" s="112">
        <f t="shared" si="396"/>
        <v>2023.541666666528</v>
      </c>
      <c r="G1839" s="97">
        <v>3.9</v>
      </c>
      <c r="H1839" s="96">
        <f t="shared" si="393"/>
        <v>4707.5972637328214</v>
      </c>
      <c r="I1839" s="96">
        <f t="shared" si="389"/>
        <v>71.960961743957611</v>
      </c>
      <c r="J1839" s="98">
        <f t="shared" si="394"/>
        <v>3091118.3349148203</v>
      </c>
      <c r="K1839" s="96">
        <f t="shared" si="390"/>
        <v>190.14907486645006</v>
      </c>
      <c r="L1839" s="98">
        <f t="shared" si="391"/>
        <v>124856.32452354438</v>
      </c>
      <c r="M1839" s="91">
        <f t="shared" si="386"/>
        <v>30.891659813659938</v>
      </c>
      <c r="N1839" s="87"/>
      <c r="O1839" s="99">
        <f t="shared" si="387"/>
        <v>33.427875526957614</v>
      </c>
      <c r="P1839" s="99"/>
      <c r="Q1839" s="107">
        <f t="shared" si="388"/>
        <v>2.0634383972327502E-2</v>
      </c>
      <c r="R1839" s="97">
        <f t="shared" si="392"/>
        <v>0.98135146080306712</v>
      </c>
      <c r="S1839" s="97">
        <f t="shared" si="395"/>
        <v>39.894154940088249</v>
      </c>
      <c r="T1839" s="100"/>
      <c r="U1839" s="100"/>
      <c r="Y1839" s="81"/>
      <c r="Z1839" s="81"/>
    </row>
    <row r="1840" spans="1:26" ht="13">
      <c r="A1840" s="74">
        <v>2023.08</v>
      </c>
      <c r="B1840" s="75">
        <v>4457.358695652174</v>
      </c>
      <c r="C1840" s="96">
        <f>C1838/3+C1841*2/3</f>
        <v>69.112090727081437</v>
      </c>
      <c r="D1840" s="95">
        <f>D1838/3+D1841*2/3</f>
        <v>183.17</v>
      </c>
      <c r="E1840" s="95">
        <v>307.02600000000001</v>
      </c>
      <c r="F1840" s="112">
        <f t="shared" si="396"/>
        <v>2023.6249999998613</v>
      </c>
      <c r="G1840" s="97">
        <v>4.17</v>
      </c>
      <c r="H1840" s="96">
        <f t="shared" si="393"/>
        <v>4634.3966683780336</v>
      </c>
      <c r="I1840" s="96">
        <f t="shared" si="389"/>
        <v>71.857094050485273</v>
      </c>
      <c r="J1840" s="98">
        <f t="shared" si="394"/>
        <v>3046985.0345539283</v>
      </c>
      <c r="K1840" s="96">
        <f t="shared" si="390"/>
        <v>190.44517071844072</v>
      </c>
      <c r="L1840" s="98">
        <f t="shared" si="391"/>
        <v>125212.32570392967</v>
      </c>
      <c r="M1840" s="91">
        <f t="shared" si="386"/>
        <v>30.304748245365207</v>
      </c>
      <c r="N1840" s="87"/>
      <c r="O1840" s="99">
        <f t="shared" si="387"/>
        <v>32.784769089831492</v>
      </c>
      <c r="P1840" s="99"/>
      <c r="Q1840" s="107">
        <f t="shared" si="388"/>
        <v>1.8885514103789199E-2</v>
      </c>
      <c r="R1840" s="97">
        <f t="shared" si="392"/>
        <v>0.98660777581481551</v>
      </c>
      <c r="S1840" s="97">
        <f t="shared" si="395"/>
        <v>38.979955716786741</v>
      </c>
      <c r="T1840" s="100"/>
      <c r="U1840" s="100"/>
      <c r="Y1840" s="81"/>
      <c r="Z1840" s="81"/>
    </row>
    <row r="1841" spans="1:26" ht="13">
      <c r="A1841" s="74">
        <v>2023.09</v>
      </c>
      <c r="B1841" s="75">
        <v>4409.0949999999993</v>
      </c>
      <c r="C1841" s="96">
        <v>69.313136090622152</v>
      </c>
      <c r="D1841" s="95">
        <v>184.25</v>
      </c>
      <c r="E1841" s="95">
        <v>307.78899999999999</v>
      </c>
      <c r="F1841" s="112">
        <f t="shared" si="396"/>
        <v>2023.7083333331946</v>
      </c>
      <c r="G1841" s="97">
        <v>4.38</v>
      </c>
      <c r="H1841" s="96">
        <f t="shared" si="393"/>
        <v>4572.8518902478627</v>
      </c>
      <c r="I1841" s="96">
        <f t="shared" si="389"/>
        <v>71.887474729169796</v>
      </c>
      <c r="J1841" s="98">
        <f t="shared" si="394"/>
        <v>3010459.7451313366</v>
      </c>
      <c r="K1841" s="96">
        <f t="shared" si="390"/>
        <v>191.0931746261237</v>
      </c>
      <c r="L1841" s="98">
        <f t="shared" si="391"/>
        <v>125802.96138786958</v>
      </c>
      <c r="M1841" s="91">
        <f t="shared" si="386"/>
        <v>29.799681861350248</v>
      </c>
      <c r="N1841" s="87"/>
      <c r="O1841" s="99">
        <f t="shared" si="387"/>
        <v>32.231075598026557</v>
      </c>
      <c r="P1841" s="99"/>
      <c r="Q1841" s="107">
        <f t="shared" si="388"/>
        <v>1.7480411780019328E-2</v>
      </c>
      <c r="R1841" s="97">
        <f t="shared" si="392"/>
        <v>0.97056219286462397</v>
      </c>
      <c r="S1841" s="97">
        <f t="shared" si="395"/>
        <v>38.362591324966367</v>
      </c>
      <c r="T1841" s="100"/>
      <c r="U1841" s="100"/>
      <c r="Y1841" s="81"/>
      <c r="Z1841" s="81"/>
    </row>
    <row r="1842" spans="1:26" ht="13">
      <c r="A1842" s="74">
        <v>2023.1</v>
      </c>
      <c r="B1842" s="75">
        <v>4269.4009090909085</v>
      </c>
      <c r="C1842" s="96">
        <f>C1841*2/3+C1844/3</f>
        <v>69.643321374994017</v>
      </c>
      <c r="D1842" s="95">
        <f>D1841*2/3+D1844/3</f>
        <v>186.97666666666666</v>
      </c>
      <c r="E1842" s="95">
        <v>307.67099999999999</v>
      </c>
      <c r="F1842" s="112">
        <f t="shared" si="396"/>
        <v>2023.7916666665278</v>
      </c>
      <c r="G1842" s="97">
        <v>4.8</v>
      </c>
      <c r="H1842" s="96">
        <f t="shared" si="393"/>
        <v>4429.6677064151445</v>
      </c>
      <c r="I1842" s="96">
        <f t="shared" si="389"/>
        <v>72.2576254212658</v>
      </c>
      <c r="J1842" s="98">
        <f t="shared" si="394"/>
        <v>2920160.9901980394</v>
      </c>
      <c r="K1842" s="96">
        <f t="shared" si="390"/>
        <v>193.99548550778803</v>
      </c>
      <c r="L1842" s="98">
        <f t="shared" si="391"/>
        <v>127887.25624587065</v>
      </c>
      <c r="M1842" s="91">
        <f t="shared" si="386"/>
        <v>28.769054954983979</v>
      </c>
      <c r="N1842" s="87"/>
      <c r="O1842" s="99">
        <f t="shared" si="387"/>
        <v>31.110796090030483</v>
      </c>
      <c r="P1842" s="99"/>
      <c r="Q1842" s="107">
        <f t="shared" si="388"/>
        <v>1.4708202841239325E-2</v>
      </c>
      <c r="R1842" s="97">
        <f t="shared" si="392"/>
        <v>1.0279627897378596</v>
      </c>
      <c r="S1842" s="97">
        <f t="shared" si="395"/>
        <v>37.247560712387028</v>
      </c>
      <c r="T1842" s="100"/>
      <c r="U1842" s="100"/>
      <c r="Y1842" s="81"/>
      <c r="Z1842" s="81"/>
    </row>
    <row r="1843" spans="1:26" ht="13">
      <c r="A1843" s="74">
        <v>2023.11</v>
      </c>
      <c r="B1843" s="75">
        <v>4460.0633333333317</v>
      </c>
      <c r="C1843" s="96">
        <f>C1841/3+C1844*2/3</f>
        <v>69.973506659365881</v>
      </c>
      <c r="D1843" s="95">
        <f>D1841/3+D1844*2/3</f>
        <v>189.70333333333332</v>
      </c>
      <c r="E1843" s="95">
        <v>307.05099999999999</v>
      </c>
      <c r="F1843" s="112">
        <f t="shared" si="396"/>
        <v>2023.8749999998611</v>
      </c>
      <c r="G1843" s="97">
        <v>4.5</v>
      </c>
      <c r="H1843" s="96">
        <f t="shared" si="393"/>
        <v>4636.8311690837427</v>
      </c>
      <c r="I1843" s="96">
        <f t="shared" si="389"/>
        <v>72.746800311857314</v>
      </c>
      <c r="J1843" s="98">
        <f t="shared" si="394"/>
        <v>3060725.3396969452</v>
      </c>
      <c r="K1843" s="96">
        <f t="shared" si="390"/>
        <v>197.22193680637196</v>
      </c>
      <c r="L1843" s="98">
        <f t="shared" si="391"/>
        <v>130184.20501315223</v>
      </c>
      <c r="M1843" s="91">
        <f t="shared" si="386"/>
        <v>30.013224817381492</v>
      </c>
      <c r="N1843" s="87"/>
      <c r="O1843" s="99">
        <f t="shared" si="387"/>
        <v>32.448080510002065</v>
      </c>
      <c r="P1843" s="99"/>
      <c r="Q1843" s="107">
        <f t="shared" si="388"/>
        <v>1.6270088123310981E-2</v>
      </c>
      <c r="R1843" s="97">
        <f t="shared" si="392"/>
        <v>1.0429532306785569</v>
      </c>
      <c r="S1843" s="97">
        <f t="shared" si="395"/>
        <v>38.366420111333071</v>
      </c>
      <c r="T1843" s="100"/>
      <c r="U1843" s="100"/>
      <c r="Y1843" s="81"/>
      <c r="Z1843" s="81"/>
    </row>
    <row r="1844" spans="1:26" ht="13">
      <c r="A1844" s="74">
        <v>2023.12</v>
      </c>
      <c r="B1844" s="75">
        <v>4685.0515000000005</v>
      </c>
      <c r="C1844" s="96">
        <v>70.303691943737746</v>
      </c>
      <c r="D1844" s="95">
        <v>192.42999999999998</v>
      </c>
      <c r="E1844" s="95">
        <v>306.74599999999998</v>
      </c>
      <c r="F1844" s="112">
        <f t="shared" si="396"/>
        <v>2023.9583333331943</v>
      </c>
      <c r="G1844" s="97">
        <v>4.0199999999999996</v>
      </c>
      <c r="H1844" s="96">
        <f t="shared" si="393"/>
        <v>4875.5794121382178</v>
      </c>
      <c r="I1844" s="96">
        <f t="shared" si="389"/>
        <v>73.162746031328624</v>
      </c>
      <c r="J1844" s="98">
        <f t="shared" si="394"/>
        <v>3222345.1383387335</v>
      </c>
      <c r="K1844" s="96">
        <f t="shared" si="390"/>
        <v>200.25558871183318</v>
      </c>
      <c r="L1844" s="98">
        <f t="shared" si="391"/>
        <v>132351.98694625284</v>
      </c>
      <c r="M1844" s="91">
        <f t="shared" si="386"/>
        <v>31.452310923844578</v>
      </c>
      <c r="N1844" s="87"/>
      <c r="O1844" s="99">
        <f t="shared" si="387"/>
        <v>33.992713288867627</v>
      </c>
      <c r="P1844" s="99"/>
      <c r="Q1844" s="107">
        <f t="shared" si="388"/>
        <v>1.9452275096519332E-2</v>
      </c>
      <c r="R1844" s="97">
        <f t="shared" si="392"/>
        <v>1.0000891411034831</v>
      </c>
      <c r="S1844" s="97">
        <f t="shared" si="395"/>
        <v>40.054168424398405</v>
      </c>
      <c r="T1844" s="100"/>
      <c r="U1844" s="100"/>
      <c r="Y1844" s="81"/>
      <c r="Z1844" s="81"/>
    </row>
    <row r="1845" spans="1:26" ht="13">
      <c r="A1845" s="74">
        <v>2024.01</v>
      </c>
      <c r="B1845" s="75">
        <v>4815.6139130434785</v>
      </c>
      <c r="C1845" s="96">
        <f>C1844*2/3+C1847/3</f>
        <v>70.477403206648589</v>
      </c>
      <c r="D1845" s="95">
        <f>D1844*2/3+D1847/3</f>
        <v>192.08333333333331</v>
      </c>
      <c r="E1845" s="95">
        <v>308.41699999999997</v>
      </c>
      <c r="F1845" s="112">
        <f t="shared" si="396"/>
        <v>2024.0416666665276</v>
      </c>
      <c r="G1845" s="97">
        <v>4.0599999999999996</v>
      </c>
      <c r="H1845" s="96">
        <f t="shared" si="393"/>
        <v>4984.2994424065328</v>
      </c>
      <c r="I1845" s="96">
        <f t="shared" si="389"/>
        <v>72.946147230301705</v>
      </c>
      <c r="J1845" s="98">
        <f t="shared" si="394"/>
        <v>3298217.4743790813</v>
      </c>
      <c r="K1845" s="96">
        <f t="shared" si="390"/>
        <v>198.81179606939085</v>
      </c>
      <c r="L1845" s="98">
        <f t="shared" si="391"/>
        <v>131558.01481946209</v>
      </c>
      <c r="M1845" s="91">
        <f t="shared" si="386"/>
        <v>32.045123012596036</v>
      </c>
      <c r="N1845" s="87"/>
      <c r="O1845" s="99">
        <f t="shared" si="387"/>
        <v>34.620305475067696</v>
      </c>
      <c r="P1845" s="99"/>
      <c r="Q1845" s="107">
        <f t="shared" si="388"/>
        <v>1.8640848094390757E-2</v>
      </c>
      <c r="R1845" s="97">
        <f t="shared" si="392"/>
        <v>0.99124004692812817</v>
      </c>
      <c r="S1845" s="97">
        <f t="shared" si="395"/>
        <v>39.840706497215045</v>
      </c>
      <c r="T1845" s="100"/>
      <c r="U1845" s="100"/>
      <c r="Y1845" s="81"/>
      <c r="Z1845" s="81"/>
    </row>
    <row r="1846" spans="1:26" ht="13">
      <c r="A1846" s="74">
        <v>2024.02</v>
      </c>
      <c r="B1846" s="75">
        <v>5011.9615000000003</v>
      </c>
      <c r="C1846" s="96">
        <f>C1844/3+C1847*2/3</f>
        <v>70.651114469559431</v>
      </c>
      <c r="D1846" s="95">
        <f>D1844/3+D1847*2/3</f>
        <v>191.73666666666665</v>
      </c>
      <c r="E1846" s="95">
        <v>310.32600000000002</v>
      </c>
      <c r="F1846" s="112">
        <f t="shared" si="396"/>
        <v>2024.1249999998608</v>
      </c>
      <c r="G1846" s="97">
        <v>4.21</v>
      </c>
      <c r="H1846" s="96">
        <f t="shared" si="393"/>
        <v>5155.613309908772</v>
      </c>
      <c r="I1846" s="96">
        <f t="shared" si="389"/>
        <v>72.676102184573594</v>
      </c>
      <c r="J1846" s="98">
        <f t="shared" si="394"/>
        <v>3415587.132979115</v>
      </c>
      <c r="K1846" s="96">
        <f t="shared" si="390"/>
        <v>197.23218358006304</v>
      </c>
      <c r="L1846" s="98">
        <f t="shared" si="391"/>
        <v>130666.06588797063</v>
      </c>
      <c r="M1846" s="91">
        <f t="shared" si="386"/>
        <v>33.037192685599045</v>
      </c>
      <c r="N1846" s="87"/>
      <c r="O1846" s="99">
        <f t="shared" si="387"/>
        <v>35.677606889805922</v>
      </c>
      <c r="P1846" s="99"/>
      <c r="Q1846" s="107">
        <f t="shared" si="388"/>
        <v>1.6458700663730952E-2</v>
      </c>
      <c r="R1846" s="97">
        <f t="shared" si="392"/>
        <v>1.0035083333333332</v>
      </c>
      <c r="S1846" s="97">
        <f t="shared" si="395"/>
        <v>39.248766793899847</v>
      </c>
      <c r="T1846" s="100"/>
      <c r="U1846" s="100"/>
      <c r="Y1846" s="81"/>
      <c r="Z1846" s="81"/>
    </row>
    <row r="1847" spans="1:26" ht="13">
      <c r="A1847" s="74">
        <v>2024.03</v>
      </c>
      <c r="B1847" s="75">
        <v>5170.5724999999993</v>
      </c>
      <c r="C1847" s="96">
        <v>70.824825732470273</v>
      </c>
      <c r="D1847" s="95">
        <v>191.39</v>
      </c>
      <c r="E1847" s="95">
        <v>312.33199999999999</v>
      </c>
      <c r="F1847" s="112">
        <f t="shared" si="396"/>
        <v>2024.2083333331941</v>
      </c>
      <c r="G1847" s="97">
        <v>4.21</v>
      </c>
      <c r="H1847" s="96">
        <f t="shared" si="393"/>
        <v>5284.6097701684403</v>
      </c>
      <c r="I1847" s="96">
        <f t="shared" si="389"/>
        <v>72.386871286746228</v>
      </c>
      <c r="J1847" s="98">
        <f t="shared" si="394"/>
        <v>3505043.4713401287</v>
      </c>
      <c r="K1847" s="96">
        <f t="shared" si="390"/>
        <v>195.61111732067153</v>
      </c>
      <c r="L1847" s="98">
        <f t="shared" si="391"/>
        <v>129740.03748710366</v>
      </c>
      <c r="M1847" s="91">
        <f t="shared" si="386"/>
        <v>33.754920176406017</v>
      </c>
      <c r="N1847" s="87"/>
      <c r="O1847" s="99">
        <f t="shared" si="387"/>
        <v>36.437339841163144</v>
      </c>
      <c r="P1847" s="99"/>
      <c r="Q1847" s="107">
        <f t="shared" si="388"/>
        <v>1.5817560669086517E-2</v>
      </c>
      <c r="R1847" s="97">
        <f t="shared" si="392"/>
        <v>0.97719786967999001</v>
      </c>
      <c r="S1847" s="97">
        <f t="shared" si="395"/>
        <v>39.133498963191165</v>
      </c>
      <c r="T1847" s="100"/>
      <c r="U1847" s="100"/>
      <c r="Y1847" s="81"/>
      <c r="Z1847" s="81"/>
    </row>
    <row r="1848" spans="1:26" ht="13">
      <c r="A1848" s="74">
        <v>2024.04</v>
      </c>
      <c r="B1848" s="75">
        <v>5112.4927272727282</v>
      </c>
      <c r="C1848" s="96">
        <f>C1847*2/3+C1850/3</f>
        <v>71.208483689883664</v>
      </c>
      <c r="D1848" s="95">
        <f>D1847*2/3+D1850/3</f>
        <v>193.17999999999998</v>
      </c>
      <c r="E1848" s="95">
        <v>313.548</v>
      </c>
      <c r="F1848" s="112">
        <f t="shared" si="396"/>
        <v>2024.2916666665274</v>
      </c>
      <c r="G1848" s="97">
        <v>4.54</v>
      </c>
      <c r="H1848" s="96">
        <f t="shared" si="393"/>
        <v>5204.9845147995311</v>
      </c>
      <c r="I1848" s="96">
        <f t="shared" si="389"/>
        <v>72.496739790164511</v>
      </c>
      <c r="J1848" s="98">
        <f t="shared" si="394"/>
        <v>3456238.613335425</v>
      </c>
      <c r="K1848" s="96">
        <f t="shared" si="390"/>
        <v>196.67488292063726</v>
      </c>
      <c r="L1848" s="98">
        <f t="shared" si="391"/>
        <v>130596.99268859612</v>
      </c>
      <c r="M1848" s="91">
        <f t="shared" si="386"/>
        <v>33.141593030769812</v>
      </c>
      <c r="N1848" s="87"/>
      <c r="O1848" s="99">
        <f t="shared" si="387"/>
        <v>35.761600875700182</v>
      </c>
      <c r="P1848" s="99"/>
      <c r="Q1848" s="107">
        <f t="shared" si="388"/>
        <v>1.3126938242554186E-2</v>
      </c>
      <c r="R1848" s="97">
        <f t="shared" si="392"/>
        <v>1.008580318470897</v>
      </c>
      <c r="S1848" s="97">
        <f t="shared" si="395"/>
        <v>38.092865133472479</v>
      </c>
      <c r="T1848" s="100"/>
      <c r="U1848" s="100"/>
      <c r="Y1848" s="81"/>
      <c r="Z1848" s="81"/>
    </row>
    <row r="1849" spans="1:26" ht="13">
      <c r="A1849" s="74">
        <v>2024.05</v>
      </c>
      <c r="B1849" s="75">
        <v>5235.2254545454543</v>
      </c>
      <c r="C1849" s="96">
        <f>C1847/3+C1850*2/3</f>
        <v>71.592141647297069</v>
      </c>
      <c r="D1849" s="95">
        <f>D1847/3+D1850*2/3</f>
        <v>194.96999999999997</v>
      </c>
      <c r="E1849" s="95">
        <v>314.06900000000002</v>
      </c>
      <c r="F1849" s="112">
        <f t="shared" si="396"/>
        <v>2024.3749999998606</v>
      </c>
      <c r="G1849" s="97">
        <v>4.4800000000000004</v>
      </c>
      <c r="H1849" s="96">
        <f t="shared" si="393"/>
        <v>5321.0959604823356</v>
      </c>
      <c r="I1849" s="96">
        <f t="shared" si="389"/>
        <v>72.766427927369421</v>
      </c>
      <c r="J1849" s="98">
        <f t="shared" si="394"/>
        <v>3537366.0478131934</v>
      </c>
      <c r="K1849" s="96">
        <f t="shared" si="390"/>
        <v>198.1679850128474</v>
      </c>
      <c r="L1849" s="98">
        <f t="shared" si="391"/>
        <v>131738.40636477791</v>
      </c>
      <c r="M1849" s="91">
        <f t="shared" si="386"/>
        <v>33.773634540111978</v>
      </c>
      <c r="N1849" s="87"/>
      <c r="O1849" s="99">
        <f t="shared" si="387"/>
        <v>36.428996869506577</v>
      </c>
      <c r="P1849" s="99"/>
      <c r="Q1849" s="107">
        <f t="shared" si="388"/>
        <v>1.2974480037317885E-2</v>
      </c>
      <c r="R1849" s="97">
        <f t="shared" si="392"/>
        <v>1.0174320683685538</v>
      </c>
      <c r="S1849" s="97">
        <f t="shared" si="395"/>
        <v>38.35598069295407</v>
      </c>
      <c r="T1849" s="100"/>
      <c r="U1849" s="100"/>
      <c r="Y1849" s="81"/>
      <c r="Z1849" s="81"/>
    </row>
    <row r="1850" spans="1:26" ht="13">
      <c r="A1850" s="74">
        <v>2024.06</v>
      </c>
      <c r="B1850" s="75">
        <v>5415.1405263157876</v>
      </c>
      <c r="C1850" s="96">
        <v>71.97579960471046</v>
      </c>
      <c r="D1850" s="95">
        <v>196.76</v>
      </c>
      <c r="E1850" s="95">
        <v>314.17500000000001</v>
      </c>
      <c r="F1850" s="112">
        <f t="shared" si="396"/>
        <v>2024.4583333331939</v>
      </c>
      <c r="G1850" s="97">
        <v>4.3099999999999996</v>
      </c>
      <c r="H1850" s="96">
        <f t="shared" si="393"/>
        <v>5502.1050891407285</v>
      </c>
      <c r="I1850" s="96">
        <f t="shared" si="389"/>
        <v>73.13169646762303</v>
      </c>
      <c r="J1850" s="98">
        <f t="shared" si="394"/>
        <v>3661748.9473733092</v>
      </c>
      <c r="K1850" s="96">
        <f t="shared" si="390"/>
        <v>199.91987134558755</v>
      </c>
      <c r="L1850" s="98">
        <f t="shared" si="391"/>
        <v>133050.23560955629</v>
      </c>
      <c r="M1850" s="91">
        <f t="shared" si="386"/>
        <v>34.810548780043</v>
      </c>
      <c r="N1850" s="87"/>
      <c r="O1850" s="99">
        <f t="shared" si="387"/>
        <v>37.531221118283369</v>
      </c>
      <c r="P1850" s="99"/>
      <c r="Q1850" s="107">
        <f t="shared" si="388"/>
        <v>1.3635937085514954E-2</v>
      </c>
      <c r="R1850" s="97">
        <f t="shared" si="392"/>
        <v>1.0084399770505938</v>
      </c>
      <c r="S1850" s="97">
        <f t="shared" si="395"/>
        <v>39.011438197630191</v>
      </c>
      <c r="T1850" s="100"/>
      <c r="U1850" s="100"/>
      <c r="Y1850" s="81"/>
      <c r="Z1850" s="81"/>
    </row>
    <row r="1851" spans="1:26" ht="13">
      <c r="A1851" s="74">
        <v>2024.07</v>
      </c>
      <c r="B1851" s="75">
        <v>5538.0045454545461</v>
      </c>
      <c r="C1851" s="96">
        <f>C1850*2/3+C1853/3</f>
        <v>72.450533069806966</v>
      </c>
      <c r="D1851" s="95">
        <f>D1850*2/3+D1853/3</f>
        <v>197.93</v>
      </c>
      <c r="E1851" s="95">
        <v>314.54000000000002</v>
      </c>
      <c r="F1851" s="112">
        <f t="shared" si="396"/>
        <v>2024.5416666665271</v>
      </c>
      <c r="G1851" s="97">
        <v>4.25</v>
      </c>
      <c r="H1851" s="96">
        <f t="shared" si="393"/>
        <v>5620.4126025379046</v>
      </c>
      <c r="I1851" s="96">
        <f t="shared" si="389"/>
        <v>73.528630354836608</v>
      </c>
      <c r="J1851" s="98">
        <f t="shared" si="394"/>
        <v>3744562.5894248565</v>
      </c>
      <c r="K1851" s="96">
        <f t="shared" si="390"/>
        <v>200.87528951802625</v>
      </c>
      <c r="L1851" s="98">
        <f t="shared" si="391"/>
        <v>133831.82827706201</v>
      </c>
      <c r="M1851" s="91">
        <f t="shared" si="386"/>
        <v>35.44355307890725</v>
      </c>
      <c r="N1851" s="87"/>
      <c r="O1851" s="99">
        <f t="shared" si="387"/>
        <v>38.196496898915179</v>
      </c>
      <c r="P1851" s="99"/>
      <c r="Q1851" s="107">
        <f t="shared" si="388"/>
        <v>1.388238291797797E-2</v>
      </c>
      <c r="R1851" s="97">
        <f t="shared" si="392"/>
        <v>1.0347953873374927</v>
      </c>
      <c r="S1851" s="97">
        <f t="shared" si="395"/>
        <v>39.295041926022087</v>
      </c>
      <c r="T1851" s="100"/>
      <c r="U1851" s="100"/>
      <c r="Y1851" s="81"/>
      <c r="Z1851" s="81"/>
    </row>
    <row r="1852" spans="1:26" ht="13">
      <c r="A1852" s="74">
        <v>2024.08</v>
      </c>
      <c r="B1852" s="75">
        <v>5478.2145454545462</v>
      </c>
      <c r="C1852" s="96">
        <f>C1850/3+C1853*2/3</f>
        <v>72.925266534903486</v>
      </c>
      <c r="D1852" s="95">
        <f>D1850/3+D1853*2/3</f>
        <v>199.10000000000002</v>
      </c>
      <c r="E1852" s="95">
        <v>314.79599999999999</v>
      </c>
      <c r="F1852" s="112">
        <f t="shared" si="396"/>
        <v>2024.6249999998604</v>
      </c>
      <c r="G1852" s="97">
        <v>3.87</v>
      </c>
      <c r="H1852" s="96">
        <f t="shared" si="393"/>
        <v>5555.2115856213941</v>
      </c>
      <c r="I1852" s="96">
        <f t="shared" si="389"/>
        <v>73.950240936686455</v>
      </c>
      <c r="J1852" s="98">
        <f t="shared" si="394"/>
        <v>3705228.5827903035</v>
      </c>
      <c r="K1852" s="96">
        <f t="shared" si="390"/>
        <v>201.89837720301398</v>
      </c>
      <c r="L1852" s="98">
        <f t="shared" si="391"/>
        <v>134662.67242958795</v>
      </c>
      <c r="M1852" s="91">
        <f t="shared" si="386"/>
        <v>34.919631348614779</v>
      </c>
      <c r="N1852" s="87"/>
      <c r="O1852" s="99">
        <f t="shared" si="387"/>
        <v>37.615646194918888</v>
      </c>
      <c r="P1852" s="99"/>
      <c r="Q1852" s="107">
        <f t="shared" si="388"/>
        <v>1.836127351969969E-2</v>
      </c>
      <c r="R1852" s="97">
        <f t="shared" si="392"/>
        <v>1.0156488206884879</v>
      </c>
      <c r="S1852" s="97">
        <f t="shared" si="395"/>
        <v>40.629260505529295</v>
      </c>
      <c r="T1852" s="100"/>
      <c r="U1852" s="100"/>
      <c r="Y1852" s="81"/>
      <c r="Z1852" s="81"/>
    </row>
    <row r="1853" spans="1:26" ht="13">
      <c r="A1853" s="74">
        <v>2024.09</v>
      </c>
      <c r="B1853" s="75">
        <v>5621.2604999999985</v>
      </c>
      <c r="C1853" s="96">
        <v>73.400000000000006</v>
      </c>
      <c r="D1853" s="95">
        <v>200.27</v>
      </c>
      <c r="E1853" s="95">
        <v>315.30099999999999</v>
      </c>
      <c r="F1853" s="112">
        <f t="shared" si="396"/>
        <v>2024.7083333331937</v>
      </c>
      <c r="G1853" s="97">
        <v>3.72</v>
      </c>
      <c r="H1853" s="96">
        <f t="shared" si="393"/>
        <v>5691.1382692736433</v>
      </c>
      <c r="I1853" s="96">
        <f t="shared" si="389"/>
        <v>74.312433833067431</v>
      </c>
      <c r="J1853" s="98">
        <f t="shared" si="394"/>
        <v>3800019.7180706272</v>
      </c>
      <c r="K1853" s="96">
        <f t="shared" si="390"/>
        <v>202.75955209466505</v>
      </c>
      <c r="L1853" s="98">
        <f t="shared" si="391"/>
        <v>135384.21657171106</v>
      </c>
      <c r="M1853" s="91">
        <f t="shared" si="386"/>
        <v>35.660183635152116</v>
      </c>
      <c r="N1853" s="87"/>
      <c r="O1853" s="99">
        <f t="shared" si="387"/>
        <v>38.395926785941953</v>
      </c>
      <c r="P1853" s="99"/>
      <c r="Q1853" s="107">
        <f t="shared" si="388"/>
        <v>1.9354053101094493E-2</v>
      </c>
      <c r="R1853" s="97">
        <f t="shared" si="392"/>
        <v>0.97217942267488533</v>
      </c>
      <c r="S1853" s="97">
        <f t="shared" si="395"/>
        <v>41.198968575388285</v>
      </c>
      <c r="T1853" s="100"/>
      <c r="U1853" s="100"/>
      <c r="Y1853" s="81"/>
      <c r="Z1853" s="81"/>
    </row>
    <row r="1854" spans="1:26" ht="13">
      <c r="A1854" s="74">
        <v>2024.1</v>
      </c>
      <c r="B1854" s="75">
        <v>5792.3195652173899</v>
      </c>
      <c r="C1854" s="96">
        <f>C1853*2/3+C1856/3</f>
        <v>73.877418196586916</v>
      </c>
      <c r="D1854" s="95">
        <f>D1853*2/3+D1856/3</f>
        <v>203.94</v>
      </c>
      <c r="E1854" s="95">
        <v>315.66399999999999</v>
      </c>
      <c r="F1854" s="112">
        <f t="shared" si="396"/>
        <v>2024.7916666665269</v>
      </c>
      <c r="G1854" s="97">
        <v>4.0999999999999996</v>
      </c>
      <c r="H1854" s="96">
        <f t="shared" si="393"/>
        <v>5857.5800464052827</v>
      </c>
      <c r="I1854" s="96">
        <f t="shared" si="389"/>
        <v>74.709774872724068</v>
      </c>
      <c r="J1854" s="98">
        <f t="shared" si="394"/>
        <v>3915311.285785798</v>
      </c>
      <c r="K1854" s="96">
        <f t="shared" si="390"/>
        <v>206.2377362321962</v>
      </c>
      <c r="L1854" s="98">
        <f t="shared" si="391"/>
        <v>137852.99216190394</v>
      </c>
      <c r="M1854" s="91">
        <f t="shared" si="386"/>
        <v>36.587210527930146</v>
      </c>
      <c r="N1854" s="87"/>
      <c r="O1854" s="99">
        <f t="shared" si="387"/>
        <v>39.375226098070669</v>
      </c>
      <c r="P1854" s="99"/>
      <c r="Q1854" s="107">
        <f t="shared" si="388"/>
        <v>1.5220655326476956E-2</v>
      </c>
      <c r="R1854" s="97">
        <f t="shared" si="392"/>
        <v>0.9825141032158925</v>
      </c>
      <c r="S1854" s="97">
        <f t="shared" si="395"/>
        <v>40.006730502140421</v>
      </c>
      <c r="T1854" s="100"/>
      <c r="U1854" s="100"/>
      <c r="Y1854" s="81"/>
      <c r="Z1854" s="81"/>
    </row>
    <row r="1855" spans="1:26" ht="13">
      <c r="A1855" s="74">
        <v>2024.11</v>
      </c>
      <c r="B1855" s="75">
        <v>5929.9160000000002</v>
      </c>
      <c r="C1855" s="96">
        <f>C1853/3+C1856*2/3</f>
        <v>74.354836393173827</v>
      </c>
      <c r="D1855" s="95">
        <f>D1853/3+D1856*2/3</f>
        <v>207.61</v>
      </c>
      <c r="E1855" s="114">
        <v>315.49299999999999</v>
      </c>
      <c r="F1855" s="113">
        <f t="shared" si="396"/>
        <v>2024.8749999998602</v>
      </c>
      <c r="G1855" s="115">
        <v>4.3600000000000003</v>
      </c>
      <c r="H1855" s="96">
        <f t="shared" si="393"/>
        <v>5999.9770216074512</v>
      </c>
      <c r="I1855" s="96">
        <f t="shared" si="389"/>
        <v>75.23332704956097</v>
      </c>
      <c r="J1855" s="116">
        <f t="shared" si="394"/>
        <v>4014682.5797328134</v>
      </c>
      <c r="K1855" s="96">
        <f t="shared" si="390"/>
        <v>210.06287938242681</v>
      </c>
      <c r="L1855" s="98">
        <f t="shared" si="391"/>
        <v>140556.5020446039</v>
      </c>
      <c r="M1855" s="92">
        <f t="shared" si="386"/>
        <v>37.349470695251142</v>
      </c>
      <c r="N1855" s="117"/>
      <c r="O1855" s="118">
        <f>J1855/AVERAGE(L1735:L1854)</f>
        <v>40.175794196285835</v>
      </c>
      <c r="P1855" s="118"/>
      <c r="Q1855" s="119">
        <f t="shared" si="388"/>
        <v>1.2564257039117854E-2</v>
      </c>
      <c r="R1855" s="97">
        <f t="shared" si="392"/>
        <v>1.001224844194049</v>
      </c>
      <c r="S1855" s="115">
        <f t="shared" si="395"/>
        <v>39.328481779916515</v>
      </c>
      <c r="T1855" s="120"/>
      <c r="U1855" s="120"/>
      <c r="V1855" s="120"/>
      <c r="W1855" s="120"/>
      <c r="X1855" s="121"/>
      <c r="Y1855" s="81"/>
      <c r="Z1855" s="81"/>
    </row>
    <row r="1856" spans="1:26" ht="13">
      <c r="A1856" s="74">
        <v>2024.12</v>
      </c>
      <c r="B1856" s="75">
        <v>6010.9085714285711</v>
      </c>
      <c r="C1856" s="113">
        <v>74.832254589760723</v>
      </c>
      <c r="D1856" s="114">
        <v>211.28</v>
      </c>
      <c r="E1856" s="114">
        <v>315.60500000000002</v>
      </c>
      <c r="F1856" s="113">
        <f t="shared" si="396"/>
        <v>2024.9583333331934</v>
      </c>
      <c r="G1856" s="115">
        <v>4.3899999999999997</v>
      </c>
      <c r="H1856" s="96">
        <f t="shared" si="393"/>
        <v>6079.768190065789</v>
      </c>
      <c r="I1856" s="96">
        <f t="shared" si="389"/>
        <v>75.689516092174415</v>
      </c>
      <c r="J1856" s="116">
        <f t="shared" si="394"/>
        <v>4072292.5774475345</v>
      </c>
      <c r="K1856" s="96">
        <f t="shared" si="390"/>
        <v>213.70037622978083</v>
      </c>
      <c r="L1856" s="98">
        <f t="shared" si="391"/>
        <v>143138.75606972197</v>
      </c>
      <c r="M1856" s="92">
        <f t="shared" si="386"/>
        <v>37.709002964192258</v>
      </c>
      <c r="N1856" s="117"/>
      <c r="O1856" s="118">
        <f>J1856/AVERAGE(L1736:L1855)</f>
        <v>40.542318234506027</v>
      </c>
      <c r="P1856" s="118"/>
      <c r="Q1856" s="119">
        <f t="shared" si="388"/>
        <v>1.2631042337639693E-2</v>
      </c>
      <c r="R1856" s="97">
        <f t="shared" si="392"/>
        <v>0.98460265407566361</v>
      </c>
      <c r="S1856" s="115">
        <f t="shared" si="395"/>
        <v>39.362679293207805</v>
      </c>
      <c r="T1856" s="120"/>
      <c r="U1856" s="120"/>
      <c r="V1856" s="120"/>
      <c r="W1856" s="120"/>
      <c r="X1856" s="121"/>
      <c r="Y1856" s="81"/>
      <c r="Z1856" s="81"/>
    </row>
    <row r="1857" spans="1:26" ht="13">
      <c r="A1857" s="74">
        <v>2025.01</v>
      </c>
      <c r="B1857" s="75">
        <v>5979.5155000000004</v>
      </c>
      <c r="C1857" s="113"/>
      <c r="D1857" s="114"/>
      <c r="E1857" s="114">
        <v>317.67099999999999</v>
      </c>
      <c r="F1857" s="113">
        <f t="shared" si="396"/>
        <v>2025.0416666665267</v>
      </c>
      <c r="G1857" s="115">
        <v>4.63</v>
      </c>
      <c r="H1857" s="96">
        <f t="shared" si="393"/>
        <v>6008.6817105362143</v>
      </c>
      <c r="I1857" s="113"/>
      <c r="J1857" s="116">
        <f t="shared" si="394"/>
        <v>4024678.1069783848</v>
      </c>
      <c r="K1857" s="113"/>
      <c r="L1857" s="116"/>
      <c r="M1857" s="92">
        <f t="shared" ref="M1857:M1859" si="397">H1857/AVERAGE(K1737:K1856)</f>
        <v>37.124926873638351</v>
      </c>
      <c r="N1857" s="117"/>
      <c r="O1857" s="118">
        <f>J1857/AVERAGE(L1737:L1856)</f>
        <v>39.853214558333491</v>
      </c>
      <c r="P1857" s="118"/>
      <c r="Q1857" s="119">
        <f t="shared" ref="Q1857:Q1859" si="398">1/M1857-(G1857/100-(((E1857/E1737)^(1/10))-1))</f>
        <v>1.180682893184349E-2</v>
      </c>
      <c r="R1857" s="97">
        <f t="shared" si="392"/>
        <v>1.0182692432286788</v>
      </c>
      <c r="S1857" s="115">
        <f t="shared" si="395"/>
        <v>38.504541713708477</v>
      </c>
      <c r="T1857" s="120"/>
      <c r="U1857" s="120"/>
      <c r="V1857" s="120"/>
      <c r="W1857" s="120"/>
      <c r="X1857" s="121"/>
      <c r="Y1857" s="81"/>
      <c r="Z1857" s="81"/>
    </row>
    <row r="1858" spans="1:26" ht="13">
      <c r="A1858" s="74">
        <v>2025.02</v>
      </c>
      <c r="B1858" s="75">
        <v>6038.69</v>
      </c>
      <c r="C1858" s="113"/>
      <c r="D1858" s="114"/>
      <c r="E1858" s="114">
        <f>1.5*E1857-0.5*E1856</f>
        <v>318.70399999999995</v>
      </c>
      <c r="F1858" s="113">
        <f t="shared" si="396"/>
        <v>2025.1249999998599</v>
      </c>
      <c r="G1858" s="115">
        <v>4.45</v>
      </c>
      <c r="H1858" s="96">
        <f t="shared" si="393"/>
        <v>6048.4764582339712</v>
      </c>
      <c r="I1858" s="113"/>
      <c r="J1858" s="116">
        <f t="shared" si="394"/>
        <v>4051333.0468716146</v>
      </c>
      <c r="K1858" s="113"/>
      <c r="L1858" s="116"/>
      <c r="M1858" s="92">
        <f t="shared" si="397"/>
        <v>37.325262170934771</v>
      </c>
      <c r="N1858" s="117"/>
      <c r="O1858" s="118">
        <f>J1858/AVERAGE(L1738:L1857)</f>
        <v>40.039920426017005</v>
      </c>
      <c r="P1858" s="118"/>
      <c r="Q1858" s="119">
        <f t="shared" si="398"/>
        <v>1.3350160292149287E-2</v>
      </c>
      <c r="R1858" s="97">
        <f t="shared" si="392"/>
        <v>1.0272399123902014</v>
      </c>
      <c r="S1858" s="115">
        <f t="shared" si="395"/>
        <v>39.080907571114068</v>
      </c>
      <c r="T1858" s="120"/>
      <c r="U1858" s="120"/>
      <c r="V1858" s="120"/>
      <c r="W1858" s="120"/>
      <c r="X1858" s="121"/>
      <c r="Y1858" s="81"/>
      <c r="Z1858" s="81"/>
    </row>
    <row r="1859" spans="1:26" ht="13">
      <c r="A1859" s="74">
        <v>2025.02</v>
      </c>
      <c r="B1859" s="75">
        <v>5778.15</v>
      </c>
      <c r="C1859" s="113"/>
      <c r="D1859" s="114"/>
      <c r="E1859" s="114">
        <f>1.5*E1858-0.5*E1857</f>
        <v>319.2204999999999</v>
      </c>
      <c r="F1859" s="113">
        <f t="shared" si="396"/>
        <v>2025.2083333331932</v>
      </c>
      <c r="G1859" s="115">
        <v>4.16</v>
      </c>
      <c r="H1859" s="96">
        <f t="shared" si="393"/>
        <v>5778.15</v>
      </c>
      <c r="I1859" s="113"/>
      <c r="J1859" s="116">
        <f t="shared" si="394"/>
        <v>3870265.5464441068</v>
      </c>
      <c r="K1859" s="113"/>
      <c r="L1859" s="116"/>
      <c r="M1859" s="92">
        <f t="shared" si="397"/>
        <v>35.609247720671902</v>
      </c>
      <c r="N1859" s="117"/>
      <c r="O1859" s="118">
        <f>J1859/AVERAGE(L1739:L1858)</f>
        <v>38.172491204227846</v>
      </c>
      <c r="P1859" s="118"/>
      <c r="Q1859" s="119">
        <f t="shared" si="398"/>
        <v>1.7096464895786471E-2</v>
      </c>
      <c r="R1859" s="115"/>
      <c r="S1859" s="115">
        <f t="shared" si="395"/>
        <v>40.080512547332646</v>
      </c>
      <c r="T1859" s="120"/>
      <c r="U1859" s="120"/>
      <c r="V1859" s="120"/>
      <c r="W1859" s="120"/>
      <c r="X1859" s="121"/>
      <c r="Y1859" s="81"/>
      <c r="Z1859" s="81"/>
    </row>
    <row r="1860" spans="1:26" s="84" customFormat="1" ht="38.5" customHeight="1">
      <c r="A1860" s="82"/>
      <c r="B1860" s="122" t="s">
        <v>3051</v>
      </c>
      <c r="C1860" s="123"/>
      <c r="D1860" s="122"/>
      <c r="E1860" s="122" t="s">
        <v>3052</v>
      </c>
      <c r="F1860" s="123"/>
      <c r="G1860" s="122" t="s">
        <v>3053</v>
      </c>
      <c r="H1860" s="123"/>
      <c r="I1860" s="123"/>
      <c r="J1860" s="124"/>
      <c r="K1860" s="123"/>
      <c r="L1860" s="124"/>
      <c r="M1860" s="93"/>
      <c r="N1860" s="125"/>
      <c r="O1860" s="126"/>
      <c r="P1860" s="126"/>
      <c r="Q1860" s="83"/>
      <c r="R1860" s="123"/>
      <c r="S1860" s="123"/>
      <c r="T1860" s="82"/>
      <c r="U1860" s="82"/>
      <c r="V1860" s="100"/>
      <c r="W1860" s="100"/>
      <c r="X1860" s="127"/>
    </row>
    <row r="1861" spans="1:26" ht="13">
      <c r="A1861" s="74"/>
      <c r="B1861" s="95"/>
      <c r="C1861" s="96"/>
      <c r="D1861" s="95"/>
      <c r="E1861" s="95"/>
      <c r="F1861" s="96"/>
      <c r="G1861" s="97"/>
      <c r="H1861" s="96"/>
      <c r="I1861" s="96"/>
      <c r="J1861" s="98"/>
      <c r="K1861" s="96"/>
      <c r="L1861" s="98"/>
      <c r="M1861" s="87"/>
      <c r="N1861" s="87"/>
    </row>
    <row r="1862" spans="1:26" ht="13">
      <c r="A1862" s="74"/>
      <c r="B1862" s="95"/>
      <c r="C1862" s="96"/>
      <c r="D1862" s="95"/>
      <c r="E1862" s="95"/>
      <c r="F1862" s="96"/>
      <c r="G1862" s="97"/>
      <c r="H1862" s="96"/>
      <c r="I1862" s="96"/>
      <c r="J1862" s="98"/>
      <c r="K1862" s="96"/>
      <c r="L1862" s="98"/>
      <c r="M1862" s="87"/>
      <c r="N1862" s="87"/>
      <c r="Q1862" s="85"/>
      <c r="T1862" s="86"/>
      <c r="U1862" s="86"/>
    </row>
    <row r="1863" spans="1:26" ht="13">
      <c r="A1863" s="74"/>
      <c r="B1863" s="95"/>
      <c r="C1863" s="96"/>
      <c r="D1863" s="95"/>
      <c r="E1863" s="95"/>
      <c r="F1863" s="96"/>
      <c r="G1863" s="97"/>
      <c r="H1863" s="96"/>
      <c r="I1863" s="96"/>
      <c r="J1863" s="98"/>
      <c r="K1863" s="96"/>
      <c r="L1863" s="98"/>
      <c r="M1863" s="87"/>
      <c r="N1863" s="87"/>
    </row>
    <row r="1864" spans="1:26" ht="13">
      <c r="A1864" s="74"/>
      <c r="B1864" s="95"/>
      <c r="C1864" s="96"/>
      <c r="D1864" s="95"/>
      <c r="E1864" s="95"/>
      <c r="F1864" s="96"/>
      <c r="G1864" s="97"/>
      <c r="H1864" s="96"/>
      <c r="I1864" s="96"/>
      <c r="J1864" s="98"/>
      <c r="K1864" s="96"/>
      <c r="L1864" s="98"/>
      <c r="M1864" s="87"/>
      <c r="N1864" s="87"/>
    </row>
    <row r="1865" spans="1:26" ht="13">
      <c r="A1865" s="74"/>
      <c r="B1865" s="95"/>
      <c r="C1865" s="96"/>
      <c r="D1865" s="95"/>
      <c r="E1865" s="95"/>
      <c r="F1865" s="96"/>
      <c r="G1865" s="97"/>
      <c r="H1865" s="96"/>
      <c r="I1865" s="96"/>
      <c r="J1865" s="98"/>
      <c r="K1865" s="96"/>
      <c r="L1865" s="98"/>
      <c r="M1865" s="87"/>
      <c r="N1865" s="87"/>
    </row>
    <row r="1866" spans="1:26" ht="13">
      <c r="A1866" s="74"/>
      <c r="B1866" s="95"/>
      <c r="C1866" s="96"/>
      <c r="D1866" s="95"/>
      <c r="E1866" s="95"/>
      <c r="F1866" s="96"/>
      <c r="G1866" s="97"/>
      <c r="H1866" s="96"/>
      <c r="I1866" s="96"/>
      <c r="J1866" s="98"/>
      <c r="K1866" s="96"/>
      <c r="L1866" s="98"/>
      <c r="M1866" s="87"/>
      <c r="N1866" s="87"/>
    </row>
    <row r="1867" spans="1:26" ht="13">
      <c r="A1867" s="74"/>
      <c r="B1867" s="95"/>
      <c r="C1867" s="96"/>
      <c r="D1867" s="95"/>
      <c r="E1867" s="95"/>
      <c r="F1867" s="96"/>
      <c r="G1867" s="97"/>
      <c r="H1867" s="96"/>
      <c r="I1867" s="96"/>
      <c r="J1867" s="98"/>
      <c r="K1867" s="96"/>
      <c r="L1867" s="98"/>
      <c r="M1867" s="87"/>
      <c r="N1867" s="87"/>
    </row>
    <row r="1868" spans="1:26" ht="13">
      <c r="A1868" s="74"/>
      <c r="B1868" s="95"/>
      <c r="C1868" s="96"/>
      <c r="D1868" s="95"/>
      <c r="E1868" s="95"/>
      <c r="F1868" s="96"/>
      <c r="G1868" s="97"/>
      <c r="H1868" s="96"/>
      <c r="I1868" s="96"/>
      <c r="J1868" s="98"/>
      <c r="K1868" s="96"/>
      <c r="L1868" s="98"/>
      <c r="M1868" s="87"/>
      <c r="N1868" s="87"/>
    </row>
    <row r="1869" spans="1:26" ht="13">
      <c r="A1869" s="74"/>
      <c r="B1869" s="95"/>
      <c r="C1869" s="96"/>
      <c r="D1869" s="95"/>
      <c r="E1869" s="95"/>
      <c r="F1869" s="96"/>
      <c r="G1869" s="97"/>
      <c r="H1869" s="96"/>
      <c r="I1869" s="96"/>
      <c r="J1869" s="98"/>
      <c r="K1869" s="96"/>
      <c r="L1869" s="98"/>
      <c r="M1869" s="87"/>
      <c r="N1869" s="87"/>
    </row>
    <row r="1870" spans="1:26" ht="13">
      <c r="A1870" s="74"/>
      <c r="B1870" s="95"/>
      <c r="C1870" s="96"/>
      <c r="D1870" s="95"/>
      <c r="E1870" s="95"/>
      <c r="F1870" s="96"/>
      <c r="G1870" s="97"/>
      <c r="H1870" s="96"/>
      <c r="I1870" s="96"/>
      <c r="J1870" s="98"/>
      <c r="K1870" s="96"/>
      <c r="L1870" s="98"/>
      <c r="M1870" s="87"/>
      <c r="N1870" s="87"/>
    </row>
    <row r="1871" spans="1:26" ht="13">
      <c r="A1871" s="74"/>
      <c r="B1871" s="95"/>
      <c r="C1871" s="96"/>
      <c r="D1871" s="95"/>
      <c r="E1871" s="95"/>
      <c r="F1871" s="96"/>
      <c r="G1871" s="97"/>
      <c r="H1871" s="96"/>
      <c r="I1871" s="96"/>
      <c r="J1871" s="98"/>
      <c r="K1871" s="96"/>
      <c r="L1871" s="98"/>
      <c r="M1871" s="87"/>
      <c r="N1871" s="87"/>
    </row>
    <row r="1872" spans="1:26" ht="13">
      <c r="A1872" s="74"/>
      <c r="B1872" s="95"/>
      <c r="C1872" s="96"/>
      <c r="D1872" s="95"/>
      <c r="E1872" s="95"/>
      <c r="F1872" s="96"/>
      <c r="G1872" s="97"/>
      <c r="H1872" s="96"/>
      <c r="I1872" s="96"/>
      <c r="J1872" s="98"/>
      <c r="K1872" s="96"/>
      <c r="L1872" s="98"/>
      <c r="M1872" s="87"/>
      <c r="N1872" s="87"/>
    </row>
    <row r="1873" spans="1:14" ht="13">
      <c r="A1873" s="74"/>
      <c r="B1873" s="95"/>
      <c r="C1873" s="96"/>
      <c r="D1873" s="95"/>
      <c r="E1873" s="95"/>
      <c r="F1873" s="96"/>
      <c r="G1873" s="97"/>
      <c r="H1873" s="96"/>
      <c r="I1873" s="96"/>
      <c r="J1873" s="98"/>
      <c r="K1873" s="96"/>
      <c r="L1873" s="98"/>
      <c r="M1873" s="87"/>
      <c r="N1873" s="87"/>
    </row>
    <row r="1874" spans="1:14" ht="13">
      <c r="A1874" s="74"/>
      <c r="B1874" s="95"/>
      <c r="C1874" s="96"/>
      <c r="D1874" s="95"/>
      <c r="E1874" s="95"/>
      <c r="F1874" s="96"/>
      <c r="G1874" s="97"/>
      <c r="H1874" s="96"/>
      <c r="I1874" s="96"/>
      <c r="J1874" s="98"/>
      <c r="K1874" s="96"/>
      <c r="L1874" s="98"/>
      <c r="M1874" s="87"/>
      <c r="N1874" s="87"/>
    </row>
    <row r="1875" spans="1:14" ht="13">
      <c r="A1875" s="74"/>
      <c r="B1875" s="95"/>
      <c r="C1875" s="96"/>
      <c r="D1875" s="95"/>
      <c r="E1875" s="95"/>
      <c r="F1875" s="96"/>
      <c r="G1875" s="97"/>
      <c r="H1875" s="96"/>
      <c r="I1875" s="96"/>
      <c r="J1875" s="98"/>
      <c r="K1875" s="96"/>
      <c r="L1875" s="98"/>
      <c r="M1875" s="87"/>
      <c r="N1875" s="87"/>
    </row>
    <row r="1876" spans="1:14" ht="13">
      <c r="A1876" s="74"/>
      <c r="B1876" s="95"/>
      <c r="C1876" s="96"/>
      <c r="D1876" s="95"/>
      <c r="E1876" s="95"/>
      <c r="F1876" s="96"/>
      <c r="G1876" s="97"/>
      <c r="H1876" s="96"/>
      <c r="I1876" s="96"/>
      <c r="J1876" s="98"/>
      <c r="K1876" s="96"/>
      <c r="L1876" s="98"/>
      <c r="M1876" s="87"/>
      <c r="N1876" s="87"/>
    </row>
    <row r="1877" spans="1:14" ht="13">
      <c r="A1877" s="74"/>
      <c r="B1877" s="95"/>
      <c r="C1877" s="96"/>
      <c r="D1877" s="95"/>
      <c r="E1877" s="95"/>
      <c r="F1877" s="96"/>
      <c r="G1877" s="97"/>
      <c r="H1877" s="96"/>
      <c r="I1877" s="96"/>
      <c r="J1877" s="98"/>
      <c r="K1877" s="96"/>
      <c r="L1877" s="98"/>
      <c r="M1877" s="87"/>
      <c r="N1877" s="87"/>
    </row>
    <row r="1878" spans="1:14" ht="13">
      <c r="A1878" s="74"/>
      <c r="B1878" s="95"/>
      <c r="C1878" s="96"/>
      <c r="D1878" s="95"/>
      <c r="E1878" s="95"/>
      <c r="F1878" s="96"/>
      <c r="G1878" s="97"/>
      <c r="H1878" s="96"/>
      <c r="I1878" s="96"/>
      <c r="J1878" s="98"/>
      <c r="K1878" s="96"/>
      <c r="L1878" s="98"/>
      <c r="M1878" s="87"/>
      <c r="N1878" s="87"/>
    </row>
    <row r="1879" spans="1:14" ht="13">
      <c r="A1879" s="74"/>
      <c r="B1879" s="95"/>
      <c r="C1879" s="96"/>
      <c r="D1879" s="95"/>
      <c r="E1879" s="95"/>
      <c r="F1879" s="96"/>
      <c r="G1879" s="97"/>
      <c r="H1879" s="96"/>
      <c r="I1879" s="96"/>
      <c r="J1879" s="98"/>
      <c r="K1879" s="96"/>
      <c r="L1879" s="98"/>
      <c r="M1879" s="87"/>
      <c r="N1879" s="87"/>
    </row>
    <row r="1880" spans="1:14" ht="13">
      <c r="A1880" s="74"/>
      <c r="B1880" s="95"/>
      <c r="C1880" s="96"/>
      <c r="D1880" s="95"/>
      <c r="E1880" s="95"/>
      <c r="F1880" s="96"/>
      <c r="G1880" s="97"/>
      <c r="H1880" s="96"/>
      <c r="I1880" s="96"/>
      <c r="J1880" s="98"/>
      <c r="K1880" s="96"/>
      <c r="L1880" s="98"/>
      <c r="M1880" s="87"/>
      <c r="N1880" s="87"/>
    </row>
    <row r="1881" spans="1:14" ht="13">
      <c r="A1881" s="74"/>
      <c r="B1881" s="95"/>
      <c r="C1881" s="96"/>
      <c r="D1881" s="95"/>
      <c r="E1881" s="95"/>
      <c r="F1881" s="96"/>
      <c r="G1881" s="97"/>
      <c r="H1881" s="96"/>
      <c r="I1881" s="96"/>
      <c r="J1881" s="98"/>
      <c r="K1881" s="96"/>
      <c r="L1881" s="98"/>
      <c r="M1881" s="87"/>
      <c r="N1881" s="87"/>
    </row>
    <row r="1882" spans="1:14" ht="13">
      <c r="A1882" s="74"/>
      <c r="B1882" s="95"/>
      <c r="C1882" s="96"/>
      <c r="D1882" s="95"/>
      <c r="E1882" s="95"/>
      <c r="F1882" s="96"/>
      <c r="G1882" s="97"/>
      <c r="H1882" s="96"/>
      <c r="I1882" s="96"/>
      <c r="J1882" s="98"/>
      <c r="K1882" s="96"/>
      <c r="L1882" s="98"/>
      <c r="M1882" s="87"/>
      <c r="N1882" s="87"/>
    </row>
    <row r="1883" spans="1:14" ht="13">
      <c r="A1883" s="74"/>
      <c r="B1883" s="95"/>
      <c r="C1883" s="96"/>
      <c r="D1883" s="95"/>
      <c r="E1883" s="95"/>
      <c r="F1883" s="96"/>
      <c r="G1883" s="97"/>
      <c r="H1883" s="96"/>
      <c r="I1883" s="96"/>
      <c r="J1883" s="98"/>
      <c r="K1883" s="96"/>
      <c r="L1883" s="98"/>
      <c r="M1883" s="87"/>
      <c r="N1883" s="87"/>
    </row>
    <row r="1884" spans="1:14" ht="13">
      <c r="A1884" s="74"/>
      <c r="B1884" s="95"/>
      <c r="C1884" s="96"/>
      <c r="D1884" s="95"/>
      <c r="E1884" s="95"/>
      <c r="F1884" s="96"/>
      <c r="G1884" s="97"/>
      <c r="H1884" s="96"/>
      <c r="I1884" s="96"/>
      <c r="J1884" s="98"/>
      <c r="K1884" s="96"/>
      <c r="L1884" s="98"/>
      <c r="M1884" s="87"/>
      <c r="N1884" s="87"/>
    </row>
    <row r="1885" spans="1:14" ht="13">
      <c r="A1885" s="74"/>
      <c r="B1885" s="95"/>
      <c r="C1885" s="96"/>
      <c r="D1885" s="95"/>
      <c r="E1885" s="95"/>
      <c r="F1885" s="96"/>
      <c r="G1885" s="97"/>
      <c r="H1885" s="96"/>
      <c r="I1885" s="96"/>
      <c r="J1885" s="98"/>
      <c r="K1885" s="96"/>
      <c r="L1885" s="98"/>
      <c r="M1885" s="87"/>
      <c r="N1885" s="87"/>
    </row>
    <row r="1886" spans="1:14" ht="13">
      <c r="A1886" s="74"/>
      <c r="B1886" s="95"/>
      <c r="C1886" s="96"/>
      <c r="D1886" s="95"/>
      <c r="E1886" s="95"/>
      <c r="F1886" s="96"/>
      <c r="G1886" s="97"/>
      <c r="H1886" s="96"/>
      <c r="I1886" s="96"/>
      <c r="J1886" s="98"/>
      <c r="K1886" s="96"/>
      <c r="L1886" s="98"/>
      <c r="M1886" s="87"/>
      <c r="N1886" s="87"/>
    </row>
    <row r="1887" spans="1:14" ht="13">
      <c r="A1887" s="74"/>
      <c r="B1887" s="95"/>
      <c r="C1887" s="96"/>
      <c r="D1887" s="95"/>
      <c r="E1887" s="95"/>
      <c r="F1887" s="96"/>
      <c r="G1887" s="97"/>
      <c r="H1887" s="96"/>
      <c r="I1887" s="96"/>
      <c r="J1887" s="98"/>
      <c r="K1887" s="96"/>
      <c r="L1887" s="98"/>
      <c r="M1887" s="87"/>
      <c r="N1887" s="87"/>
    </row>
    <row r="1888" spans="1:14" ht="13">
      <c r="A1888" s="74"/>
      <c r="B1888" s="95"/>
      <c r="C1888" s="96"/>
      <c r="D1888" s="95"/>
      <c r="E1888" s="95"/>
      <c r="F1888" s="96"/>
      <c r="G1888" s="97"/>
      <c r="H1888" s="96"/>
      <c r="I1888" s="96"/>
      <c r="J1888" s="98"/>
      <c r="K1888" s="96"/>
      <c r="L1888" s="98"/>
      <c r="M1888" s="87"/>
      <c r="N1888" s="87"/>
    </row>
    <row r="1889" spans="1:14" ht="13">
      <c r="A1889" s="74"/>
      <c r="B1889" s="95"/>
      <c r="C1889" s="96"/>
      <c r="D1889" s="95"/>
      <c r="E1889" s="95"/>
      <c r="F1889" s="96"/>
      <c r="G1889" s="97"/>
      <c r="H1889" s="96"/>
      <c r="I1889" s="96"/>
      <c r="J1889" s="98"/>
      <c r="K1889" s="96"/>
      <c r="L1889" s="98"/>
      <c r="M1889" s="87"/>
      <c r="N1889" s="87"/>
    </row>
    <row r="1890" spans="1:14" ht="13">
      <c r="A1890" s="74"/>
      <c r="B1890" s="95"/>
      <c r="C1890" s="96"/>
      <c r="D1890" s="95"/>
      <c r="E1890" s="95"/>
      <c r="F1890" s="96"/>
      <c r="G1890" s="97"/>
      <c r="H1890" s="96"/>
      <c r="I1890" s="96"/>
      <c r="J1890" s="98"/>
      <c r="K1890" s="96"/>
      <c r="L1890" s="98"/>
      <c r="M1890" s="87"/>
      <c r="N1890" s="87"/>
    </row>
    <row r="1891" spans="1:14" ht="13">
      <c r="A1891" s="74"/>
      <c r="B1891" s="95"/>
      <c r="C1891" s="96"/>
      <c r="D1891" s="95"/>
      <c r="E1891" s="95"/>
      <c r="F1891" s="96"/>
      <c r="G1891" s="97"/>
      <c r="H1891" s="96"/>
      <c r="I1891" s="96"/>
      <c r="J1891" s="98"/>
      <c r="K1891" s="96"/>
      <c r="L1891" s="98"/>
      <c r="M1891" s="87"/>
      <c r="N1891" s="87"/>
    </row>
    <row r="1892" spans="1:14" ht="13">
      <c r="A1892" s="74"/>
      <c r="B1892" s="95"/>
      <c r="C1892" s="96"/>
      <c r="D1892" s="95"/>
      <c r="E1892" s="95"/>
      <c r="F1892" s="96"/>
      <c r="G1892" s="97"/>
      <c r="H1892" s="96"/>
      <c r="I1892" s="96"/>
      <c r="J1892" s="98"/>
      <c r="K1892" s="96"/>
      <c r="L1892" s="98"/>
      <c r="M1892" s="87"/>
      <c r="N1892" s="87"/>
    </row>
    <row r="1893" spans="1:14" ht="13">
      <c r="A1893" s="74"/>
      <c r="B1893" s="95"/>
      <c r="C1893" s="96"/>
      <c r="D1893" s="95"/>
      <c r="E1893" s="95"/>
      <c r="F1893" s="96"/>
      <c r="G1893" s="97"/>
      <c r="H1893" s="96"/>
      <c r="I1893" s="96"/>
      <c r="J1893" s="98"/>
      <c r="K1893" s="96"/>
      <c r="L1893" s="98"/>
      <c r="M1893" s="87"/>
      <c r="N1893" s="87"/>
    </row>
    <row r="1894" spans="1:14" ht="13">
      <c r="A1894" s="74"/>
      <c r="B1894" s="95"/>
      <c r="C1894" s="96"/>
      <c r="D1894" s="95"/>
      <c r="E1894" s="95"/>
      <c r="F1894" s="96"/>
      <c r="G1894" s="97"/>
      <c r="H1894" s="96"/>
      <c r="I1894" s="96"/>
      <c r="J1894" s="98"/>
      <c r="K1894" s="96"/>
      <c r="L1894" s="98"/>
      <c r="M1894" s="87"/>
      <c r="N1894" s="87"/>
    </row>
    <row r="1895" spans="1:14" ht="13">
      <c r="A1895" s="74"/>
      <c r="B1895" s="95"/>
      <c r="C1895" s="96"/>
      <c r="D1895" s="95"/>
      <c r="E1895" s="95"/>
      <c r="F1895" s="96"/>
      <c r="G1895" s="97"/>
      <c r="H1895" s="96"/>
      <c r="I1895" s="96"/>
      <c r="J1895" s="98"/>
      <c r="K1895" s="96"/>
      <c r="L1895" s="98"/>
      <c r="M1895" s="87"/>
      <c r="N1895" s="87"/>
    </row>
    <row r="1896" spans="1:14" ht="13">
      <c r="A1896" s="74"/>
      <c r="B1896" s="95"/>
      <c r="C1896" s="96"/>
      <c r="D1896" s="95"/>
      <c r="E1896" s="95"/>
      <c r="F1896" s="96"/>
      <c r="G1896" s="97"/>
      <c r="H1896" s="96"/>
      <c r="I1896" s="96"/>
      <c r="J1896" s="98"/>
      <c r="K1896" s="96"/>
      <c r="L1896" s="98"/>
      <c r="M1896" s="87"/>
      <c r="N1896" s="87"/>
    </row>
    <row r="1897" spans="1:14" ht="13">
      <c r="A1897" s="74"/>
      <c r="B1897" s="95"/>
      <c r="C1897" s="96"/>
      <c r="D1897" s="95"/>
      <c r="E1897" s="95"/>
      <c r="F1897" s="96"/>
      <c r="G1897" s="97"/>
      <c r="H1897" s="96"/>
      <c r="I1897" s="96"/>
      <c r="J1897" s="98"/>
      <c r="K1897" s="96"/>
      <c r="L1897" s="98"/>
      <c r="M1897" s="87"/>
      <c r="N1897" s="87"/>
    </row>
    <row r="1898" spans="1:14" ht="13">
      <c r="A1898" s="74"/>
      <c r="B1898" s="95"/>
      <c r="C1898" s="96"/>
      <c r="D1898" s="95"/>
      <c r="E1898" s="95"/>
      <c r="F1898" s="96"/>
      <c r="G1898" s="97"/>
      <c r="H1898" s="96"/>
      <c r="I1898" s="96"/>
      <c r="J1898" s="98"/>
      <c r="K1898" s="96"/>
      <c r="L1898" s="98"/>
      <c r="M1898" s="87"/>
      <c r="N1898" s="87"/>
    </row>
    <row r="1899" spans="1:14" ht="13">
      <c r="A1899" s="74"/>
      <c r="B1899" s="95"/>
      <c r="C1899" s="96"/>
      <c r="D1899" s="95"/>
      <c r="E1899" s="95"/>
      <c r="F1899" s="96"/>
      <c r="G1899" s="97"/>
      <c r="H1899" s="96"/>
      <c r="I1899" s="96"/>
      <c r="J1899" s="98"/>
      <c r="K1899" s="96"/>
      <c r="L1899" s="98"/>
      <c r="M1899" s="87"/>
      <c r="N1899" s="87"/>
    </row>
    <row r="1900" spans="1:14" ht="13">
      <c r="A1900" s="74"/>
      <c r="B1900" s="95"/>
      <c r="C1900" s="96"/>
      <c r="D1900" s="95"/>
      <c r="E1900" s="95"/>
      <c r="F1900" s="96"/>
      <c r="G1900" s="97"/>
      <c r="H1900" s="96"/>
      <c r="I1900" s="96"/>
      <c r="J1900" s="98"/>
      <c r="K1900" s="96"/>
      <c r="L1900" s="98"/>
      <c r="M1900" s="87"/>
      <c r="N1900" s="87"/>
    </row>
    <row r="1901" spans="1:14" ht="13">
      <c r="A1901" s="74"/>
      <c r="B1901" s="95"/>
      <c r="C1901" s="96"/>
      <c r="D1901" s="95"/>
      <c r="E1901" s="95"/>
      <c r="F1901" s="96"/>
      <c r="G1901" s="97"/>
      <c r="H1901" s="96"/>
      <c r="I1901" s="96"/>
      <c r="J1901" s="98"/>
      <c r="K1901" s="96"/>
      <c r="L1901" s="98"/>
      <c r="M1901" s="87"/>
      <c r="N1901" s="87"/>
    </row>
    <row r="1902" spans="1:14" ht="13">
      <c r="A1902" s="74"/>
      <c r="B1902" s="95"/>
      <c r="C1902" s="96"/>
      <c r="D1902" s="95"/>
      <c r="E1902" s="95"/>
      <c r="F1902" s="96"/>
      <c r="G1902" s="97"/>
      <c r="H1902" s="96"/>
      <c r="I1902" s="96"/>
      <c r="J1902" s="98"/>
      <c r="K1902" s="96"/>
      <c r="L1902" s="98"/>
      <c r="M1902" s="87"/>
      <c r="N1902" s="87"/>
    </row>
    <row r="1903" spans="1:14" ht="13">
      <c r="A1903" s="74"/>
      <c r="B1903" s="95"/>
      <c r="C1903" s="96"/>
      <c r="D1903" s="95"/>
      <c r="E1903" s="95"/>
      <c r="F1903" s="96"/>
      <c r="G1903" s="97"/>
      <c r="H1903" s="96"/>
      <c r="I1903" s="96"/>
      <c r="J1903" s="98"/>
      <c r="K1903" s="96"/>
      <c r="L1903" s="98"/>
      <c r="M1903" s="87"/>
      <c r="N1903" s="87"/>
    </row>
    <row r="1904" spans="1:14" ht="13">
      <c r="A1904" s="74"/>
      <c r="B1904" s="95"/>
      <c r="C1904" s="96"/>
      <c r="D1904" s="95"/>
      <c r="E1904" s="95"/>
      <c r="F1904" s="96"/>
      <c r="G1904" s="97"/>
      <c r="H1904" s="96"/>
      <c r="I1904" s="96"/>
      <c r="J1904" s="98"/>
      <c r="K1904" s="96"/>
      <c r="L1904" s="98"/>
      <c r="M1904" s="87"/>
      <c r="N1904" s="87"/>
    </row>
    <row r="1905" spans="1:14" ht="13">
      <c r="A1905" s="74"/>
      <c r="B1905" s="95"/>
      <c r="C1905" s="96"/>
      <c r="D1905" s="95"/>
      <c r="E1905" s="95"/>
      <c r="F1905" s="96"/>
      <c r="G1905" s="97"/>
      <c r="H1905" s="96"/>
      <c r="I1905" s="96"/>
      <c r="J1905" s="98"/>
      <c r="K1905" s="96"/>
      <c r="L1905" s="98"/>
      <c r="M1905" s="87"/>
      <c r="N1905" s="87"/>
    </row>
    <row r="1906" spans="1:14" ht="13">
      <c r="A1906" s="74"/>
      <c r="B1906" s="95"/>
      <c r="C1906" s="96"/>
      <c r="D1906" s="95"/>
      <c r="E1906" s="95"/>
      <c r="F1906" s="96"/>
      <c r="G1906" s="97"/>
      <c r="H1906" s="96"/>
      <c r="I1906" s="96"/>
      <c r="J1906" s="98"/>
      <c r="K1906" s="96"/>
      <c r="L1906" s="98"/>
      <c r="M1906" s="87"/>
      <c r="N1906" s="87"/>
    </row>
    <row r="1907" spans="1:14" ht="13">
      <c r="A1907" s="74"/>
      <c r="B1907" s="95"/>
      <c r="C1907" s="96"/>
      <c r="D1907" s="95"/>
      <c r="E1907" s="95"/>
      <c r="F1907" s="96"/>
      <c r="G1907" s="97"/>
      <c r="H1907" s="96"/>
      <c r="I1907" s="96"/>
      <c r="J1907" s="98"/>
      <c r="K1907" s="96"/>
      <c r="L1907" s="98"/>
      <c r="M1907" s="87"/>
      <c r="N1907" s="87"/>
    </row>
    <row r="1908" spans="1:14" ht="13">
      <c r="A1908" s="74"/>
      <c r="B1908" s="95"/>
      <c r="C1908" s="96"/>
      <c r="D1908" s="95"/>
      <c r="E1908" s="95"/>
      <c r="F1908" s="96"/>
      <c r="G1908" s="97"/>
      <c r="H1908" s="96"/>
      <c r="I1908" s="96"/>
      <c r="J1908" s="98"/>
      <c r="K1908" s="96"/>
      <c r="L1908" s="98"/>
      <c r="M1908" s="87"/>
      <c r="N1908" s="87"/>
    </row>
    <row r="1909" spans="1:14" ht="13">
      <c r="A1909" s="74"/>
      <c r="B1909" s="95"/>
      <c r="C1909" s="96"/>
      <c r="D1909" s="95"/>
      <c r="E1909" s="95"/>
      <c r="F1909" s="96"/>
      <c r="G1909" s="97"/>
      <c r="H1909" s="96"/>
      <c r="I1909" s="96"/>
      <c r="J1909" s="98"/>
      <c r="K1909" s="96"/>
      <c r="L1909" s="98"/>
      <c r="M1909" s="87"/>
      <c r="N1909" s="87"/>
    </row>
    <row r="1910" spans="1:14" ht="13">
      <c r="A1910" s="74"/>
      <c r="B1910" s="95"/>
      <c r="C1910" s="96"/>
      <c r="D1910" s="95"/>
      <c r="E1910" s="95"/>
      <c r="F1910" s="96"/>
      <c r="G1910" s="97"/>
      <c r="H1910" s="96"/>
      <c r="I1910" s="96"/>
      <c r="J1910" s="98"/>
      <c r="K1910" s="96"/>
      <c r="L1910" s="98"/>
      <c r="M1910" s="87"/>
      <c r="N1910" s="87"/>
    </row>
    <row r="1911" spans="1:14" ht="13">
      <c r="A1911" s="74"/>
      <c r="B1911" s="95"/>
      <c r="C1911" s="96"/>
      <c r="D1911" s="95"/>
      <c r="E1911" s="95"/>
      <c r="F1911" s="96"/>
      <c r="G1911" s="97"/>
      <c r="H1911" s="96"/>
      <c r="I1911" s="96"/>
      <c r="J1911" s="98"/>
      <c r="K1911" s="96"/>
      <c r="L1911" s="98"/>
      <c r="M1911" s="87"/>
      <c r="N1911" s="87"/>
    </row>
    <row r="1912" spans="1:14" ht="13">
      <c r="A1912" s="74"/>
      <c r="B1912" s="95"/>
      <c r="C1912" s="96"/>
      <c r="D1912" s="95"/>
      <c r="E1912" s="95"/>
      <c r="F1912" s="96"/>
      <c r="G1912" s="97"/>
      <c r="H1912" s="96"/>
      <c r="I1912" s="96"/>
      <c r="J1912" s="98"/>
      <c r="K1912" s="96"/>
      <c r="L1912" s="98"/>
      <c r="M1912" s="87"/>
      <c r="N1912" s="87"/>
    </row>
    <row r="1913" spans="1:14" ht="13">
      <c r="A1913" s="74"/>
      <c r="B1913" s="95"/>
      <c r="C1913" s="96"/>
      <c r="D1913" s="95"/>
      <c r="E1913" s="95"/>
      <c r="F1913" s="96"/>
      <c r="G1913" s="97"/>
      <c r="H1913" s="96"/>
      <c r="I1913" s="96"/>
      <c r="J1913" s="98"/>
      <c r="K1913" s="96"/>
      <c r="L1913" s="98"/>
      <c r="M1913" s="87"/>
      <c r="N1913" s="87"/>
    </row>
    <row r="1914" spans="1:14" ht="13">
      <c r="A1914" s="74"/>
      <c r="B1914" s="95"/>
      <c r="C1914" s="96"/>
      <c r="D1914" s="95"/>
      <c r="E1914" s="95"/>
      <c r="F1914" s="96"/>
      <c r="G1914" s="97"/>
      <c r="H1914" s="96"/>
      <c r="I1914" s="96"/>
      <c r="J1914" s="98"/>
      <c r="K1914" s="96"/>
      <c r="L1914" s="98"/>
      <c r="M1914" s="87"/>
      <c r="N1914" s="87"/>
    </row>
    <row r="1915" spans="1:14" ht="13">
      <c r="A1915" s="74"/>
      <c r="B1915" s="95"/>
      <c r="C1915" s="96"/>
      <c r="D1915" s="95"/>
      <c r="E1915" s="95"/>
      <c r="F1915" s="96"/>
      <c r="G1915" s="97"/>
      <c r="H1915" s="96"/>
      <c r="I1915" s="96"/>
      <c r="J1915" s="98"/>
      <c r="K1915" s="96"/>
      <c r="L1915" s="98"/>
      <c r="M1915" s="87"/>
      <c r="N1915" s="87"/>
    </row>
    <row r="1916" spans="1:14" ht="13">
      <c r="A1916" s="74"/>
      <c r="B1916" s="95"/>
      <c r="C1916" s="96"/>
      <c r="D1916" s="95"/>
      <c r="E1916" s="95"/>
      <c r="F1916" s="96"/>
      <c r="G1916" s="97"/>
      <c r="H1916" s="96"/>
      <c r="I1916" s="96"/>
      <c r="J1916" s="98"/>
      <c r="K1916" s="96"/>
      <c r="L1916" s="98"/>
      <c r="M1916" s="87"/>
      <c r="N1916" s="87"/>
    </row>
    <row r="1917" spans="1:14" ht="13">
      <c r="A1917" s="74"/>
      <c r="B1917" s="95"/>
      <c r="C1917" s="96"/>
      <c r="D1917" s="95"/>
      <c r="E1917" s="95"/>
      <c r="F1917" s="96"/>
      <c r="G1917" s="97"/>
      <c r="H1917" s="96"/>
      <c r="I1917" s="96"/>
      <c r="J1917" s="98"/>
      <c r="K1917" s="96"/>
      <c r="L1917" s="98"/>
      <c r="M1917" s="87"/>
      <c r="N1917" s="87"/>
    </row>
    <row r="1918" spans="1:14" ht="13">
      <c r="A1918" s="74"/>
      <c r="B1918" s="95"/>
      <c r="C1918" s="96"/>
      <c r="D1918" s="95"/>
      <c r="E1918" s="95"/>
      <c r="F1918" s="96"/>
      <c r="G1918" s="97"/>
      <c r="H1918" s="96"/>
      <c r="I1918" s="96"/>
      <c r="J1918" s="98"/>
      <c r="K1918" s="96"/>
      <c r="L1918" s="98"/>
      <c r="M1918" s="87"/>
      <c r="N1918" s="87"/>
    </row>
    <row r="1919" spans="1:14" ht="13">
      <c r="A1919" s="74"/>
      <c r="B1919" s="95"/>
      <c r="C1919" s="96"/>
      <c r="D1919" s="95"/>
      <c r="E1919" s="95"/>
      <c r="F1919" s="96"/>
      <c r="G1919" s="97"/>
      <c r="H1919" s="96"/>
      <c r="I1919" s="96"/>
      <c r="J1919" s="98"/>
      <c r="K1919" s="96"/>
      <c r="L1919" s="98"/>
      <c r="M1919" s="87"/>
      <c r="N1919" s="87"/>
    </row>
    <row r="1920" spans="1:14" ht="13">
      <c r="A1920" s="74"/>
      <c r="B1920" s="95"/>
      <c r="C1920" s="96"/>
      <c r="D1920" s="95"/>
      <c r="E1920" s="95"/>
      <c r="F1920" s="96"/>
      <c r="G1920" s="97"/>
      <c r="H1920" s="96"/>
      <c r="I1920" s="96"/>
      <c r="J1920" s="98"/>
      <c r="K1920" s="96"/>
      <c r="L1920" s="98"/>
      <c r="M1920" s="87"/>
      <c r="N1920" s="87"/>
    </row>
    <row r="1921" spans="1:14" ht="13">
      <c r="A1921" s="74"/>
      <c r="B1921" s="95"/>
      <c r="C1921" s="96"/>
      <c r="D1921" s="95"/>
      <c r="E1921" s="95"/>
      <c r="F1921" s="96"/>
      <c r="G1921" s="97"/>
      <c r="H1921" s="96"/>
      <c r="I1921" s="96"/>
      <c r="J1921" s="98"/>
      <c r="K1921" s="96"/>
      <c r="L1921" s="98"/>
      <c r="M1921" s="87"/>
      <c r="N1921" s="87"/>
    </row>
    <row r="1922" spans="1:14" ht="13">
      <c r="A1922" s="74"/>
      <c r="B1922" s="95"/>
      <c r="C1922" s="96"/>
      <c r="D1922" s="95"/>
      <c r="E1922" s="95"/>
      <c r="F1922" s="96"/>
      <c r="G1922" s="97"/>
      <c r="H1922" s="96"/>
      <c r="I1922" s="96"/>
      <c r="J1922" s="98"/>
      <c r="K1922" s="96"/>
      <c r="L1922" s="98"/>
      <c r="M1922" s="87"/>
      <c r="N1922" s="87"/>
    </row>
    <row r="1923" spans="1:14" ht="13">
      <c r="A1923" s="74"/>
      <c r="B1923" s="95"/>
      <c r="C1923" s="96"/>
      <c r="D1923" s="95"/>
      <c r="E1923" s="95"/>
      <c r="F1923" s="96"/>
      <c r="G1923" s="97"/>
      <c r="H1923" s="96"/>
      <c r="I1923" s="96"/>
      <c r="J1923" s="98"/>
      <c r="K1923" s="96"/>
      <c r="L1923" s="98"/>
      <c r="M1923" s="87"/>
      <c r="N1923" s="87"/>
    </row>
    <row r="1924" spans="1:14" ht="13">
      <c r="A1924" s="74"/>
      <c r="B1924" s="95"/>
      <c r="C1924" s="96"/>
      <c r="D1924" s="95"/>
      <c r="E1924" s="95"/>
      <c r="F1924" s="96"/>
      <c r="G1924" s="97"/>
      <c r="H1924" s="96"/>
      <c r="I1924" s="96"/>
      <c r="J1924" s="98"/>
      <c r="K1924" s="96"/>
      <c r="L1924" s="98"/>
      <c r="M1924" s="87"/>
      <c r="N1924" s="87"/>
    </row>
    <row r="1925" spans="1:14" ht="13">
      <c r="A1925" s="74"/>
      <c r="B1925" s="95"/>
      <c r="C1925" s="96"/>
      <c r="D1925" s="95"/>
      <c r="E1925" s="95"/>
      <c r="F1925" s="96"/>
      <c r="G1925" s="97"/>
      <c r="H1925" s="96"/>
      <c r="I1925" s="96"/>
      <c r="J1925" s="98"/>
      <c r="K1925" s="96"/>
      <c r="L1925" s="98"/>
      <c r="M1925" s="87"/>
      <c r="N1925" s="87"/>
    </row>
    <row r="1926" spans="1:14" ht="13">
      <c r="A1926" s="74"/>
      <c r="B1926" s="95"/>
      <c r="C1926" s="96"/>
      <c r="D1926" s="95"/>
      <c r="E1926" s="95"/>
      <c r="F1926" s="96"/>
      <c r="G1926" s="97"/>
      <c r="H1926" s="96"/>
      <c r="I1926" s="96"/>
      <c r="J1926" s="98"/>
      <c r="K1926" s="96"/>
      <c r="L1926" s="98"/>
      <c r="M1926" s="87"/>
      <c r="N1926" s="87"/>
    </row>
    <row r="1927" spans="1:14" ht="13">
      <c r="A1927" s="74"/>
      <c r="B1927" s="95"/>
      <c r="C1927" s="96"/>
      <c r="D1927" s="95"/>
      <c r="E1927" s="95"/>
      <c r="F1927" s="96"/>
      <c r="G1927" s="97"/>
      <c r="H1927" s="96"/>
      <c r="I1927" s="96"/>
      <c r="J1927" s="98"/>
      <c r="K1927" s="96"/>
      <c r="L1927" s="98"/>
      <c r="M1927" s="87"/>
      <c r="N1927" s="87"/>
    </row>
    <row r="1928" spans="1:14" ht="13">
      <c r="A1928" s="74"/>
      <c r="B1928" s="95"/>
      <c r="C1928" s="96"/>
      <c r="D1928" s="95"/>
      <c r="E1928" s="95"/>
      <c r="F1928" s="96"/>
      <c r="G1928" s="97"/>
      <c r="H1928" s="96"/>
      <c r="I1928" s="96"/>
      <c r="J1928" s="98"/>
      <c r="K1928" s="96"/>
      <c r="L1928" s="98"/>
      <c r="M1928" s="87"/>
      <c r="N1928" s="87"/>
    </row>
    <row r="1929" spans="1:14" ht="13">
      <c r="A1929" s="74"/>
      <c r="B1929" s="95"/>
      <c r="C1929" s="96"/>
      <c r="D1929" s="95"/>
      <c r="E1929" s="95"/>
      <c r="F1929" s="96"/>
      <c r="G1929" s="97"/>
      <c r="H1929" s="96"/>
      <c r="I1929" s="96"/>
      <c r="J1929" s="98"/>
      <c r="K1929" s="96"/>
      <c r="L1929" s="98"/>
      <c r="M1929" s="87"/>
      <c r="N1929" s="87"/>
    </row>
    <row r="1930" spans="1:14" ht="13">
      <c r="A1930" s="74"/>
      <c r="B1930" s="95"/>
      <c r="C1930" s="96"/>
      <c r="D1930" s="95"/>
      <c r="E1930" s="95"/>
      <c r="F1930" s="96"/>
      <c r="G1930" s="97"/>
      <c r="H1930" s="96"/>
      <c r="I1930" s="96"/>
      <c r="J1930" s="98"/>
      <c r="K1930" s="96"/>
      <c r="L1930" s="98"/>
      <c r="M1930" s="87"/>
      <c r="N1930" s="87"/>
    </row>
    <row r="1931" spans="1:14" ht="13">
      <c r="A1931" s="74"/>
      <c r="B1931" s="95"/>
      <c r="C1931" s="96"/>
      <c r="D1931" s="95"/>
      <c r="E1931" s="95"/>
      <c r="F1931" s="96"/>
      <c r="G1931" s="97"/>
      <c r="H1931" s="96"/>
      <c r="I1931" s="96"/>
      <c r="J1931" s="98"/>
      <c r="K1931" s="96"/>
      <c r="L1931" s="98"/>
      <c r="M1931" s="87"/>
      <c r="N1931" s="87"/>
    </row>
    <row r="1932" spans="1:14" ht="13">
      <c r="A1932" s="74"/>
      <c r="B1932" s="95"/>
      <c r="C1932" s="96"/>
      <c r="D1932" s="95"/>
      <c r="E1932" s="95"/>
      <c r="F1932" s="96"/>
      <c r="G1932" s="97"/>
      <c r="H1932" s="96"/>
      <c r="I1932" s="96"/>
      <c r="J1932" s="98"/>
      <c r="K1932" s="96"/>
      <c r="L1932" s="98"/>
      <c r="M1932" s="87"/>
      <c r="N1932" s="87"/>
    </row>
    <row r="1933" spans="1:14" ht="13">
      <c r="A1933" s="74"/>
      <c r="B1933" s="95"/>
      <c r="C1933" s="96"/>
      <c r="D1933" s="95"/>
      <c r="E1933" s="95"/>
      <c r="F1933" s="96"/>
      <c r="G1933" s="97"/>
      <c r="H1933" s="96"/>
      <c r="I1933" s="96"/>
      <c r="J1933" s="98"/>
      <c r="K1933" s="96"/>
      <c r="L1933" s="98"/>
      <c r="M1933" s="87"/>
      <c r="N1933" s="87"/>
    </row>
    <row r="1934" spans="1:14" ht="13">
      <c r="A1934" s="74"/>
      <c r="B1934" s="95"/>
      <c r="C1934" s="96"/>
      <c r="D1934" s="95"/>
      <c r="E1934" s="95"/>
      <c r="F1934" s="96"/>
      <c r="G1934" s="97"/>
      <c r="H1934" s="96"/>
      <c r="I1934" s="96"/>
      <c r="J1934" s="98"/>
      <c r="K1934" s="96"/>
      <c r="L1934" s="98"/>
      <c r="M1934" s="87"/>
      <c r="N1934" s="87"/>
    </row>
    <row r="1935" spans="1:14" ht="13">
      <c r="A1935" s="74"/>
      <c r="B1935" s="95"/>
      <c r="C1935" s="96"/>
      <c r="D1935" s="95"/>
      <c r="E1935" s="95"/>
      <c r="F1935" s="96"/>
      <c r="G1935" s="97"/>
      <c r="H1935" s="96"/>
      <c r="I1935" s="96"/>
      <c r="J1935" s="98"/>
      <c r="K1935" s="96"/>
      <c r="L1935" s="98"/>
      <c r="M1935" s="87"/>
      <c r="N1935" s="87"/>
    </row>
    <row r="1936" spans="1:14" ht="13">
      <c r="A1936" s="74"/>
      <c r="B1936" s="95"/>
      <c r="C1936" s="96"/>
      <c r="D1936" s="95"/>
      <c r="E1936" s="95"/>
      <c r="F1936" s="96"/>
      <c r="G1936" s="97"/>
      <c r="H1936" s="96"/>
      <c r="I1936" s="96"/>
      <c r="J1936" s="98"/>
      <c r="K1936" s="96"/>
      <c r="L1936" s="98"/>
      <c r="M1936" s="87"/>
      <c r="N1936" s="87"/>
    </row>
    <row r="1937" spans="1:14" ht="13">
      <c r="A1937" s="74"/>
      <c r="B1937" s="95"/>
      <c r="C1937" s="96"/>
      <c r="D1937" s="95"/>
      <c r="E1937" s="95"/>
      <c r="F1937" s="96"/>
      <c r="G1937" s="97"/>
      <c r="H1937" s="96"/>
      <c r="I1937" s="96"/>
      <c r="J1937" s="98"/>
      <c r="K1937" s="96"/>
      <c r="L1937" s="98"/>
      <c r="M1937" s="87"/>
      <c r="N1937" s="87"/>
    </row>
    <row r="1938" spans="1:14" ht="13">
      <c r="A1938" s="74"/>
      <c r="B1938" s="95"/>
      <c r="C1938" s="96"/>
      <c r="D1938" s="95"/>
      <c r="E1938" s="95"/>
      <c r="F1938" s="96"/>
      <c r="G1938" s="97"/>
      <c r="H1938" s="96"/>
      <c r="I1938" s="96"/>
      <c r="J1938" s="98"/>
      <c r="K1938" s="96"/>
      <c r="L1938" s="98"/>
      <c r="M1938" s="87"/>
      <c r="N1938" s="87"/>
    </row>
    <row r="1939" spans="1:14" ht="13">
      <c r="A1939" s="74"/>
      <c r="B1939" s="95"/>
      <c r="C1939" s="96"/>
      <c r="D1939" s="95"/>
      <c r="E1939" s="95"/>
      <c r="F1939" s="96"/>
      <c r="G1939" s="97"/>
      <c r="H1939" s="96"/>
      <c r="I1939" s="96"/>
      <c r="J1939" s="98"/>
      <c r="K1939" s="96"/>
      <c r="L1939" s="98"/>
      <c r="M1939" s="87"/>
      <c r="N1939" s="87"/>
    </row>
    <row r="1940" spans="1:14" ht="13">
      <c r="A1940" s="74"/>
      <c r="B1940" s="95"/>
      <c r="C1940" s="96"/>
      <c r="D1940" s="95"/>
      <c r="E1940" s="95"/>
      <c r="F1940" s="96"/>
      <c r="G1940" s="97"/>
      <c r="H1940" s="96"/>
      <c r="I1940" s="96"/>
      <c r="J1940" s="98"/>
      <c r="K1940" s="96"/>
      <c r="L1940" s="98"/>
      <c r="M1940" s="87"/>
      <c r="N1940" s="87"/>
    </row>
    <row r="1941" spans="1:14" ht="13">
      <c r="A1941" s="74"/>
      <c r="B1941" s="95"/>
      <c r="C1941" s="96"/>
      <c r="D1941" s="95"/>
      <c r="E1941" s="95"/>
      <c r="F1941" s="96"/>
      <c r="G1941" s="97"/>
      <c r="H1941" s="96"/>
      <c r="I1941" s="96"/>
      <c r="J1941" s="98"/>
      <c r="K1941" s="96"/>
      <c r="L1941" s="98"/>
      <c r="M1941" s="87"/>
      <c r="N1941" s="87"/>
    </row>
    <row r="1942" spans="1:14" ht="13">
      <c r="A1942" s="74"/>
      <c r="B1942" s="95"/>
      <c r="C1942" s="96"/>
      <c r="D1942" s="95"/>
      <c r="E1942" s="95"/>
      <c r="F1942" s="96"/>
      <c r="G1942" s="97"/>
      <c r="H1942" s="96"/>
      <c r="I1942" s="96"/>
      <c r="J1942" s="98"/>
      <c r="K1942" s="96"/>
      <c r="L1942" s="98"/>
      <c r="M1942" s="87"/>
      <c r="N1942" s="87"/>
    </row>
    <row r="1943" spans="1:14" ht="13">
      <c r="A1943" s="74"/>
      <c r="B1943" s="95"/>
      <c r="C1943" s="96"/>
      <c r="D1943" s="95"/>
      <c r="E1943" s="95"/>
      <c r="F1943" s="96"/>
      <c r="G1943" s="97"/>
      <c r="H1943" s="96"/>
      <c r="I1943" s="96"/>
      <c r="J1943" s="98"/>
      <c r="K1943" s="96"/>
      <c r="L1943" s="98"/>
      <c r="M1943" s="87"/>
      <c r="N1943" s="87"/>
    </row>
    <row r="1944" spans="1:14" ht="13">
      <c r="A1944" s="74"/>
      <c r="B1944" s="95"/>
      <c r="C1944" s="96"/>
      <c r="D1944" s="95"/>
      <c r="E1944" s="95"/>
      <c r="F1944" s="96"/>
      <c r="G1944" s="97"/>
      <c r="H1944" s="96"/>
      <c r="I1944" s="96"/>
      <c r="J1944" s="98"/>
      <c r="K1944" s="96"/>
      <c r="L1944" s="98"/>
      <c r="M1944" s="87"/>
      <c r="N1944" s="87"/>
    </row>
    <row r="1945" spans="1:14" ht="13">
      <c r="A1945" s="74"/>
      <c r="B1945" s="95"/>
      <c r="C1945" s="96"/>
      <c r="D1945" s="95"/>
      <c r="E1945" s="95"/>
      <c r="F1945" s="96"/>
      <c r="G1945" s="97"/>
      <c r="H1945" s="96"/>
      <c r="I1945" s="96"/>
      <c r="J1945" s="98"/>
      <c r="K1945" s="96"/>
      <c r="L1945" s="98"/>
      <c r="M1945" s="87"/>
      <c r="N1945" s="87"/>
    </row>
    <row r="1946" spans="1:14" ht="13">
      <c r="A1946" s="74"/>
      <c r="B1946" s="95"/>
      <c r="C1946" s="96"/>
      <c r="D1946" s="95"/>
      <c r="E1946" s="95"/>
      <c r="F1946" s="96"/>
      <c r="G1946" s="97"/>
      <c r="H1946" s="96"/>
      <c r="I1946" s="96"/>
      <c r="J1946" s="98"/>
      <c r="K1946" s="96"/>
      <c r="L1946" s="98"/>
      <c r="M1946" s="87"/>
      <c r="N1946" s="87"/>
    </row>
    <row r="1947" spans="1:14" ht="13">
      <c r="A1947" s="74"/>
      <c r="B1947" s="95"/>
      <c r="C1947" s="96"/>
      <c r="D1947" s="95"/>
      <c r="E1947" s="95"/>
      <c r="F1947" s="96"/>
      <c r="G1947" s="97"/>
      <c r="H1947" s="96"/>
      <c r="I1947" s="96"/>
      <c r="J1947" s="98"/>
      <c r="K1947" s="96"/>
      <c r="L1947" s="98"/>
      <c r="M1947" s="87"/>
      <c r="N1947" s="87"/>
    </row>
    <row r="1948" spans="1:14" ht="13">
      <c r="A1948" s="74"/>
      <c r="B1948" s="95"/>
      <c r="C1948" s="96"/>
      <c r="D1948" s="95"/>
      <c r="E1948" s="95"/>
      <c r="F1948" s="96"/>
      <c r="G1948" s="97"/>
      <c r="H1948" s="96"/>
      <c r="I1948" s="96"/>
      <c r="J1948" s="98"/>
      <c r="K1948" s="96"/>
      <c r="L1948" s="98"/>
      <c r="M1948" s="87"/>
      <c r="N1948" s="87"/>
    </row>
    <row r="1949" spans="1:14" ht="13">
      <c r="A1949" s="74"/>
      <c r="B1949" s="95"/>
      <c r="C1949" s="96"/>
      <c r="D1949" s="95"/>
      <c r="E1949" s="95"/>
      <c r="F1949" s="96"/>
      <c r="G1949" s="97"/>
      <c r="H1949" s="96"/>
      <c r="I1949" s="96"/>
      <c r="J1949" s="98"/>
      <c r="K1949" s="96"/>
      <c r="L1949" s="98"/>
      <c r="M1949" s="87"/>
      <c r="N1949" s="87"/>
    </row>
    <row r="1950" spans="1:14" ht="13">
      <c r="A1950" s="74"/>
      <c r="B1950" s="95"/>
      <c r="C1950" s="96"/>
      <c r="D1950" s="95"/>
      <c r="E1950" s="95"/>
      <c r="F1950" s="96"/>
      <c r="G1950" s="97"/>
      <c r="H1950" s="96"/>
      <c r="I1950" s="96"/>
      <c r="J1950" s="98"/>
      <c r="K1950" s="96"/>
      <c r="L1950" s="98"/>
      <c r="M1950" s="87"/>
      <c r="N1950" s="87"/>
    </row>
    <row r="1951" spans="1:14" ht="13">
      <c r="A1951" s="74"/>
      <c r="B1951" s="95"/>
      <c r="C1951" s="96"/>
      <c r="D1951" s="95"/>
      <c r="E1951" s="95"/>
      <c r="F1951" s="96"/>
      <c r="G1951" s="97"/>
      <c r="H1951" s="96"/>
      <c r="I1951" s="96"/>
      <c r="J1951" s="98"/>
      <c r="K1951" s="96"/>
      <c r="L1951" s="98"/>
      <c r="M1951" s="87"/>
      <c r="N1951" s="87"/>
    </row>
    <row r="1952" spans="1:14" ht="13">
      <c r="A1952" s="74"/>
      <c r="B1952" s="95"/>
      <c r="C1952" s="96"/>
      <c r="D1952" s="95"/>
      <c r="E1952" s="95"/>
      <c r="F1952" s="96"/>
      <c r="G1952" s="97"/>
      <c r="H1952" s="96"/>
      <c r="I1952" s="96"/>
      <c r="J1952" s="98"/>
      <c r="K1952" s="96"/>
      <c r="L1952" s="98"/>
      <c r="M1952" s="87"/>
      <c r="N1952" s="87"/>
    </row>
    <row r="1953" spans="1:14" ht="13">
      <c r="A1953" s="74"/>
      <c r="B1953" s="95"/>
      <c r="C1953" s="96"/>
      <c r="D1953" s="95"/>
      <c r="E1953" s="95"/>
      <c r="F1953" s="96"/>
      <c r="G1953" s="97"/>
      <c r="H1953" s="96"/>
      <c r="I1953" s="96"/>
      <c r="J1953" s="98"/>
      <c r="K1953" s="96"/>
      <c r="L1953" s="98"/>
      <c r="M1953" s="87"/>
      <c r="N1953" s="87"/>
    </row>
    <row r="1954" spans="1:14" ht="13">
      <c r="A1954" s="74"/>
      <c r="B1954" s="95"/>
      <c r="C1954" s="96"/>
      <c r="D1954" s="95"/>
      <c r="E1954" s="95"/>
      <c r="F1954" s="96"/>
      <c r="G1954" s="97"/>
      <c r="H1954" s="96"/>
      <c r="I1954" s="96"/>
      <c r="J1954" s="98"/>
      <c r="K1954" s="96"/>
      <c r="L1954" s="98"/>
      <c r="M1954" s="87"/>
      <c r="N1954" s="87"/>
    </row>
    <row r="1955" spans="1:14" ht="13">
      <c r="A1955" s="74"/>
      <c r="B1955" s="95"/>
      <c r="C1955" s="96"/>
      <c r="D1955" s="95"/>
      <c r="E1955" s="95"/>
      <c r="F1955" s="96"/>
      <c r="G1955" s="97"/>
      <c r="H1955" s="96"/>
      <c r="I1955" s="96"/>
      <c r="J1955" s="98"/>
      <c r="K1955" s="96"/>
      <c r="L1955" s="98"/>
      <c r="M1955" s="87"/>
      <c r="N1955" s="87"/>
    </row>
    <row r="1956" spans="1:14" ht="13">
      <c r="A1956" s="74"/>
      <c r="B1956" s="95"/>
      <c r="C1956" s="96"/>
      <c r="D1956" s="95"/>
      <c r="E1956" s="95"/>
      <c r="F1956" s="96"/>
      <c r="G1956" s="97"/>
      <c r="H1956" s="96"/>
      <c r="I1956" s="96"/>
      <c r="J1956" s="98"/>
      <c r="K1956" s="96"/>
      <c r="L1956" s="98"/>
      <c r="M1956" s="87"/>
      <c r="N1956" s="87"/>
    </row>
    <row r="1957" spans="1:14" ht="13">
      <c r="A1957" s="74"/>
      <c r="B1957" s="95"/>
      <c r="C1957" s="96"/>
      <c r="D1957" s="95"/>
      <c r="E1957" s="95"/>
      <c r="F1957" s="96"/>
      <c r="G1957" s="97"/>
      <c r="H1957" s="96"/>
      <c r="I1957" s="96"/>
      <c r="J1957" s="98"/>
      <c r="K1957" s="96"/>
      <c r="L1957" s="98"/>
      <c r="M1957" s="87"/>
      <c r="N1957" s="87"/>
    </row>
    <row r="1958" spans="1:14" ht="13">
      <c r="A1958" s="74"/>
      <c r="B1958" s="95"/>
      <c r="C1958" s="96"/>
      <c r="D1958" s="95"/>
      <c r="E1958" s="95"/>
      <c r="F1958" s="96"/>
      <c r="G1958" s="97"/>
      <c r="H1958" s="96"/>
      <c r="I1958" s="96"/>
      <c r="J1958" s="98"/>
      <c r="K1958" s="96"/>
      <c r="L1958" s="98"/>
      <c r="M1958" s="87"/>
      <c r="N1958" s="87"/>
    </row>
    <row r="1959" spans="1:14" ht="13">
      <c r="A1959" s="74"/>
      <c r="B1959" s="95"/>
      <c r="C1959" s="96"/>
      <c r="D1959" s="95"/>
      <c r="E1959" s="95"/>
      <c r="F1959" s="96"/>
      <c r="G1959" s="97"/>
      <c r="H1959" s="96"/>
      <c r="I1959" s="96"/>
      <c r="J1959" s="98"/>
      <c r="K1959" s="96"/>
      <c r="L1959" s="98"/>
      <c r="M1959" s="87"/>
      <c r="N1959" s="87"/>
    </row>
    <row r="1960" spans="1:14" ht="13">
      <c r="A1960" s="74"/>
      <c r="B1960" s="95"/>
      <c r="C1960" s="96"/>
      <c r="D1960" s="95"/>
      <c r="E1960" s="95"/>
      <c r="F1960" s="96"/>
      <c r="G1960" s="97"/>
      <c r="H1960" s="96"/>
      <c r="I1960" s="96"/>
      <c r="J1960" s="98"/>
      <c r="K1960" s="96"/>
      <c r="L1960" s="98"/>
      <c r="M1960" s="87"/>
      <c r="N1960" s="87"/>
    </row>
    <row r="1961" spans="1:14" ht="13">
      <c r="A1961" s="74"/>
      <c r="B1961" s="95"/>
      <c r="C1961" s="96"/>
      <c r="D1961" s="95"/>
      <c r="E1961" s="95"/>
      <c r="F1961" s="96"/>
      <c r="G1961" s="97"/>
      <c r="H1961" s="96"/>
      <c r="I1961" s="96"/>
      <c r="J1961" s="98"/>
      <c r="K1961" s="96"/>
      <c r="L1961" s="98"/>
      <c r="M1961" s="87"/>
      <c r="N1961" s="87"/>
    </row>
    <row r="1962" spans="1:14" ht="13">
      <c r="A1962" s="74"/>
      <c r="B1962" s="95"/>
      <c r="C1962" s="96"/>
      <c r="D1962" s="95"/>
      <c r="E1962" s="95"/>
      <c r="F1962" s="96"/>
      <c r="G1962" s="97"/>
      <c r="H1962" s="96"/>
      <c r="I1962" s="96"/>
      <c r="J1962" s="98"/>
      <c r="K1962" s="96"/>
      <c r="L1962" s="98"/>
      <c r="M1962" s="87"/>
      <c r="N1962" s="87"/>
    </row>
    <row r="1963" spans="1:14" ht="13">
      <c r="A1963" s="74"/>
      <c r="B1963" s="95"/>
      <c r="C1963" s="96"/>
      <c r="D1963" s="95"/>
      <c r="E1963" s="95"/>
      <c r="F1963" s="96"/>
      <c r="G1963" s="97"/>
      <c r="H1963" s="96"/>
      <c r="I1963" s="96"/>
      <c r="J1963" s="98"/>
      <c r="K1963" s="96"/>
      <c r="L1963" s="98"/>
      <c r="M1963" s="87"/>
      <c r="N1963" s="87"/>
    </row>
    <row r="1964" spans="1:14" ht="13">
      <c r="A1964" s="74"/>
      <c r="B1964" s="95"/>
      <c r="C1964" s="96"/>
      <c r="D1964" s="95"/>
      <c r="E1964" s="95"/>
      <c r="F1964" s="96"/>
      <c r="G1964" s="97"/>
      <c r="H1964" s="96"/>
      <c r="I1964" s="96"/>
      <c r="J1964" s="98"/>
      <c r="K1964" s="96"/>
      <c r="L1964" s="98"/>
      <c r="M1964" s="87"/>
      <c r="N1964" s="87"/>
    </row>
    <row r="1965" spans="1:14" ht="13">
      <c r="A1965" s="74"/>
      <c r="B1965" s="95"/>
      <c r="C1965" s="96"/>
      <c r="D1965" s="95"/>
      <c r="E1965" s="95"/>
      <c r="F1965" s="96"/>
      <c r="G1965" s="97"/>
      <c r="H1965" s="96"/>
      <c r="I1965" s="96"/>
      <c r="J1965" s="98"/>
      <c r="K1965" s="96"/>
      <c r="L1965" s="98"/>
      <c r="M1965" s="87"/>
      <c r="N1965" s="87"/>
    </row>
    <row r="1966" spans="1:14" ht="13">
      <c r="A1966" s="74"/>
      <c r="B1966" s="95"/>
      <c r="C1966" s="96"/>
      <c r="D1966" s="95"/>
      <c r="E1966" s="95"/>
      <c r="F1966" s="96"/>
      <c r="G1966" s="97"/>
      <c r="H1966" s="96"/>
      <c r="I1966" s="96"/>
      <c r="J1966" s="98"/>
      <c r="K1966" s="96"/>
      <c r="L1966" s="98"/>
      <c r="M1966" s="87"/>
      <c r="N1966" s="87"/>
    </row>
    <row r="1967" spans="1:14" ht="13">
      <c r="A1967" s="74"/>
      <c r="B1967" s="95"/>
      <c r="C1967" s="96"/>
      <c r="D1967" s="95"/>
      <c r="E1967" s="95"/>
      <c r="F1967" s="96"/>
      <c r="G1967" s="97"/>
      <c r="H1967" s="96"/>
      <c r="I1967" s="96"/>
      <c r="J1967" s="98"/>
      <c r="K1967" s="96"/>
      <c r="L1967" s="98"/>
      <c r="M1967" s="87"/>
      <c r="N1967" s="87"/>
    </row>
    <row r="1968" spans="1:14" ht="13">
      <c r="A1968" s="74"/>
      <c r="B1968" s="95"/>
      <c r="C1968" s="96"/>
      <c r="D1968" s="95"/>
      <c r="E1968" s="95"/>
      <c r="F1968" s="96"/>
      <c r="G1968" s="97"/>
      <c r="H1968" s="96"/>
      <c r="I1968" s="96"/>
      <c r="J1968" s="98"/>
      <c r="K1968" s="96"/>
      <c r="L1968" s="98"/>
      <c r="M1968" s="87"/>
      <c r="N1968" s="87"/>
    </row>
    <row r="1969" spans="1:14" ht="13">
      <c r="A1969" s="74"/>
      <c r="B1969" s="95"/>
      <c r="C1969" s="96"/>
      <c r="D1969" s="95"/>
      <c r="E1969" s="95"/>
      <c r="F1969" s="96"/>
      <c r="G1969" s="97"/>
      <c r="H1969" s="96"/>
      <c r="I1969" s="96"/>
      <c r="J1969" s="98"/>
      <c r="K1969" s="96"/>
      <c r="L1969" s="98"/>
      <c r="M1969" s="87"/>
      <c r="N1969" s="87"/>
    </row>
    <row r="1970" spans="1:14" ht="13">
      <c r="A1970" s="74"/>
      <c r="B1970" s="95"/>
      <c r="C1970" s="96"/>
      <c r="D1970" s="95"/>
      <c r="E1970" s="95"/>
      <c r="F1970" s="96"/>
      <c r="G1970" s="97"/>
      <c r="H1970" s="96"/>
      <c r="I1970" s="96"/>
      <c r="J1970" s="98"/>
      <c r="K1970" s="96"/>
      <c r="L1970" s="98"/>
      <c r="M1970" s="87"/>
      <c r="N1970" s="87"/>
    </row>
    <row r="1971" spans="1:14" ht="13">
      <c r="A1971" s="74"/>
      <c r="B1971" s="95"/>
      <c r="C1971" s="96"/>
      <c r="D1971" s="95"/>
      <c r="E1971" s="95"/>
      <c r="F1971" s="96"/>
      <c r="G1971" s="97"/>
      <c r="H1971" s="96"/>
      <c r="I1971" s="96"/>
      <c r="J1971" s="98"/>
      <c r="K1971" s="96"/>
      <c r="L1971" s="98"/>
      <c r="M1971" s="87"/>
      <c r="N1971" s="87"/>
    </row>
    <row r="1972" spans="1:14" ht="13">
      <c r="A1972" s="74"/>
      <c r="B1972" s="95"/>
      <c r="C1972" s="96"/>
      <c r="D1972" s="95"/>
      <c r="E1972" s="95"/>
      <c r="F1972" s="96"/>
      <c r="G1972" s="97"/>
      <c r="H1972" s="96"/>
      <c r="I1972" s="96"/>
      <c r="J1972" s="98"/>
      <c r="K1972" s="96"/>
      <c r="L1972" s="98"/>
      <c r="M1972" s="87"/>
      <c r="N1972" s="87"/>
    </row>
    <row r="1973" spans="1:14" ht="13">
      <c r="A1973" s="74"/>
      <c r="B1973" s="95"/>
      <c r="C1973" s="96"/>
      <c r="D1973" s="95"/>
      <c r="E1973" s="95"/>
      <c r="F1973" s="96"/>
      <c r="G1973" s="97"/>
      <c r="H1973" s="96"/>
      <c r="I1973" s="96"/>
      <c r="J1973" s="98"/>
      <c r="K1973" s="96"/>
      <c r="L1973" s="98"/>
      <c r="M1973" s="87"/>
      <c r="N1973" s="87"/>
    </row>
    <row r="1974" spans="1:14" ht="13">
      <c r="A1974" s="74"/>
      <c r="B1974" s="95"/>
      <c r="C1974" s="96"/>
      <c r="D1974" s="95"/>
      <c r="E1974" s="95"/>
      <c r="F1974" s="96"/>
      <c r="G1974" s="97"/>
      <c r="H1974" s="96"/>
      <c r="I1974" s="96"/>
      <c r="J1974" s="98"/>
      <c r="K1974" s="96"/>
      <c r="L1974" s="98"/>
      <c r="M1974" s="87"/>
      <c r="N1974" s="87"/>
    </row>
    <row r="1975" spans="1:14" ht="13">
      <c r="A1975" s="74"/>
      <c r="B1975" s="95"/>
      <c r="C1975" s="96"/>
      <c r="D1975" s="95"/>
      <c r="E1975" s="95"/>
      <c r="F1975" s="96"/>
      <c r="G1975" s="97"/>
      <c r="H1975" s="96"/>
      <c r="I1975" s="96"/>
      <c r="J1975" s="98"/>
      <c r="K1975" s="96"/>
      <c r="L1975" s="98"/>
      <c r="M1975" s="87"/>
      <c r="N1975" s="87"/>
    </row>
    <row r="1976" spans="1:14" ht="13">
      <c r="A1976" s="74"/>
      <c r="B1976" s="95"/>
      <c r="C1976" s="96"/>
      <c r="D1976" s="95"/>
      <c r="E1976" s="95"/>
      <c r="F1976" s="96"/>
      <c r="G1976" s="97"/>
      <c r="H1976" s="96"/>
      <c r="I1976" s="96"/>
      <c r="J1976" s="98"/>
      <c r="K1976" s="96"/>
      <c r="L1976" s="98"/>
      <c r="M1976" s="87"/>
      <c r="N1976" s="87"/>
    </row>
    <row r="1977" spans="1:14" ht="13">
      <c r="A1977" s="74"/>
      <c r="B1977" s="95"/>
      <c r="C1977" s="96"/>
      <c r="D1977" s="95"/>
      <c r="E1977" s="95"/>
      <c r="F1977" s="96"/>
      <c r="G1977" s="97"/>
      <c r="H1977" s="96"/>
      <c r="I1977" s="96"/>
      <c r="J1977" s="98"/>
      <c r="K1977" s="96"/>
      <c r="L1977" s="98"/>
      <c r="M1977" s="87"/>
      <c r="N1977" s="87"/>
    </row>
    <row r="1978" spans="1:14" ht="13">
      <c r="A1978" s="74"/>
      <c r="B1978" s="95"/>
      <c r="C1978" s="96"/>
      <c r="D1978" s="95"/>
      <c r="E1978" s="95"/>
      <c r="F1978" s="96"/>
      <c r="G1978" s="97"/>
      <c r="H1978" s="96"/>
      <c r="I1978" s="96"/>
      <c r="J1978" s="98"/>
      <c r="K1978" s="96"/>
      <c r="L1978" s="98"/>
      <c r="M1978" s="87"/>
      <c r="N1978" s="87"/>
    </row>
    <row r="1979" spans="1:14" ht="13">
      <c r="A1979" s="74"/>
      <c r="B1979" s="95"/>
      <c r="C1979" s="96"/>
      <c r="D1979" s="95"/>
      <c r="E1979" s="95"/>
      <c r="F1979" s="96"/>
      <c r="G1979" s="97"/>
      <c r="H1979" s="96"/>
      <c r="I1979" s="96"/>
      <c r="J1979" s="98"/>
      <c r="K1979" s="96"/>
      <c r="L1979" s="98"/>
      <c r="M1979" s="87"/>
      <c r="N1979" s="87"/>
    </row>
    <row r="1980" spans="1:14" ht="13">
      <c r="A1980" s="74"/>
      <c r="B1980" s="95"/>
      <c r="C1980" s="96"/>
      <c r="D1980" s="95"/>
      <c r="E1980" s="95"/>
      <c r="F1980" s="96"/>
      <c r="G1980" s="97"/>
      <c r="H1980" s="96"/>
      <c r="I1980" s="96"/>
      <c r="J1980" s="98"/>
      <c r="K1980" s="96"/>
      <c r="L1980" s="98"/>
      <c r="M1980" s="87"/>
      <c r="N1980" s="87"/>
    </row>
    <row r="1981" spans="1:14" ht="13">
      <c r="A1981" s="74"/>
      <c r="B1981" s="95"/>
      <c r="C1981" s="96"/>
      <c r="D1981" s="95"/>
      <c r="E1981" s="95"/>
      <c r="F1981" s="96"/>
      <c r="G1981" s="97"/>
      <c r="H1981" s="96"/>
      <c r="I1981" s="96"/>
      <c r="J1981" s="98"/>
      <c r="K1981" s="96"/>
      <c r="L1981" s="98"/>
      <c r="M1981" s="87"/>
      <c r="N1981" s="87"/>
    </row>
    <row r="1982" spans="1:14" ht="13">
      <c r="A1982" s="74"/>
      <c r="B1982" s="95"/>
      <c r="C1982" s="96"/>
      <c r="D1982" s="95"/>
      <c r="E1982" s="95"/>
      <c r="F1982" s="96"/>
      <c r="G1982" s="97"/>
      <c r="H1982" s="96"/>
      <c r="I1982" s="96"/>
      <c r="J1982" s="98"/>
      <c r="K1982" s="96"/>
      <c r="L1982" s="98"/>
      <c r="M1982" s="87"/>
      <c r="N1982" s="87"/>
    </row>
    <row r="1983" spans="1:14" ht="13">
      <c r="A1983" s="74"/>
      <c r="B1983" s="95"/>
      <c r="C1983" s="96"/>
      <c r="D1983" s="95"/>
      <c r="E1983" s="95"/>
      <c r="F1983" s="96"/>
      <c r="G1983" s="97"/>
      <c r="H1983" s="96"/>
      <c r="I1983" s="96"/>
      <c r="J1983" s="98"/>
      <c r="K1983" s="96"/>
      <c r="L1983" s="98"/>
      <c r="M1983" s="87"/>
      <c r="N1983" s="87"/>
    </row>
    <row r="1984" spans="1:14" ht="13">
      <c r="A1984" s="74"/>
      <c r="B1984" s="95"/>
      <c r="C1984" s="96"/>
      <c r="D1984" s="95"/>
      <c r="E1984" s="95"/>
      <c r="F1984" s="96"/>
      <c r="G1984" s="97"/>
      <c r="H1984" s="96"/>
      <c r="I1984" s="96"/>
      <c r="J1984" s="98"/>
      <c r="K1984" s="96"/>
      <c r="L1984" s="98"/>
      <c r="M1984" s="87"/>
      <c r="N1984" s="87"/>
    </row>
    <row r="1985" spans="1:14" ht="13">
      <c r="A1985" s="74"/>
      <c r="B1985" s="95"/>
      <c r="C1985" s="96"/>
      <c r="D1985" s="95"/>
      <c r="E1985" s="95"/>
      <c r="F1985" s="96"/>
      <c r="G1985" s="97"/>
      <c r="H1985" s="96"/>
      <c r="I1985" s="96"/>
      <c r="J1985" s="98"/>
      <c r="K1985" s="96"/>
      <c r="L1985" s="98"/>
      <c r="M1985" s="87"/>
      <c r="N1985" s="87"/>
    </row>
    <row r="1986" spans="1:14" ht="13">
      <c r="A1986" s="74"/>
      <c r="B1986" s="95"/>
      <c r="C1986" s="96"/>
      <c r="D1986" s="95"/>
      <c r="E1986" s="95"/>
      <c r="F1986" s="96"/>
      <c r="G1986" s="97"/>
      <c r="H1986" s="96"/>
      <c r="I1986" s="96"/>
      <c r="J1986" s="98"/>
      <c r="K1986" s="96"/>
      <c r="L1986" s="98"/>
      <c r="M1986" s="87"/>
      <c r="N1986" s="87"/>
    </row>
    <row r="1987" spans="1:14" ht="13">
      <c r="A1987" s="74"/>
      <c r="B1987" s="95"/>
      <c r="C1987" s="96"/>
      <c r="D1987" s="95"/>
      <c r="E1987" s="95"/>
      <c r="F1987" s="96"/>
      <c r="G1987" s="97"/>
      <c r="H1987" s="96"/>
      <c r="I1987" s="96"/>
      <c r="J1987" s="98"/>
      <c r="K1987" s="96"/>
      <c r="L1987" s="98"/>
      <c r="M1987" s="87"/>
      <c r="N1987" s="87"/>
    </row>
    <row r="1988" spans="1:14" ht="13">
      <c r="A1988" s="74"/>
      <c r="B1988" s="95"/>
      <c r="C1988" s="96"/>
      <c r="D1988" s="95"/>
      <c r="E1988" s="95"/>
      <c r="F1988" s="96"/>
      <c r="G1988" s="97"/>
      <c r="H1988" s="96"/>
      <c r="I1988" s="96"/>
      <c r="J1988" s="98"/>
      <c r="K1988" s="96"/>
      <c r="L1988" s="98"/>
      <c r="M1988" s="87"/>
      <c r="N1988" s="87"/>
    </row>
    <row r="1989" spans="1:14" ht="13">
      <c r="A1989" s="74"/>
      <c r="B1989" s="95"/>
      <c r="C1989" s="96"/>
      <c r="D1989" s="95"/>
      <c r="E1989" s="95"/>
      <c r="F1989" s="96"/>
      <c r="G1989" s="97"/>
      <c r="H1989" s="96"/>
      <c r="I1989" s="96"/>
      <c r="J1989" s="98"/>
      <c r="K1989" s="96"/>
      <c r="L1989" s="98"/>
      <c r="M1989" s="87"/>
      <c r="N1989" s="87"/>
    </row>
    <row r="1990" spans="1:14" ht="13">
      <c r="A1990" s="74"/>
      <c r="B1990" s="95"/>
      <c r="C1990" s="96"/>
      <c r="D1990" s="95"/>
      <c r="E1990" s="95"/>
      <c r="F1990" s="96"/>
      <c r="G1990" s="97"/>
      <c r="H1990" s="96"/>
      <c r="I1990" s="96"/>
      <c r="J1990" s="98"/>
      <c r="K1990" s="96"/>
      <c r="L1990" s="98"/>
      <c r="M1990" s="87"/>
      <c r="N1990" s="87"/>
    </row>
    <row r="1991" spans="1:14" ht="13">
      <c r="A1991" s="74"/>
      <c r="B1991" s="95"/>
      <c r="C1991" s="96"/>
      <c r="D1991" s="95"/>
      <c r="E1991" s="95"/>
      <c r="F1991" s="96"/>
      <c r="G1991" s="97"/>
      <c r="H1991" s="96"/>
      <c r="I1991" s="96"/>
      <c r="J1991" s="98"/>
      <c r="K1991" s="96"/>
      <c r="L1991" s="98"/>
      <c r="M1991" s="87"/>
      <c r="N1991" s="87"/>
    </row>
    <row r="1992" spans="1:14" ht="13">
      <c r="A1992" s="74"/>
      <c r="B1992" s="95"/>
      <c r="C1992" s="96"/>
      <c r="D1992" s="95"/>
      <c r="E1992" s="95"/>
      <c r="F1992" s="96"/>
      <c r="G1992" s="97"/>
      <c r="H1992" s="96"/>
      <c r="I1992" s="96"/>
      <c r="J1992" s="98"/>
      <c r="K1992" s="96"/>
      <c r="L1992" s="98"/>
      <c r="M1992" s="87"/>
      <c r="N1992" s="87"/>
    </row>
    <row r="1993" spans="1:14" ht="13">
      <c r="A1993" s="74"/>
      <c r="B1993" s="95"/>
      <c r="C1993" s="96"/>
      <c r="D1993" s="95"/>
      <c r="E1993" s="95"/>
      <c r="F1993" s="96"/>
      <c r="G1993" s="97"/>
      <c r="H1993" s="96"/>
      <c r="I1993" s="96"/>
      <c r="J1993" s="98"/>
      <c r="K1993" s="96"/>
      <c r="L1993" s="98"/>
      <c r="M1993" s="87"/>
      <c r="N1993" s="87"/>
    </row>
    <row r="1994" spans="1:14" ht="13">
      <c r="A1994" s="74"/>
      <c r="B1994" s="95"/>
      <c r="C1994" s="96"/>
      <c r="D1994" s="95"/>
      <c r="E1994" s="95"/>
      <c r="F1994" s="96"/>
      <c r="G1994" s="97"/>
      <c r="H1994" s="96"/>
      <c r="I1994" s="96"/>
      <c r="J1994" s="98"/>
      <c r="K1994" s="96"/>
      <c r="L1994" s="98"/>
      <c r="M1994" s="87"/>
      <c r="N1994" s="87"/>
    </row>
    <row r="1995" spans="1:14" ht="13">
      <c r="A1995" s="74"/>
      <c r="B1995" s="95"/>
      <c r="C1995" s="96"/>
      <c r="D1995" s="95"/>
      <c r="E1995" s="95"/>
      <c r="F1995" s="96"/>
      <c r="G1995" s="97"/>
      <c r="H1995" s="96"/>
      <c r="I1995" s="96"/>
      <c r="J1995" s="98"/>
      <c r="K1995" s="96"/>
      <c r="L1995" s="98"/>
      <c r="M1995" s="87"/>
      <c r="N1995" s="87"/>
    </row>
    <row r="1996" spans="1:14" ht="13">
      <c r="A1996" s="74"/>
      <c r="B1996" s="95"/>
      <c r="C1996" s="96"/>
      <c r="D1996" s="95"/>
      <c r="E1996" s="95"/>
      <c r="F1996" s="96"/>
      <c r="G1996" s="97"/>
      <c r="H1996" s="96"/>
      <c r="I1996" s="96"/>
      <c r="J1996" s="98"/>
      <c r="K1996" s="96"/>
      <c r="L1996" s="98"/>
      <c r="M1996" s="87"/>
      <c r="N1996" s="87"/>
    </row>
    <row r="1997" spans="1:14" ht="13">
      <c r="A1997" s="74"/>
      <c r="B1997" s="95"/>
      <c r="C1997" s="96"/>
      <c r="D1997" s="95"/>
      <c r="E1997" s="95"/>
      <c r="F1997" s="96"/>
      <c r="G1997" s="97"/>
      <c r="H1997" s="96"/>
      <c r="I1997" s="96"/>
      <c r="J1997" s="98"/>
      <c r="K1997" s="96"/>
      <c r="L1997" s="98"/>
      <c r="M1997" s="87"/>
      <c r="N1997" s="87"/>
    </row>
    <row r="1998" spans="1:14" ht="13">
      <c r="A1998" s="74"/>
      <c r="B1998" s="95"/>
      <c r="C1998" s="96"/>
      <c r="D1998" s="95"/>
      <c r="E1998" s="95"/>
      <c r="F1998" s="96"/>
      <c r="G1998" s="97"/>
      <c r="H1998" s="96"/>
      <c r="I1998" s="96"/>
      <c r="J1998" s="98"/>
      <c r="K1998" s="96"/>
      <c r="L1998" s="98"/>
      <c r="M1998" s="87"/>
      <c r="N1998" s="87"/>
    </row>
    <row r="1999" spans="1:14" ht="13">
      <c r="A1999" s="74"/>
      <c r="B1999" s="95"/>
      <c r="C1999" s="96"/>
      <c r="D1999" s="95"/>
      <c r="E1999" s="95"/>
      <c r="F1999" s="96"/>
      <c r="G1999" s="97"/>
      <c r="H1999" s="96"/>
      <c r="I1999" s="96"/>
      <c r="J1999" s="98"/>
      <c r="K1999" s="96"/>
      <c r="L1999" s="98"/>
      <c r="M1999" s="87"/>
      <c r="N1999" s="87"/>
    </row>
    <row r="2000" spans="1:14" ht="13">
      <c r="A2000" s="74"/>
      <c r="B2000" s="95"/>
      <c r="C2000" s="96"/>
      <c r="D2000" s="95"/>
      <c r="E2000" s="95"/>
      <c r="F2000" s="96"/>
      <c r="G2000" s="97"/>
      <c r="H2000" s="96"/>
      <c r="I2000" s="96"/>
      <c r="J2000" s="98"/>
      <c r="K2000" s="96"/>
      <c r="L2000" s="98"/>
      <c r="M2000" s="87"/>
      <c r="N2000" s="87"/>
    </row>
    <row r="2001" spans="1:14" ht="13">
      <c r="A2001" s="74"/>
      <c r="B2001" s="95"/>
      <c r="C2001" s="96"/>
      <c r="D2001" s="95"/>
      <c r="E2001" s="95"/>
      <c r="F2001" s="96"/>
      <c r="G2001" s="97"/>
      <c r="H2001" s="96"/>
      <c r="I2001" s="96"/>
      <c r="J2001" s="98"/>
      <c r="K2001" s="96"/>
      <c r="L2001" s="98"/>
      <c r="M2001" s="87"/>
      <c r="N2001" s="87"/>
    </row>
    <row r="2002" spans="1:14" ht="13">
      <c r="A2002" s="74"/>
      <c r="B2002" s="95"/>
      <c r="C2002" s="96"/>
      <c r="D2002" s="95"/>
      <c r="E2002" s="95"/>
      <c r="F2002" s="96"/>
      <c r="G2002" s="97"/>
      <c r="H2002" s="96"/>
      <c r="I2002" s="96"/>
      <c r="J2002" s="98"/>
      <c r="K2002" s="96"/>
      <c r="L2002" s="98"/>
      <c r="M2002" s="87"/>
      <c r="N2002" s="87"/>
    </row>
    <row r="2003" spans="1:14" ht="13">
      <c r="A2003" s="74"/>
      <c r="B2003" s="95"/>
      <c r="C2003" s="96"/>
      <c r="D2003" s="95"/>
      <c r="E2003" s="95"/>
      <c r="F2003" s="96"/>
      <c r="G2003" s="97"/>
      <c r="H2003" s="96"/>
      <c r="I2003" s="96"/>
      <c r="J2003" s="98"/>
      <c r="K2003" s="96"/>
      <c r="L2003" s="98"/>
      <c r="M2003" s="87"/>
      <c r="N2003" s="87"/>
    </row>
    <row r="2004" spans="1:14" ht="13">
      <c r="A2004" s="74"/>
      <c r="B2004" s="95"/>
      <c r="C2004" s="96"/>
      <c r="D2004" s="95"/>
      <c r="E2004" s="95"/>
      <c r="F2004" s="96"/>
      <c r="G2004" s="97"/>
      <c r="H2004" s="96"/>
      <c r="I2004" s="96"/>
      <c r="J2004" s="98"/>
      <c r="K2004" s="96"/>
      <c r="L2004" s="98"/>
      <c r="M2004" s="87"/>
      <c r="N2004" s="87"/>
    </row>
    <row r="2005" spans="1:14" ht="13">
      <c r="A2005" s="74"/>
      <c r="B2005" s="95"/>
      <c r="C2005" s="96"/>
      <c r="D2005" s="95"/>
      <c r="E2005" s="95"/>
      <c r="F2005" s="96"/>
      <c r="G2005" s="97"/>
      <c r="H2005" s="96"/>
      <c r="I2005" s="96"/>
      <c r="J2005" s="98"/>
      <c r="K2005" s="96"/>
      <c r="L2005" s="98"/>
      <c r="M2005" s="87"/>
      <c r="N2005" s="87"/>
    </row>
    <row r="2006" spans="1:14" ht="13">
      <c r="A2006" s="74"/>
      <c r="B2006" s="95"/>
      <c r="C2006" s="96"/>
      <c r="D2006" s="95"/>
      <c r="E2006" s="95"/>
      <c r="F2006" s="96"/>
      <c r="G2006" s="97"/>
      <c r="H2006" s="96"/>
      <c r="I2006" s="96"/>
      <c r="J2006" s="98"/>
      <c r="K2006" s="96"/>
      <c r="L2006" s="98"/>
      <c r="M2006" s="87"/>
      <c r="N2006" s="87"/>
    </row>
    <row r="2007" spans="1:14" ht="13">
      <c r="A2007" s="74"/>
      <c r="B2007" s="95"/>
      <c r="C2007" s="96"/>
      <c r="D2007" s="95"/>
      <c r="E2007" s="95"/>
      <c r="F2007" s="96"/>
      <c r="G2007" s="97"/>
      <c r="H2007" s="96"/>
      <c r="I2007" s="96"/>
      <c r="J2007" s="98"/>
      <c r="K2007" s="96"/>
      <c r="L2007" s="98"/>
      <c r="M2007" s="87"/>
      <c r="N2007" s="87"/>
    </row>
    <row r="2008" spans="1:14" ht="13">
      <c r="A2008" s="74"/>
      <c r="B2008" s="95"/>
      <c r="C2008" s="96"/>
      <c r="D2008" s="95"/>
      <c r="E2008" s="95"/>
      <c r="F2008" s="96"/>
      <c r="G2008" s="97"/>
      <c r="H2008" s="96"/>
      <c r="I2008" s="96"/>
      <c r="J2008" s="98"/>
      <c r="K2008" s="96"/>
      <c r="L2008" s="98"/>
      <c r="M2008" s="87"/>
      <c r="N2008" s="87"/>
    </row>
    <row r="2009" spans="1:14" ht="13">
      <c r="A2009" s="74"/>
      <c r="B2009" s="95"/>
      <c r="C2009" s="96"/>
      <c r="D2009" s="95"/>
      <c r="E2009" s="95"/>
      <c r="F2009" s="96"/>
      <c r="G2009" s="97"/>
      <c r="H2009" s="96"/>
      <c r="I2009" s="96"/>
      <c r="J2009" s="98"/>
      <c r="K2009" s="96"/>
      <c r="L2009" s="98"/>
      <c r="M2009" s="87"/>
      <c r="N2009" s="87"/>
    </row>
    <row r="2010" spans="1:14" ht="13">
      <c r="A2010" s="74"/>
      <c r="B2010" s="95"/>
      <c r="C2010" s="96"/>
      <c r="D2010" s="95"/>
      <c r="E2010" s="95"/>
      <c r="F2010" s="96"/>
      <c r="G2010" s="97"/>
      <c r="H2010" s="96"/>
      <c r="I2010" s="96"/>
      <c r="J2010" s="98"/>
      <c r="K2010" s="96"/>
      <c r="L2010" s="98"/>
      <c r="M2010" s="87"/>
      <c r="N2010" s="87"/>
    </row>
    <row r="2011" spans="1:14" ht="13">
      <c r="A2011" s="74"/>
      <c r="B2011" s="95"/>
      <c r="C2011" s="96"/>
      <c r="D2011" s="95"/>
      <c r="E2011" s="95"/>
      <c r="F2011" s="96"/>
      <c r="G2011" s="97"/>
      <c r="H2011" s="96"/>
      <c r="I2011" s="96"/>
      <c r="J2011" s="98"/>
      <c r="K2011" s="96"/>
      <c r="L2011" s="98"/>
      <c r="M2011" s="87"/>
      <c r="N2011" s="87"/>
    </row>
    <row r="2012" spans="1:14" ht="13">
      <c r="A2012" s="74"/>
      <c r="B2012" s="95"/>
      <c r="C2012" s="96"/>
      <c r="D2012" s="95"/>
      <c r="E2012" s="95"/>
      <c r="F2012" s="96"/>
      <c r="G2012" s="97"/>
      <c r="H2012" s="96"/>
      <c r="I2012" s="96"/>
      <c r="J2012" s="98"/>
      <c r="K2012" s="96"/>
      <c r="L2012" s="98"/>
      <c r="M2012" s="87"/>
      <c r="N2012" s="87"/>
    </row>
    <row r="2013" spans="1:14" ht="13">
      <c r="A2013" s="74"/>
      <c r="B2013" s="95"/>
      <c r="C2013" s="96"/>
      <c r="D2013" s="95"/>
      <c r="E2013" s="95"/>
      <c r="F2013" s="96"/>
      <c r="G2013" s="97"/>
      <c r="H2013" s="96"/>
      <c r="I2013" s="96"/>
      <c r="J2013" s="98"/>
      <c r="K2013" s="96"/>
      <c r="L2013" s="98"/>
      <c r="M2013" s="87"/>
      <c r="N2013" s="87"/>
    </row>
    <row r="2014" spans="1:14" ht="13">
      <c r="A2014" s="74"/>
      <c r="B2014" s="95"/>
      <c r="C2014" s="96"/>
      <c r="D2014" s="95"/>
      <c r="E2014" s="95"/>
      <c r="F2014" s="96"/>
      <c r="G2014" s="97"/>
      <c r="H2014" s="96"/>
      <c r="I2014" s="96"/>
      <c r="J2014" s="98"/>
      <c r="K2014" s="96"/>
      <c r="L2014" s="98"/>
      <c r="M2014" s="87"/>
      <c r="N2014" s="87"/>
    </row>
    <row r="2015" spans="1:14" ht="13">
      <c r="A2015" s="74"/>
      <c r="B2015" s="95"/>
      <c r="C2015" s="96"/>
      <c r="D2015" s="95"/>
      <c r="E2015" s="95"/>
      <c r="F2015" s="96"/>
      <c r="G2015" s="97"/>
      <c r="H2015" s="96"/>
      <c r="I2015" s="96"/>
      <c r="J2015" s="98"/>
      <c r="K2015" s="96"/>
      <c r="L2015" s="98"/>
      <c r="M2015" s="87"/>
      <c r="N2015" s="87"/>
    </row>
    <row r="2016" spans="1:14" ht="13">
      <c r="A2016" s="74"/>
      <c r="B2016" s="95"/>
      <c r="C2016" s="96"/>
      <c r="D2016" s="95"/>
      <c r="E2016" s="95"/>
      <c r="F2016" s="96"/>
      <c r="G2016" s="97"/>
      <c r="H2016" s="96"/>
      <c r="I2016" s="96"/>
      <c r="J2016" s="98"/>
      <c r="K2016" s="96"/>
      <c r="L2016" s="98"/>
      <c r="M2016" s="87"/>
      <c r="N2016" s="87"/>
    </row>
    <row r="2017" spans="1:14" ht="13">
      <c r="A2017" s="74"/>
      <c r="B2017" s="95"/>
      <c r="C2017" s="96"/>
      <c r="D2017" s="95"/>
      <c r="E2017" s="95"/>
      <c r="F2017" s="96"/>
      <c r="G2017" s="97"/>
      <c r="H2017" s="96"/>
      <c r="I2017" s="96"/>
      <c r="J2017" s="98"/>
      <c r="K2017" s="96"/>
      <c r="L2017" s="98"/>
      <c r="M2017" s="87"/>
      <c r="N2017" s="87"/>
    </row>
    <row r="2018" spans="1:14" ht="13">
      <c r="A2018" s="74"/>
      <c r="B2018" s="95"/>
      <c r="C2018" s="96"/>
      <c r="D2018" s="95"/>
      <c r="E2018" s="95"/>
      <c r="F2018" s="96"/>
      <c r="G2018" s="97"/>
      <c r="H2018" s="96"/>
      <c r="I2018" s="96"/>
      <c r="J2018" s="98"/>
      <c r="K2018" s="96"/>
      <c r="L2018" s="98"/>
      <c r="M2018" s="87"/>
      <c r="N2018" s="87"/>
    </row>
    <row r="2019" spans="1:14" ht="13">
      <c r="A2019" s="74"/>
      <c r="B2019" s="95"/>
      <c r="C2019" s="96"/>
      <c r="D2019" s="95"/>
      <c r="E2019" s="95"/>
      <c r="F2019" s="96"/>
      <c r="G2019" s="97"/>
      <c r="H2019" s="96"/>
      <c r="I2019" s="96"/>
      <c r="J2019" s="98"/>
      <c r="K2019" s="96"/>
      <c r="L2019" s="98"/>
      <c r="M2019" s="87"/>
      <c r="N2019" s="87"/>
    </row>
    <row r="2020" spans="1:14" ht="13">
      <c r="A2020" s="74"/>
      <c r="B2020" s="95"/>
      <c r="C2020" s="96"/>
      <c r="D2020" s="95"/>
      <c r="E2020" s="95"/>
      <c r="F2020" s="96"/>
      <c r="G2020" s="97"/>
      <c r="H2020" s="96"/>
      <c r="I2020" s="96"/>
      <c r="J2020" s="98"/>
      <c r="K2020" s="96"/>
      <c r="L2020" s="98"/>
      <c r="M2020" s="87"/>
      <c r="N2020" s="87"/>
    </row>
    <row r="2021" spans="1:14" ht="13">
      <c r="A2021" s="74"/>
      <c r="B2021" s="95"/>
      <c r="C2021" s="96"/>
      <c r="D2021" s="95"/>
      <c r="E2021" s="95"/>
      <c r="F2021" s="96"/>
      <c r="G2021" s="97"/>
      <c r="H2021" s="96"/>
      <c r="I2021" s="96"/>
      <c r="J2021" s="98"/>
      <c r="K2021" s="96"/>
      <c r="L2021" s="98"/>
      <c r="M2021" s="87"/>
      <c r="N2021" s="87"/>
    </row>
    <row r="2022" spans="1:14" ht="13">
      <c r="A2022" s="74"/>
      <c r="B2022" s="95"/>
      <c r="C2022" s="96"/>
      <c r="D2022" s="95"/>
      <c r="E2022" s="95"/>
      <c r="F2022" s="96"/>
      <c r="G2022" s="97"/>
      <c r="H2022" s="96"/>
      <c r="I2022" s="96"/>
      <c r="J2022" s="98"/>
      <c r="K2022" s="96"/>
      <c r="L2022" s="98"/>
      <c r="M2022" s="87"/>
      <c r="N2022" s="87"/>
    </row>
    <row r="2023" spans="1:14" ht="13">
      <c r="A2023" s="74"/>
      <c r="B2023" s="95"/>
      <c r="C2023" s="96"/>
      <c r="D2023" s="95"/>
      <c r="E2023" s="95"/>
      <c r="F2023" s="96"/>
      <c r="G2023" s="97"/>
      <c r="H2023" s="96"/>
      <c r="I2023" s="96"/>
      <c r="J2023" s="98"/>
      <c r="K2023" s="96"/>
      <c r="L2023" s="98"/>
      <c r="M2023" s="87"/>
      <c r="N2023" s="87"/>
    </row>
    <row r="2024" spans="1:14" ht="13">
      <c r="A2024" s="74"/>
      <c r="B2024" s="95"/>
      <c r="C2024" s="96"/>
      <c r="D2024" s="95"/>
      <c r="E2024" s="95"/>
      <c r="F2024" s="96"/>
      <c r="G2024" s="97"/>
      <c r="H2024" s="96"/>
      <c r="I2024" s="96"/>
      <c r="J2024" s="98"/>
      <c r="K2024" s="96"/>
      <c r="L2024" s="98"/>
      <c r="M2024" s="87"/>
      <c r="N2024" s="87"/>
    </row>
    <row r="2025" spans="1:14" ht="13">
      <c r="A2025" s="74"/>
      <c r="B2025" s="95"/>
      <c r="C2025" s="96"/>
      <c r="D2025" s="95"/>
      <c r="E2025" s="95"/>
      <c r="F2025" s="96"/>
      <c r="G2025" s="97"/>
      <c r="H2025" s="96"/>
      <c r="I2025" s="96"/>
      <c r="J2025" s="98"/>
      <c r="K2025" s="96"/>
      <c r="L2025" s="98"/>
      <c r="M2025" s="87"/>
      <c r="N2025" s="87"/>
    </row>
    <row r="2026" spans="1:14" ht="13">
      <c r="A2026" s="74"/>
      <c r="B2026" s="95"/>
      <c r="C2026" s="96"/>
      <c r="D2026" s="95"/>
      <c r="E2026" s="95"/>
      <c r="F2026" s="96"/>
      <c r="G2026" s="97"/>
      <c r="H2026" s="96"/>
      <c r="I2026" s="96"/>
      <c r="J2026" s="98"/>
      <c r="K2026" s="96"/>
      <c r="L2026" s="98"/>
      <c r="M2026" s="87"/>
      <c r="N2026" s="87"/>
    </row>
    <row r="2027" spans="1:14" ht="13">
      <c r="A2027" s="74"/>
      <c r="B2027" s="95"/>
      <c r="C2027" s="96"/>
      <c r="D2027" s="95"/>
      <c r="E2027" s="95"/>
      <c r="F2027" s="96"/>
      <c r="G2027" s="97"/>
      <c r="H2027" s="96"/>
      <c r="I2027" s="96"/>
      <c r="J2027" s="98"/>
      <c r="K2027" s="96"/>
      <c r="L2027" s="98"/>
      <c r="M2027" s="87"/>
      <c r="N2027" s="87"/>
    </row>
    <row r="2028" spans="1:14" ht="13">
      <c r="A2028" s="74"/>
      <c r="B2028" s="95"/>
      <c r="C2028" s="96"/>
      <c r="D2028" s="95"/>
      <c r="E2028" s="95"/>
      <c r="F2028" s="96"/>
      <c r="G2028" s="97"/>
      <c r="H2028" s="96"/>
      <c r="I2028" s="96"/>
      <c r="J2028" s="98"/>
      <c r="K2028" s="96"/>
      <c r="L2028" s="98"/>
      <c r="M2028" s="87"/>
      <c r="N2028" s="87"/>
    </row>
    <row r="2029" spans="1:14" ht="13">
      <c r="A2029" s="74"/>
      <c r="B2029" s="95"/>
      <c r="C2029" s="96"/>
      <c r="D2029" s="95"/>
      <c r="E2029" s="95"/>
      <c r="F2029" s="96"/>
      <c r="G2029" s="97"/>
      <c r="H2029" s="96"/>
      <c r="I2029" s="96"/>
      <c r="J2029" s="98"/>
      <c r="K2029" s="96"/>
      <c r="L2029" s="98"/>
      <c r="M2029" s="87"/>
      <c r="N2029" s="87"/>
    </row>
    <row r="2030" spans="1:14" ht="13">
      <c r="A2030" s="74"/>
      <c r="B2030" s="95"/>
      <c r="C2030" s="96"/>
      <c r="D2030" s="95"/>
      <c r="E2030" s="95"/>
      <c r="F2030" s="96"/>
      <c r="G2030" s="97"/>
      <c r="H2030" s="96"/>
      <c r="I2030" s="96"/>
      <c r="J2030" s="98"/>
      <c r="K2030" s="96"/>
      <c r="L2030" s="98"/>
      <c r="M2030" s="87"/>
      <c r="N2030" s="87"/>
    </row>
    <row r="2031" spans="1:14" ht="13">
      <c r="A2031" s="74"/>
      <c r="B2031" s="95"/>
      <c r="C2031" s="96"/>
      <c r="D2031" s="95"/>
      <c r="E2031" s="95"/>
      <c r="F2031" s="96"/>
      <c r="G2031" s="97"/>
      <c r="H2031" s="96"/>
      <c r="I2031" s="96"/>
      <c r="J2031" s="98"/>
      <c r="K2031" s="96"/>
      <c r="L2031" s="98"/>
      <c r="M2031" s="87"/>
      <c r="N2031" s="87"/>
    </row>
    <row r="2032" spans="1:14" ht="13">
      <c r="A2032" s="74"/>
      <c r="B2032" s="95"/>
      <c r="C2032" s="96"/>
      <c r="D2032" s="95"/>
      <c r="E2032" s="95"/>
      <c r="F2032" s="96"/>
      <c r="G2032" s="97"/>
      <c r="H2032" s="96"/>
      <c r="I2032" s="96"/>
      <c r="J2032" s="98"/>
      <c r="K2032" s="96"/>
      <c r="L2032" s="98"/>
      <c r="M2032" s="87"/>
      <c r="N2032" s="87"/>
    </row>
    <row r="2033" spans="1:14" ht="13">
      <c r="A2033" s="74"/>
      <c r="B2033" s="95"/>
      <c r="C2033" s="96"/>
      <c r="D2033" s="95"/>
      <c r="E2033" s="95"/>
      <c r="F2033" s="96"/>
      <c r="G2033" s="97"/>
      <c r="H2033" s="96"/>
      <c r="I2033" s="96"/>
      <c r="J2033" s="98"/>
      <c r="K2033" s="96"/>
      <c r="L2033" s="98"/>
      <c r="M2033" s="87"/>
      <c r="N2033" s="87"/>
    </row>
    <row r="2034" spans="1:14" ht="13">
      <c r="A2034" s="74"/>
      <c r="B2034" s="95"/>
      <c r="C2034" s="96"/>
      <c r="D2034" s="95"/>
      <c r="E2034" s="95"/>
      <c r="F2034" s="96"/>
      <c r="G2034" s="97"/>
      <c r="H2034" s="96"/>
      <c r="I2034" s="96"/>
      <c r="J2034" s="98"/>
      <c r="K2034" s="96"/>
      <c r="L2034" s="98"/>
      <c r="M2034" s="87"/>
      <c r="N2034" s="87"/>
    </row>
    <row r="2035" spans="1:14" ht="13">
      <c r="A2035" s="74"/>
      <c r="B2035" s="95"/>
      <c r="C2035" s="96"/>
      <c r="D2035" s="95"/>
      <c r="E2035" s="95"/>
      <c r="F2035" s="96"/>
      <c r="G2035" s="97"/>
      <c r="H2035" s="96"/>
      <c r="I2035" s="96"/>
      <c r="J2035" s="98"/>
      <c r="K2035" s="96"/>
      <c r="L2035" s="98"/>
      <c r="M2035" s="87"/>
      <c r="N2035" s="87"/>
    </row>
    <row r="2036" spans="1:14" ht="13">
      <c r="A2036" s="74"/>
      <c r="B2036" s="95"/>
      <c r="C2036" s="96"/>
      <c r="D2036" s="95"/>
      <c r="E2036" s="95"/>
      <c r="F2036" s="96"/>
      <c r="G2036" s="97"/>
      <c r="H2036" s="96"/>
      <c r="I2036" s="96"/>
      <c r="J2036" s="98"/>
      <c r="K2036" s="96"/>
      <c r="L2036" s="98"/>
      <c r="M2036" s="87"/>
      <c r="N2036" s="87"/>
    </row>
    <row r="2037" spans="1:14" ht="13">
      <c r="A2037" s="74"/>
      <c r="B2037" s="95"/>
      <c r="C2037" s="96"/>
      <c r="D2037" s="95"/>
      <c r="E2037" s="95"/>
      <c r="F2037" s="96"/>
      <c r="G2037" s="97"/>
      <c r="H2037" s="96"/>
      <c r="I2037" s="96"/>
      <c r="J2037" s="98"/>
      <c r="K2037" s="96"/>
      <c r="L2037" s="98"/>
      <c r="M2037" s="87"/>
      <c r="N2037" s="87"/>
    </row>
    <row r="2038" spans="1:14" ht="13">
      <c r="A2038" s="74"/>
      <c r="B2038" s="95"/>
      <c r="C2038" s="96"/>
      <c r="D2038" s="95"/>
      <c r="E2038" s="95"/>
      <c r="F2038" s="96"/>
      <c r="G2038" s="97"/>
      <c r="H2038" s="96"/>
      <c r="I2038" s="96"/>
      <c r="J2038" s="98"/>
      <c r="K2038" s="96"/>
      <c r="L2038" s="98"/>
      <c r="M2038" s="87"/>
      <c r="N2038" s="87"/>
    </row>
    <row r="2039" spans="1:14" ht="13">
      <c r="A2039" s="74"/>
      <c r="B2039" s="95"/>
      <c r="C2039" s="96"/>
      <c r="D2039" s="95"/>
      <c r="E2039" s="95"/>
      <c r="F2039" s="96"/>
      <c r="G2039" s="97"/>
      <c r="H2039" s="96"/>
      <c r="I2039" s="96"/>
      <c r="J2039" s="98"/>
      <c r="K2039" s="96"/>
      <c r="L2039" s="98"/>
      <c r="M2039" s="87"/>
      <c r="N2039" s="87"/>
    </row>
    <row r="2040" spans="1:14" ht="13">
      <c r="A2040" s="74"/>
      <c r="B2040" s="95"/>
      <c r="C2040" s="96"/>
      <c r="D2040" s="95"/>
      <c r="E2040" s="95"/>
      <c r="F2040" s="96"/>
      <c r="G2040" s="97"/>
      <c r="H2040" s="96"/>
      <c r="I2040" s="96"/>
      <c r="J2040" s="98"/>
      <c r="K2040" s="96"/>
      <c r="L2040" s="98"/>
      <c r="M2040" s="87"/>
      <c r="N2040" s="87"/>
    </row>
    <row r="2041" spans="1:14" ht="13">
      <c r="A2041" s="74"/>
      <c r="B2041" s="95"/>
      <c r="C2041" s="96"/>
      <c r="D2041" s="95"/>
      <c r="E2041" s="95"/>
      <c r="F2041" s="96"/>
      <c r="G2041" s="97"/>
      <c r="H2041" s="96"/>
      <c r="I2041" s="96"/>
      <c r="J2041" s="98"/>
      <c r="K2041" s="96"/>
      <c r="L2041" s="98"/>
      <c r="M2041" s="87"/>
      <c r="N2041" s="87"/>
    </row>
    <row r="2042" spans="1:14" ht="13">
      <c r="A2042" s="74"/>
      <c r="B2042" s="95"/>
      <c r="C2042" s="96"/>
      <c r="D2042" s="95"/>
      <c r="E2042" s="95"/>
      <c r="F2042" s="96"/>
      <c r="G2042" s="97"/>
      <c r="H2042" s="96"/>
      <c r="I2042" s="96"/>
      <c r="J2042" s="98"/>
      <c r="K2042" s="96"/>
      <c r="L2042" s="98"/>
      <c r="M2042" s="87"/>
      <c r="N2042" s="87"/>
    </row>
    <row r="2043" spans="1:14" ht="13">
      <c r="A2043" s="74"/>
      <c r="B2043" s="95"/>
      <c r="C2043" s="96"/>
      <c r="D2043" s="95"/>
      <c r="E2043" s="95"/>
      <c r="F2043" s="96"/>
      <c r="G2043" s="97"/>
      <c r="H2043" s="96"/>
      <c r="I2043" s="96"/>
      <c r="J2043" s="98"/>
      <c r="K2043" s="96"/>
      <c r="L2043" s="98"/>
      <c r="M2043" s="87"/>
      <c r="N2043" s="87"/>
    </row>
    <row r="2044" spans="1:14" ht="13">
      <c r="A2044" s="74"/>
      <c r="B2044" s="95"/>
      <c r="C2044" s="96"/>
      <c r="D2044" s="95"/>
      <c r="E2044" s="95"/>
      <c r="F2044" s="96"/>
      <c r="G2044" s="97"/>
      <c r="H2044" s="96"/>
      <c r="I2044" s="96"/>
      <c r="J2044" s="98"/>
      <c r="K2044" s="96"/>
      <c r="L2044" s="98"/>
      <c r="M2044" s="87"/>
      <c r="N2044" s="87"/>
    </row>
    <row r="2045" spans="1:14" ht="13">
      <c r="A2045" s="74"/>
      <c r="B2045" s="95"/>
      <c r="C2045" s="96"/>
      <c r="D2045" s="95"/>
      <c r="E2045" s="95"/>
      <c r="F2045" s="96"/>
      <c r="G2045" s="97"/>
      <c r="H2045" s="96"/>
      <c r="I2045" s="96"/>
      <c r="J2045" s="98"/>
      <c r="K2045" s="96"/>
      <c r="L2045" s="98"/>
      <c r="M2045" s="87"/>
      <c r="N2045" s="87"/>
    </row>
    <row r="2046" spans="1:14" ht="13">
      <c r="A2046" s="74"/>
      <c r="B2046" s="95"/>
      <c r="C2046" s="96"/>
      <c r="D2046" s="95"/>
      <c r="E2046" s="95"/>
      <c r="F2046" s="96"/>
      <c r="G2046" s="97"/>
      <c r="H2046" s="96"/>
      <c r="I2046" s="96"/>
      <c r="J2046" s="98"/>
      <c r="K2046" s="96"/>
      <c r="L2046" s="98"/>
      <c r="M2046" s="87"/>
      <c r="N2046" s="87"/>
    </row>
    <row r="2047" spans="1:14" ht="13">
      <c r="A2047" s="74"/>
      <c r="B2047" s="95"/>
      <c r="C2047" s="96"/>
      <c r="D2047" s="95"/>
      <c r="E2047" s="95"/>
      <c r="F2047" s="96"/>
      <c r="G2047" s="97"/>
      <c r="H2047" s="96"/>
      <c r="I2047" s="96"/>
      <c r="J2047" s="98"/>
      <c r="K2047" s="96"/>
      <c r="L2047" s="98"/>
      <c r="M2047" s="87"/>
      <c r="N2047" s="87"/>
    </row>
    <row r="2048" spans="1:14" ht="13">
      <c r="A2048" s="74"/>
      <c r="B2048" s="95"/>
      <c r="C2048" s="96"/>
      <c r="D2048" s="95"/>
      <c r="E2048" s="95"/>
      <c r="F2048" s="96"/>
      <c r="G2048" s="97"/>
      <c r="H2048" s="96"/>
      <c r="I2048" s="96"/>
      <c r="J2048" s="98"/>
      <c r="K2048" s="96"/>
      <c r="L2048" s="98"/>
      <c r="M2048" s="87"/>
      <c r="N2048" s="87"/>
    </row>
    <row r="2049" spans="1:14" ht="13">
      <c r="A2049" s="74"/>
      <c r="B2049" s="95"/>
      <c r="C2049" s="96"/>
      <c r="D2049" s="95"/>
      <c r="E2049" s="95"/>
      <c r="F2049" s="96"/>
      <c r="G2049" s="97"/>
      <c r="H2049" s="96"/>
      <c r="I2049" s="96"/>
      <c r="J2049" s="98"/>
      <c r="K2049" s="96"/>
      <c r="L2049" s="98"/>
      <c r="M2049" s="87"/>
      <c r="N2049" s="87"/>
    </row>
    <row r="2050" spans="1:14" ht="13">
      <c r="A2050" s="74"/>
      <c r="B2050" s="95"/>
      <c r="C2050" s="96"/>
      <c r="D2050" s="95"/>
      <c r="E2050" s="95"/>
      <c r="F2050" s="96"/>
      <c r="G2050" s="97"/>
      <c r="H2050" s="96"/>
      <c r="I2050" s="96"/>
      <c r="J2050" s="98"/>
      <c r="K2050" s="96"/>
      <c r="L2050" s="98"/>
      <c r="M2050" s="87"/>
      <c r="N2050" s="87"/>
    </row>
    <row r="2051" spans="1:14" ht="13">
      <c r="A2051" s="74"/>
      <c r="B2051" s="95"/>
      <c r="C2051" s="96"/>
      <c r="D2051" s="95"/>
      <c r="E2051" s="95"/>
      <c r="F2051" s="96"/>
      <c r="G2051" s="97"/>
      <c r="H2051" s="96"/>
      <c r="I2051" s="96"/>
      <c r="J2051" s="98"/>
      <c r="K2051" s="96"/>
      <c r="L2051" s="98"/>
      <c r="M2051" s="87"/>
      <c r="N2051" s="87"/>
    </row>
    <row r="2052" spans="1:14" ht="13">
      <c r="A2052" s="74"/>
      <c r="B2052" s="95"/>
      <c r="C2052" s="96"/>
      <c r="D2052" s="95"/>
      <c r="E2052" s="95"/>
      <c r="F2052" s="96"/>
      <c r="G2052" s="97"/>
      <c r="H2052" s="96"/>
      <c r="I2052" s="96"/>
      <c r="J2052" s="98"/>
      <c r="K2052" s="96"/>
      <c r="L2052" s="98"/>
      <c r="M2052" s="87"/>
      <c r="N2052" s="87"/>
    </row>
    <row r="2053" spans="1:14" ht="13">
      <c r="A2053" s="74"/>
      <c r="B2053" s="95"/>
      <c r="C2053" s="96"/>
      <c r="D2053" s="95"/>
      <c r="E2053" s="95"/>
      <c r="F2053" s="96"/>
      <c r="G2053" s="97"/>
      <c r="H2053" s="96"/>
      <c r="I2053" s="96"/>
      <c r="J2053" s="98"/>
      <c r="K2053" s="96"/>
      <c r="L2053" s="98"/>
      <c r="M2053" s="87"/>
      <c r="N2053" s="87"/>
    </row>
    <row r="2054" spans="1:14" ht="13">
      <c r="A2054" s="74"/>
      <c r="B2054" s="95"/>
      <c r="C2054" s="96"/>
      <c r="D2054" s="95"/>
      <c r="E2054" s="95"/>
      <c r="F2054" s="96"/>
      <c r="G2054" s="97"/>
      <c r="H2054" s="96"/>
      <c r="I2054" s="96"/>
      <c r="J2054" s="98"/>
      <c r="K2054" s="96"/>
      <c r="L2054" s="98"/>
      <c r="M2054" s="87"/>
      <c r="N2054" s="87"/>
    </row>
    <row r="2055" spans="1:14" ht="13">
      <c r="A2055" s="74"/>
      <c r="B2055" s="95"/>
      <c r="C2055" s="96"/>
      <c r="D2055" s="95"/>
      <c r="E2055" s="95"/>
      <c r="F2055" s="96"/>
      <c r="G2055" s="97"/>
      <c r="H2055" s="96"/>
      <c r="I2055" s="96"/>
      <c r="J2055" s="98"/>
      <c r="K2055" s="96"/>
      <c r="L2055" s="98"/>
      <c r="M2055" s="87"/>
      <c r="N2055" s="87"/>
    </row>
    <row r="2056" spans="1:14" ht="13">
      <c r="A2056" s="74"/>
      <c r="B2056" s="95"/>
      <c r="C2056" s="96"/>
      <c r="D2056" s="95"/>
      <c r="E2056" s="95"/>
      <c r="F2056" s="96"/>
      <c r="G2056" s="97"/>
      <c r="H2056" s="96"/>
      <c r="I2056" s="96"/>
      <c r="J2056" s="98"/>
      <c r="K2056" s="96"/>
      <c r="L2056" s="98"/>
      <c r="M2056" s="87"/>
      <c r="N2056" s="87"/>
    </row>
    <row r="2057" spans="1:14" ht="13">
      <c r="A2057" s="74"/>
      <c r="B2057" s="95"/>
      <c r="C2057" s="96"/>
      <c r="D2057" s="95"/>
      <c r="E2057" s="95"/>
      <c r="F2057" s="96"/>
      <c r="G2057" s="97"/>
      <c r="H2057" s="96"/>
      <c r="I2057" s="96"/>
      <c r="J2057" s="98"/>
      <c r="K2057" s="96"/>
      <c r="L2057" s="98"/>
      <c r="M2057" s="87"/>
      <c r="N2057" s="87"/>
    </row>
    <row r="2058" spans="1:14" ht="13">
      <c r="A2058" s="74"/>
      <c r="B2058" s="95"/>
      <c r="C2058" s="96"/>
      <c r="D2058" s="95"/>
      <c r="E2058" s="95"/>
      <c r="F2058" s="96"/>
      <c r="G2058" s="97"/>
      <c r="H2058" s="96"/>
      <c r="I2058" s="96"/>
      <c r="J2058" s="98"/>
      <c r="K2058" s="96"/>
      <c r="L2058" s="98"/>
      <c r="M2058" s="87"/>
      <c r="N2058" s="87"/>
    </row>
    <row r="2059" spans="1:14" ht="13">
      <c r="A2059" s="74"/>
      <c r="B2059" s="95"/>
      <c r="C2059" s="96"/>
      <c r="D2059" s="95"/>
      <c r="E2059" s="95"/>
      <c r="F2059" s="96"/>
      <c r="G2059" s="97"/>
      <c r="H2059" s="96"/>
      <c r="I2059" s="96"/>
      <c r="J2059" s="98"/>
      <c r="K2059" s="96"/>
      <c r="L2059" s="98"/>
      <c r="M2059" s="87"/>
      <c r="N2059" s="87"/>
    </row>
    <row r="2060" spans="1:14" ht="13">
      <c r="A2060" s="74"/>
      <c r="B2060" s="95"/>
      <c r="C2060" s="96"/>
      <c r="D2060" s="95"/>
      <c r="E2060" s="95"/>
      <c r="F2060" s="96"/>
      <c r="G2060" s="97"/>
      <c r="H2060" s="96"/>
      <c r="I2060" s="96"/>
      <c r="J2060" s="98"/>
      <c r="K2060" s="96"/>
      <c r="L2060" s="98"/>
      <c r="M2060" s="87"/>
      <c r="N2060" s="87"/>
    </row>
    <row r="2061" spans="1:14" ht="13">
      <c r="A2061" s="74"/>
      <c r="B2061" s="95"/>
      <c r="C2061" s="96"/>
      <c r="D2061" s="95"/>
      <c r="E2061" s="95"/>
      <c r="F2061" s="96"/>
      <c r="G2061" s="97"/>
      <c r="H2061" s="96"/>
      <c r="I2061" s="96"/>
      <c r="J2061" s="98"/>
      <c r="K2061" s="96"/>
      <c r="L2061" s="98"/>
      <c r="M2061" s="87"/>
      <c r="N2061" s="87"/>
    </row>
    <row r="2062" spans="1:14" ht="13">
      <c r="A2062" s="74"/>
      <c r="B2062" s="95"/>
      <c r="C2062" s="96"/>
      <c r="D2062" s="95"/>
      <c r="E2062" s="95"/>
      <c r="F2062" s="96"/>
      <c r="G2062" s="97"/>
      <c r="H2062" s="96"/>
      <c r="I2062" s="96"/>
      <c r="J2062" s="98"/>
      <c r="K2062" s="96"/>
      <c r="L2062" s="98"/>
      <c r="M2062" s="87"/>
      <c r="N2062" s="87"/>
    </row>
    <row r="2063" spans="1:14" ht="13">
      <c r="A2063" s="74"/>
      <c r="B2063" s="95"/>
      <c r="C2063" s="96"/>
      <c r="D2063" s="95"/>
      <c r="E2063" s="95"/>
      <c r="F2063" s="96"/>
      <c r="G2063" s="97"/>
      <c r="H2063" s="96"/>
      <c r="I2063" s="96"/>
      <c r="J2063" s="98"/>
      <c r="K2063" s="96"/>
      <c r="L2063" s="98"/>
      <c r="M2063" s="87"/>
      <c r="N2063" s="87"/>
    </row>
    <row r="2064" spans="1:14" ht="13">
      <c r="A2064" s="74"/>
      <c r="B2064" s="95"/>
      <c r="C2064" s="96"/>
      <c r="D2064" s="95"/>
      <c r="E2064" s="95"/>
      <c r="F2064" s="96"/>
      <c r="G2064" s="97"/>
      <c r="H2064" s="96"/>
      <c r="I2064" s="96"/>
      <c r="J2064" s="98"/>
      <c r="K2064" s="96"/>
      <c r="L2064" s="98"/>
      <c r="M2064" s="87"/>
      <c r="N2064" s="87"/>
    </row>
    <row r="2065" spans="1:14" ht="13">
      <c r="A2065" s="74"/>
      <c r="B2065" s="95"/>
      <c r="C2065" s="96"/>
      <c r="D2065" s="95"/>
      <c r="E2065" s="95"/>
      <c r="F2065" s="96"/>
      <c r="G2065" s="97"/>
      <c r="H2065" s="96"/>
      <c r="I2065" s="96"/>
      <c r="J2065" s="98"/>
      <c r="K2065" s="96"/>
      <c r="L2065" s="98"/>
      <c r="M2065" s="87"/>
      <c r="N2065" s="87"/>
    </row>
    <row r="2066" spans="1:14" ht="13">
      <c r="A2066" s="74"/>
      <c r="B2066" s="95"/>
      <c r="C2066" s="96"/>
      <c r="D2066" s="95"/>
      <c r="E2066" s="95"/>
      <c r="F2066" s="96"/>
      <c r="G2066" s="97"/>
      <c r="H2066" s="96"/>
      <c r="I2066" s="96"/>
      <c r="J2066" s="98"/>
      <c r="K2066" s="96"/>
      <c r="L2066" s="98"/>
      <c r="M2066" s="87"/>
      <c r="N2066" s="87"/>
    </row>
    <row r="2067" spans="1:14" ht="13">
      <c r="A2067" s="74"/>
      <c r="B2067" s="95"/>
      <c r="C2067" s="96"/>
      <c r="D2067" s="95"/>
      <c r="E2067" s="95"/>
      <c r="F2067" s="96"/>
      <c r="G2067" s="97"/>
      <c r="H2067" s="96"/>
      <c r="I2067" s="96"/>
      <c r="J2067" s="98"/>
      <c r="K2067" s="96"/>
      <c r="L2067" s="98"/>
      <c r="M2067" s="87"/>
      <c r="N2067" s="87"/>
    </row>
    <row r="2068" spans="1:14" ht="13">
      <c r="A2068" s="74"/>
      <c r="B2068" s="95"/>
      <c r="C2068" s="96"/>
      <c r="D2068" s="95"/>
      <c r="E2068" s="95"/>
      <c r="F2068" s="96"/>
      <c r="G2068" s="97"/>
      <c r="H2068" s="96"/>
      <c r="I2068" s="96"/>
      <c r="J2068" s="98"/>
      <c r="K2068" s="96"/>
      <c r="L2068" s="98"/>
      <c r="M2068" s="87"/>
      <c r="N2068" s="87"/>
    </row>
    <row r="2069" spans="1:14" ht="13">
      <c r="A2069" s="74"/>
      <c r="B2069" s="95"/>
      <c r="C2069" s="96"/>
      <c r="D2069" s="95"/>
      <c r="E2069" s="95"/>
      <c r="F2069" s="96"/>
      <c r="G2069" s="97"/>
      <c r="H2069" s="96"/>
      <c r="I2069" s="96"/>
      <c r="J2069" s="98"/>
      <c r="K2069" s="96"/>
      <c r="L2069" s="98"/>
      <c r="M2069" s="87"/>
      <c r="N2069" s="87"/>
    </row>
    <row r="2070" spans="1:14" ht="13">
      <c r="A2070" s="74"/>
      <c r="B2070" s="95"/>
      <c r="C2070" s="96"/>
      <c r="D2070" s="95"/>
      <c r="E2070" s="95"/>
      <c r="F2070" s="96"/>
      <c r="G2070" s="97"/>
      <c r="H2070" s="96"/>
      <c r="I2070" s="96"/>
      <c r="J2070" s="98"/>
      <c r="K2070" s="96"/>
      <c r="L2070" s="98"/>
      <c r="M2070" s="87"/>
      <c r="N2070" s="87"/>
    </row>
    <row r="2071" spans="1:14" ht="13">
      <c r="A2071" s="74"/>
      <c r="B2071" s="95"/>
      <c r="C2071" s="96"/>
      <c r="D2071" s="95"/>
      <c r="E2071" s="95"/>
      <c r="F2071" s="96"/>
      <c r="G2071" s="97"/>
      <c r="H2071" s="96"/>
      <c r="I2071" s="96"/>
      <c r="J2071" s="98"/>
      <c r="K2071" s="96"/>
      <c r="L2071" s="98"/>
      <c r="M2071" s="87"/>
      <c r="N2071" s="87"/>
    </row>
    <row r="2072" spans="1:14" ht="13">
      <c r="A2072" s="74"/>
      <c r="B2072" s="95"/>
      <c r="C2072" s="96"/>
      <c r="D2072" s="95"/>
      <c r="E2072" s="95"/>
      <c r="F2072" s="96"/>
      <c r="G2072" s="97"/>
      <c r="H2072" s="96"/>
      <c r="I2072" s="96"/>
      <c r="J2072" s="98"/>
      <c r="K2072" s="96"/>
      <c r="L2072" s="98"/>
      <c r="M2072" s="87"/>
      <c r="N2072" s="87"/>
    </row>
    <row r="2073" spans="1:14" ht="13">
      <c r="A2073" s="74"/>
      <c r="B2073" s="95"/>
      <c r="C2073" s="96"/>
      <c r="D2073" s="95"/>
      <c r="E2073" s="95"/>
      <c r="F2073" s="96"/>
      <c r="G2073" s="97"/>
      <c r="H2073" s="96"/>
      <c r="I2073" s="96"/>
      <c r="J2073" s="98"/>
      <c r="K2073" s="96"/>
      <c r="L2073" s="98"/>
      <c r="M2073" s="87"/>
      <c r="N2073" s="87"/>
    </row>
    <row r="2074" spans="1:14" ht="13">
      <c r="A2074" s="74"/>
      <c r="B2074" s="95"/>
      <c r="C2074" s="96"/>
      <c r="D2074" s="95"/>
      <c r="E2074" s="95"/>
      <c r="F2074" s="96"/>
      <c r="G2074" s="97"/>
      <c r="H2074" s="96"/>
      <c r="I2074" s="96"/>
      <c r="J2074" s="98"/>
      <c r="K2074" s="96"/>
      <c r="L2074" s="98"/>
      <c r="M2074" s="87"/>
      <c r="N2074" s="87"/>
    </row>
    <row r="2075" spans="1:14" ht="13">
      <c r="A2075" s="74"/>
      <c r="B2075" s="95"/>
      <c r="C2075" s="96"/>
      <c r="D2075" s="95"/>
      <c r="E2075" s="95"/>
      <c r="F2075" s="96"/>
      <c r="G2075" s="97"/>
      <c r="H2075" s="96"/>
      <c r="I2075" s="96"/>
      <c r="J2075" s="98"/>
      <c r="K2075" s="96"/>
      <c r="L2075" s="98"/>
      <c r="M2075" s="87"/>
      <c r="N2075" s="87"/>
    </row>
    <row r="2076" spans="1:14" ht="13">
      <c r="A2076" s="74"/>
      <c r="B2076" s="95"/>
      <c r="C2076" s="96"/>
      <c r="D2076" s="95"/>
      <c r="E2076" s="95"/>
      <c r="F2076" s="96"/>
      <c r="G2076" s="97"/>
      <c r="H2076" s="96"/>
      <c r="I2076" s="96"/>
      <c r="J2076" s="98"/>
      <c r="K2076" s="96"/>
      <c r="L2076" s="98"/>
      <c r="M2076" s="87"/>
      <c r="N2076" s="87"/>
    </row>
    <row r="2077" spans="1:14" ht="13">
      <c r="A2077" s="74"/>
      <c r="B2077" s="95"/>
      <c r="C2077" s="96"/>
      <c r="D2077" s="95"/>
      <c r="E2077" s="95"/>
      <c r="F2077" s="96"/>
      <c r="G2077" s="97"/>
      <c r="H2077" s="96"/>
      <c r="I2077" s="96"/>
      <c r="J2077" s="98"/>
      <c r="K2077" s="96"/>
      <c r="L2077" s="98"/>
      <c r="M2077" s="87"/>
      <c r="N2077" s="87"/>
    </row>
    <row r="2078" spans="1:14" ht="13">
      <c r="A2078" s="74"/>
      <c r="B2078" s="95"/>
      <c r="C2078" s="96"/>
      <c r="D2078" s="95"/>
      <c r="E2078" s="95"/>
      <c r="F2078" s="96"/>
      <c r="G2078" s="97"/>
      <c r="H2078" s="96"/>
      <c r="I2078" s="96"/>
      <c r="J2078" s="98"/>
      <c r="K2078" s="96"/>
      <c r="L2078" s="98"/>
      <c r="M2078" s="87"/>
      <c r="N2078" s="87"/>
    </row>
    <row r="2079" spans="1:14" ht="13">
      <c r="A2079" s="74"/>
      <c r="B2079" s="95"/>
      <c r="C2079" s="96"/>
      <c r="D2079" s="95"/>
      <c r="E2079" s="95"/>
      <c r="F2079" s="96"/>
      <c r="G2079" s="97"/>
      <c r="H2079" s="96"/>
      <c r="I2079" s="96"/>
      <c r="J2079" s="98"/>
      <c r="K2079" s="96"/>
      <c r="L2079" s="98"/>
      <c r="M2079" s="87"/>
      <c r="N2079" s="87"/>
    </row>
    <row r="2080" spans="1:14" ht="13">
      <c r="A2080" s="74"/>
      <c r="B2080" s="95"/>
      <c r="C2080" s="96"/>
      <c r="D2080" s="95"/>
      <c r="E2080" s="95"/>
      <c r="F2080" s="96"/>
      <c r="G2080" s="97"/>
      <c r="H2080" s="96"/>
      <c r="I2080" s="96"/>
      <c r="J2080" s="98"/>
      <c r="K2080" s="96"/>
      <c r="L2080" s="98"/>
      <c r="M2080" s="87"/>
      <c r="N2080" s="87"/>
    </row>
    <row r="2081" spans="1:14" ht="13">
      <c r="A2081" s="74"/>
      <c r="B2081" s="95"/>
      <c r="C2081" s="96"/>
      <c r="D2081" s="95"/>
      <c r="E2081" s="95"/>
      <c r="F2081" s="96"/>
      <c r="G2081" s="97"/>
      <c r="H2081" s="96"/>
      <c r="I2081" s="96"/>
      <c r="J2081" s="98"/>
      <c r="K2081" s="96"/>
      <c r="L2081" s="98"/>
      <c r="M2081" s="87"/>
      <c r="N2081" s="87"/>
    </row>
    <row r="2082" spans="1:14" ht="13">
      <c r="A2082" s="74"/>
      <c r="B2082" s="95"/>
      <c r="C2082" s="96"/>
      <c r="D2082" s="95"/>
      <c r="E2082" s="95"/>
      <c r="F2082" s="96"/>
      <c r="G2082" s="97"/>
      <c r="H2082" s="96"/>
      <c r="I2082" s="96"/>
      <c r="J2082" s="98"/>
      <c r="K2082" s="96"/>
      <c r="L2082" s="98"/>
      <c r="M2082" s="87"/>
      <c r="N2082" s="87"/>
    </row>
    <row r="2083" spans="1:14" ht="13">
      <c r="A2083" s="74"/>
      <c r="B2083" s="95"/>
      <c r="C2083" s="96"/>
      <c r="D2083" s="95"/>
      <c r="E2083" s="95"/>
      <c r="F2083" s="96"/>
      <c r="G2083" s="97"/>
      <c r="H2083" s="96"/>
      <c r="I2083" s="96"/>
      <c r="J2083" s="98"/>
      <c r="K2083" s="96"/>
      <c r="L2083" s="98"/>
      <c r="M2083" s="87"/>
      <c r="N2083" s="87"/>
    </row>
    <row r="2084" spans="1:14" ht="13">
      <c r="A2084" s="74"/>
      <c r="B2084" s="95"/>
      <c r="C2084" s="96"/>
      <c r="D2084" s="95"/>
      <c r="E2084" s="95"/>
      <c r="F2084" s="96"/>
      <c r="G2084" s="97"/>
      <c r="H2084" s="96"/>
      <c r="I2084" s="96"/>
      <c r="J2084" s="98"/>
      <c r="K2084" s="96"/>
      <c r="L2084" s="98"/>
      <c r="M2084" s="87"/>
      <c r="N2084" s="87"/>
    </row>
    <row r="2085" spans="1:14" ht="13">
      <c r="A2085" s="74"/>
      <c r="B2085" s="95"/>
      <c r="C2085" s="96"/>
      <c r="D2085" s="95"/>
      <c r="E2085" s="95"/>
      <c r="F2085" s="96"/>
      <c r="G2085" s="97"/>
      <c r="H2085" s="96"/>
      <c r="I2085" s="96"/>
      <c r="J2085" s="98"/>
      <c r="K2085" s="96"/>
      <c r="L2085" s="98"/>
      <c r="M2085" s="87"/>
      <c r="N2085" s="87"/>
    </row>
    <row r="2086" spans="1:14" ht="13">
      <c r="A2086" s="74"/>
      <c r="B2086" s="95"/>
      <c r="C2086" s="96"/>
      <c r="D2086" s="95"/>
      <c r="E2086" s="95"/>
      <c r="F2086" s="96"/>
      <c r="G2086" s="97"/>
      <c r="H2086" s="96"/>
      <c r="I2086" s="96"/>
      <c r="J2086" s="98"/>
      <c r="K2086" s="96"/>
      <c r="L2086" s="98"/>
      <c r="M2086" s="87"/>
      <c r="N2086" s="87"/>
    </row>
    <row r="2087" spans="1:14" ht="13">
      <c r="A2087" s="74"/>
      <c r="B2087" s="95"/>
      <c r="C2087" s="96"/>
      <c r="D2087" s="95"/>
      <c r="E2087" s="95"/>
      <c r="F2087" s="96"/>
      <c r="G2087" s="97"/>
      <c r="H2087" s="96"/>
      <c r="I2087" s="96"/>
      <c r="J2087" s="98"/>
      <c r="K2087" s="96"/>
      <c r="L2087" s="98"/>
      <c r="M2087" s="87"/>
      <c r="N2087" s="87"/>
    </row>
    <row r="2088" spans="1:14" ht="13">
      <c r="A2088" s="74"/>
      <c r="B2088" s="95"/>
      <c r="C2088" s="96"/>
      <c r="D2088" s="95"/>
      <c r="E2088" s="95"/>
      <c r="F2088" s="96"/>
      <c r="G2088" s="97"/>
      <c r="H2088" s="96"/>
      <c r="I2088" s="96"/>
      <c r="J2088" s="98"/>
      <c r="K2088" s="96"/>
      <c r="L2088" s="98"/>
      <c r="M2088" s="87"/>
      <c r="N2088" s="87"/>
    </row>
    <row r="2089" spans="1:14" ht="13">
      <c r="A2089" s="74"/>
      <c r="B2089" s="95"/>
      <c r="C2089" s="96"/>
      <c r="D2089" s="95"/>
      <c r="E2089" s="95"/>
      <c r="F2089" s="96"/>
      <c r="G2089" s="97"/>
      <c r="H2089" s="96"/>
      <c r="I2089" s="96"/>
      <c r="J2089" s="98"/>
      <c r="K2089" s="96"/>
      <c r="L2089" s="98"/>
      <c r="M2089" s="87"/>
      <c r="N2089" s="87"/>
    </row>
    <row r="2090" spans="1:14" ht="13">
      <c r="A2090" s="74"/>
      <c r="B2090" s="95"/>
      <c r="C2090" s="96"/>
      <c r="D2090" s="95"/>
      <c r="E2090" s="95"/>
      <c r="F2090" s="96"/>
      <c r="G2090" s="97"/>
      <c r="H2090" s="96"/>
      <c r="I2090" s="96"/>
      <c r="J2090" s="98"/>
      <c r="K2090" s="96"/>
      <c r="L2090" s="98"/>
      <c r="M2090" s="87"/>
      <c r="N2090" s="87"/>
    </row>
    <row r="2091" spans="1:14" ht="13">
      <c r="A2091" s="74"/>
      <c r="B2091" s="95"/>
      <c r="C2091" s="96"/>
      <c r="D2091" s="95"/>
      <c r="E2091" s="95"/>
      <c r="F2091" s="96"/>
      <c r="G2091" s="97"/>
      <c r="H2091" s="96"/>
      <c r="I2091" s="96"/>
      <c r="J2091" s="98"/>
      <c r="K2091" s="96"/>
      <c r="L2091" s="98"/>
      <c r="M2091" s="87"/>
      <c r="N2091" s="87"/>
    </row>
    <row r="2092" spans="1:14" ht="13">
      <c r="A2092" s="74"/>
      <c r="B2092" s="95"/>
      <c r="C2092" s="96"/>
      <c r="D2092" s="95"/>
      <c r="E2092" s="95"/>
      <c r="F2092" s="96"/>
      <c r="G2092" s="97"/>
      <c r="H2092" s="96"/>
      <c r="I2092" s="96"/>
      <c r="J2092" s="98"/>
      <c r="K2092" s="96"/>
      <c r="L2092" s="98"/>
      <c r="M2092" s="87"/>
      <c r="N2092" s="87"/>
    </row>
    <row r="2093" spans="1:14" ht="13">
      <c r="A2093" s="74"/>
      <c r="B2093" s="95"/>
      <c r="C2093" s="96"/>
      <c r="D2093" s="95"/>
      <c r="E2093" s="95"/>
      <c r="F2093" s="96"/>
      <c r="G2093" s="97"/>
      <c r="H2093" s="96"/>
      <c r="I2093" s="96"/>
      <c r="J2093" s="98"/>
      <c r="K2093" s="96"/>
      <c r="L2093" s="98"/>
      <c r="M2093" s="87"/>
      <c r="N2093" s="87"/>
    </row>
    <row r="2094" spans="1:14" ht="13">
      <c r="A2094" s="74"/>
      <c r="B2094" s="95"/>
      <c r="C2094" s="96"/>
      <c r="D2094" s="95"/>
      <c r="E2094" s="95"/>
      <c r="F2094" s="96"/>
      <c r="G2094" s="97"/>
      <c r="H2094" s="96"/>
      <c r="I2094" s="96"/>
      <c r="J2094" s="98"/>
      <c r="K2094" s="96"/>
      <c r="L2094" s="98"/>
      <c r="M2094" s="87"/>
      <c r="N2094" s="87"/>
    </row>
    <row r="2095" spans="1:14" ht="13">
      <c r="A2095" s="74"/>
      <c r="B2095" s="95"/>
      <c r="C2095" s="96"/>
      <c r="D2095" s="95"/>
      <c r="E2095" s="95"/>
      <c r="F2095" s="96"/>
      <c r="G2095" s="97"/>
      <c r="H2095" s="96"/>
      <c r="I2095" s="96"/>
      <c r="J2095" s="98"/>
      <c r="K2095" s="96"/>
      <c r="L2095" s="98"/>
      <c r="M2095" s="87"/>
      <c r="N2095" s="87"/>
    </row>
    <row r="2096" spans="1:14" ht="13">
      <c r="A2096" s="74"/>
      <c r="B2096" s="95"/>
      <c r="C2096" s="96"/>
      <c r="D2096" s="95"/>
      <c r="E2096" s="95"/>
      <c r="F2096" s="96"/>
      <c r="G2096" s="97"/>
      <c r="H2096" s="96"/>
      <c r="I2096" s="96"/>
      <c r="J2096" s="98"/>
      <c r="K2096" s="96"/>
      <c r="L2096" s="98"/>
      <c r="M2096" s="87"/>
      <c r="N2096" s="87"/>
    </row>
    <row r="2097" spans="1:14" ht="13">
      <c r="A2097" s="74"/>
      <c r="B2097" s="95"/>
      <c r="C2097" s="96"/>
      <c r="D2097" s="95"/>
      <c r="E2097" s="95"/>
      <c r="F2097" s="96"/>
      <c r="G2097" s="97"/>
      <c r="H2097" s="96"/>
      <c r="I2097" s="96"/>
      <c r="J2097" s="98"/>
      <c r="K2097" s="96"/>
      <c r="L2097" s="98"/>
      <c r="M2097" s="87"/>
      <c r="N2097" s="87"/>
    </row>
    <row r="2098" spans="1:14" ht="13">
      <c r="A2098" s="74"/>
      <c r="B2098" s="95"/>
      <c r="C2098" s="96"/>
      <c r="D2098" s="95"/>
      <c r="E2098" s="95"/>
      <c r="F2098" s="96"/>
      <c r="G2098" s="97"/>
      <c r="H2098" s="96"/>
      <c r="I2098" s="96"/>
      <c r="J2098" s="98"/>
      <c r="K2098" s="96"/>
      <c r="L2098" s="98"/>
      <c r="M2098" s="87"/>
      <c r="N2098" s="87"/>
    </row>
    <row r="2099" spans="1:14" ht="13">
      <c r="A2099" s="74"/>
      <c r="B2099" s="95"/>
      <c r="C2099" s="96"/>
      <c r="D2099" s="95"/>
      <c r="E2099" s="95"/>
      <c r="F2099" s="96"/>
      <c r="G2099" s="97"/>
      <c r="H2099" s="96"/>
      <c r="I2099" s="96"/>
      <c r="J2099" s="98"/>
      <c r="K2099" s="96"/>
      <c r="L2099" s="98"/>
      <c r="M2099" s="87"/>
      <c r="N2099" s="87"/>
    </row>
    <row r="2100" spans="1:14" ht="13">
      <c r="A2100" s="74"/>
      <c r="B2100" s="95"/>
      <c r="C2100" s="96"/>
      <c r="D2100" s="95"/>
      <c r="E2100" s="95"/>
      <c r="F2100" s="96"/>
      <c r="G2100" s="97"/>
      <c r="H2100" s="96"/>
      <c r="I2100" s="96"/>
      <c r="J2100" s="98"/>
      <c r="K2100" s="96"/>
      <c r="L2100" s="98"/>
      <c r="M2100" s="87"/>
      <c r="N2100" s="87"/>
    </row>
    <row r="2101" spans="1:14" ht="13">
      <c r="A2101" s="74"/>
      <c r="B2101" s="95"/>
      <c r="C2101" s="96"/>
      <c r="D2101" s="95"/>
      <c r="E2101" s="95"/>
      <c r="F2101" s="96"/>
      <c r="G2101" s="97"/>
      <c r="H2101" s="96"/>
      <c r="I2101" s="96"/>
      <c r="J2101" s="98"/>
      <c r="K2101" s="96"/>
      <c r="L2101" s="98"/>
      <c r="M2101" s="87"/>
      <c r="N2101" s="87"/>
    </row>
    <row r="2102" spans="1:14" ht="13">
      <c r="A2102" s="74"/>
      <c r="B2102" s="95"/>
      <c r="C2102" s="96"/>
      <c r="D2102" s="95"/>
      <c r="E2102" s="95"/>
      <c r="F2102" s="96"/>
      <c r="G2102" s="97"/>
      <c r="H2102" s="96"/>
      <c r="I2102" s="96"/>
      <c r="J2102" s="98"/>
      <c r="K2102" s="96"/>
      <c r="L2102" s="98"/>
      <c r="M2102" s="87"/>
      <c r="N2102" s="87"/>
    </row>
    <row r="2103" spans="1:14" ht="13">
      <c r="A2103" s="74"/>
      <c r="B2103" s="95"/>
      <c r="C2103" s="96"/>
      <c r="D2103" s="95"/>
      <c r="E2103" s="95"/>
      <c r="F2103" s="96"/>
      <c r="G2103" s="97"/>
      <c r="H2103" s="96"/>
      <c r="I2103" s="96"/>
      <c r="J2103" s="98"/>
      <c r="K2103" s="96"/>
      <c r="L2103" s="98"/>
      <c r="M2103" s="87"/>
      <c r="N2103" s="87"/>
    </row>
    <row r="2104" spans="1:14" ht="13">
      <c r="A2104" s="74"/>
      <c r="B2104" s="95"/>
      <c r="C2104" s="96"/>
      <c r="D2104" s="95"/>
      <c r="E2104" s="95"/>
      <c r="F2104" s="96"/>
      <c r="G2104" s="97"/>
      <c r="H2104" s="96"/>
      <c r="I2104" s="96"/>
      <c r="J2104" s="98"/>
      <c r="K2104" s="96"/>
      <c r="L2104" s="98"/>
      <c r="M2104" s="87"/>
      <c r="N2104" s="87"/>
    </row>
    <row r="2105" spans="1:14" ht="13">
      <c r="A2105" s="74"/>
      <c r="B2105" s="95"/>
      <c r="C2105" s="96"/>
      <c r="D2105" s="95"/>
      <c r="E2105" s="95"/>
      <c r="F2105" s="96"/>
      <c r="G2105" s="97"/>
      <c r="H2105" s="96"/>
      <c r="I2105" s="96"/>
      <c r="J2105" s="98"/>
      <c r="K2105" s="96"/>
      <c r="L2105" s="98"/>
      <c r="M2105" s="87"/>
      <c r="N2105" s="87"/>
    </row>
    <row r="2106" spans="1:14" ht="13">
      <c r="A2106" s="74"/>
      <c r="B2106" s="95"/>
      <c r="C2106" s="96"/>
      <c r="D2106" s="95"/>
      <c r="E2106" s="95"/>
      <c r="F2106" s="96"/>
      <c r="G2106" s="97"/>
      <c r="H2106" s="96"/>
      <c r="I2106" s="96"/>
      <c r="J2106" s="98"/>
      <c r="K2106" s="96"/>
      <c r="L2106" s="98"/>
      <c r="M2106" s="87"/>
      <c r="N2106" s="87"/>
    </row>
    <row r="2107" spans="1:14" ht="13">
      <c r="A2107" s="74"/>
      <c r="B2107" s="95"/>
      <c r="C2107" s="96"/>
      <c r="D2107" s="95"/>
      <c r="E2107" s="95"/>
      <c r="F2107" s="96"/>
      <c r="G2107" s="97"/>
      <c r="H2107" s="96"/>
      <c r="I2107" s="96"/>
      <c r="J2107" s="98"/>
      <c r="K2107" s="96"/>
      <c r="L2107" s="98"/>
      <c r="M2107" s="87"/>
      <c r="N2107" s="87"/>
    </row>
    <row r="2108" spans="1:14" ht="13">
      <c r="A2108" s="74"/>
      <c r="B2108" s="95"/>
      <c r="C2108" s="96"/>
      <c r="D2108" s="95"/>
      <c r="E2108" s="95"/>
      <c r="F2108" s="96"/>
      <c r="G2108" s="97"/>
      <c r="H2108" s="96"/>
      <c r="I2108" s="96"/>
      <c r="J2108" s="98"/>
      <c r="K2108" s="96"/>
      <c r="L2108" s="98"/>
      <c r="M2108" s="87"/>
      <c r="N2108" s="87"/>
    </row>
    <row r="2109" spans="1:14" ht="13">
      <c r="A2109" s="74"/>
      <c r="B2109" s="95"/>
      <c r="C2109" s="96"/>
      <c r="D2109" s="95"/>
      <c r="E2109" s="95"/>
      <c r="F2109" s="96"/>
      <c r="G2109" s="97"/>
      <c r="H2109" s="96"/>
      <c r="I2109" s="96"/>
      <c r="J2109" s="98"/>
      <c r="K2109" s="96"/>
      <c r="L2109" s="98"/>
      <c r="M2109" s="87"/>
      <c r="N2109" s="87"/>
    </row>
    <row r="2110" spans="1:14" ht="13">
      <c r="A2110" s="74"/>
      <c r="B2110" s="95"/>
      <c r="C2110" s="96"/>
      <c r="D2110" s="95"/>
      <c r="E2110" s="95"/>
      <c r="F2110" s="96"/>
      <c r="G2110" s="97"/>
      <c r="H2110" s="96"/>
      <c r="I2110" s="96"/>
      <c r="J2110" s="98"/>
      <c r="K2110" s="96"/>
      <c r="L2110" s="98"/>
      <c r="M2110" s="87"/>
      <c r="N2110" s="87"/>
    </row>
    <row r="2111" spans="1:14" ht="13">
      <c r="A2111" s="74"/>
      <c r="B2111" s="95"/>
      <c r="C2111" s="96"/>
      <c r="D2111" s="95"/>
      <c r="E2111" s="95"/>
      <c r="F2111" s="96"/>
      <c r="G2111" s="97"/>
      <c r="H2111" s="96"/>
      <c r="I2111" s="96"/>
      <c r="J2111" s="98"/>
      <c r="K2111" s="96"/>
      <c r="L2111" s="98"/>
      <c r="M2111" s="87"/>
      <c r="N2111" s="87"/>
    </row>
    <row r="2112" spans="1:14" ht="13">
      <c r="A2112" s="74"/>
      <c r="B2112" s="95"/>
      <c r="C2112" s="96"/>
      <c r="D2112" s="95"/>
      <c r="E2112" s="95"/>
      <c r="F2112" s="96"/>
      <c r="G2112" s="97"/>
      <c r="H2112" s="96"/>
      <c r="I2112" s="96"/>
      <c r="J2112" s="98"/>
      <c r="K2112" s="96"/>
      <c r="L2112" s="98"/>
      <c r="M2112" s="87"/>
      <c r="N2112" s="87"/>
    </row>
    <row r="2113" spans="1:14" ht="13">
      <c r="A2113" s="74"/>
      <c r="B2113" s="95"/>
      <c r="C2113" s="96"/>
      <c r="D2113" s="95"/>
      <c r="E2113" s="95"/>
      <c r="F2113" s="96"/>
      <c r="G2113" s="97"/>
      <c r="H2113" s="96"/>
      <c r="I2113" s="96"/>
      <c r="J2113" s="98"/>
      <c r="K2113" s="96"/>
      <c r="L2113" s="98"/>
      <c r="M2113" s="87"/>
      <c r="N2113" s="87"/>
    </row>
    <row r="2114" spans="1:14" ht="13">
      <c r="A2114" s="74"/>
      <c r="B2114" s="95"/>
      <c r="C2114" s="96"/>
      <c r="D2114" s="95"/>
      <c r="E2114" s="95"/>
      <c r="F2114" s="96"/>
      <c r="G2114" s="97"/>
      <c r="H2114" s="96"/>
      <c r="I2114" s="96"/>
      <c r="J2114" s="98"/>
      <c r="K2114" s="96"/>
      <c r="L2114" s="98"/>
      <c r="M2114" s="87"/>
      <c r="N2114" s="87"/>
    </row>
    <row r="2115" spans="1:14" ht="13">
      <c r="A2115" s="74"/>
      <c r="B2115" s="95"/>
      <c r="C2115" s="96"/>
      <c r="D2115" s="95"/>
      <c r="E2115" s="95"/>
      <c r="F2115" s="96"/>
      <c r="G2115" s="97"/>
      <c r="H2115" s="96"/>
      <c r="I2115" s="96"/>
      <c r="J2115" s="98"/>
      <c r="K2115" s="96"/>
      <c r="L2115" s="98"/>
      <c r="M2115" s="87"/>
      <c r="N2115" s="87"/>
    </row>
    <row r="2116" spans="1:14" ht="13">
      <c r="A2116" s="74"/>
      <c r="B2116" s="95"/>
      <c r="C2116" s="96"/>
      <c r="D2116" s="95"/>
      <c r="E2116" s="95"/>
      <c r="F2116" s="96"/>
      <c r="G2116" s="97"/>
      <c r="H2116" s="96"/>
      <c r="I2116" s="96"/>
      <c r="J2116" s="98"/>
      <c r="K2116" s="96"/>
      <c r="L2116" s="98"/>
      <c r="M2116" s="87"/>
      <c r="N2116" s="87"/>
    </row>
    <row r="2117" spans="1:14" ht="13">
      <c r="A2117" s="74"/>
      <c r="B2117" s="95"/>
      <c r="C2117" s="96"/>
      <c r="D2117" s="95"/>
      <c r="E2117" s="95"/>
      <c r="F2117" s="96"/>
      <c r="G2117" s="97"/>
      <c r="H2117" s="96"/>
      <c r="I2117" s="96"/>
      <c r="J2117" s="98"/>
      <c r="K2117" s="96"/>
      <c r="L2117" s="98"/>
      <c r="M2117" s="87"/>
      <c r="N2117" s="87"/>
    </row>
    <row r="2118" spans="1:14" ht="13">
      <c r="A2118" s="74"/>
      <c r="B2118" s="95"/>
      <c r="C2118" s="96"/>
      <c r="D2118" s="95"/>
      <c r="E2118" s="95"/>
      <c r="F2118" s="96"/>
      <c r="G2118" s="97"/>
      <c r="H2118" s="96"/>
      <c r="I2118" s="96"/>
      <c r="J2118" s="98"/>
      <c r="K2118" s="96"/>
      <c r="L2118" s="98"/>
      <c r="M2118" s="87"/>
      <c r="N2118" s="87"/>
    </row>
    <row r="2119" spans="1:14" ht="13">
      <c r="A2119" s="74"/>
      <c r="B2119" s="95"/>
      <c r="C2119" s="96"/>
      <c r="D2119" s="95"/>
      <c r="E2119" s="95"/>
      <c r="F2119" s="96"/>
      <c r="G2119" s="97"/>
      <c r="H2119" s="96"/>
      <c r="I2119" s="96"/>
      <c r="J2119" s="98"/>
      <c r="K2119" s="96"/>
      <c r="L2119" s="98"/>
      <c r="M2119" s="87"/>
      <c r="N2119" s="87"/>
    </row>
    <row r="2120" spans="1:14" ht="13">
      <c r="A2120" s="74"/>
      <c r="B2120" s="95"/>
      <c r="C2120" s="96"/>
      <c r="D2120" s="95"/>
      <c r="E2120" s="95"/>
      <c r="F2120" s="96"/>
      <c r="G2120" s="97"/>
      <c r="H2120" s="96"/>
      <c r="I2120" s="96"/>
      <c r="J2120" s="98"/>
      <c r="K2120" s="96"/>
      <c r="L2120" s="98"/>
      <c r="M2120" s="87"/>
      <c r="N2120" s="87"/>
    </row>
    <row r="2121" spans="1:14" ht="13">
      <c r="A2121" s="74"/>
      <c r="B2121" s="95"/>
      <c r="C2121" s="96"/>
      <c r="D2121" s="95"/>
      <c r="E2121" s="95"/>
      <c r="F2121" s="96"/>
      <c r="G2121" s="97"/>
      <c r="H2121" s="96"/>
      <c r="I2121" s="96"/>
      <c r="J2121" s="98"/>
      <c r="K2121" s="96"/>
      <c r="L2121" s="98"/>
      <c r="M2121" s="87"/>
      <c r="N2121" s="87"/>
    </row>
    <row r="2122" spans="1:14" ht="13">
      <c r="A2122" s="74"/>
      <c r="B2122" s="95"/>
      <c r="C2122" s="96"/>
      <c r="D2122" s="95"/>
      <c r="E2122" s="95"/>
      <c r="F2122" s="96"/>
      <c r="G2122" s="97"/>
      <c r="H2122" s="96"/>
      <c r="I2122" s="96"/>
      <c r="J2122" s="98"/>
      <c r="K2122" s="96"/>
      <c r="L2122" s="98"/>
      <c r="M2122" s="87"/>
      <c r="N2122" s="87"/>
    </row>
    <row r="2123" spans="1:14" ht="13">
      <c r="A2123" s="74"/>
      <c r="B2123" s="95"/>
      <c r="C2123" s="96"/>
      <c r="D2123" s="95"/>
      <c r="E2123" s="95"/>
      <c r="F2123" s="96"/>
      <c r="G2123" s="97"/>
      <c r="H2123" s="96"/>
      <c r="I2123" s="96"/>
      <c r="J2123" s="98"/>
      <c r="K2123" s="96"/>
      <c r="L2123" s="98"/>
      <c r="M2123" s="87"/>
      <c r="N2123" s="87"/>
    </row>
    <row r="2124" spans="1:14" ht="13">
      <c r="A2124" s="74"/>
      <c r="B2124" s="95"/>
      <c r="C2124" s="96"/>
      <c r="D2124" s="95"/>
      <c r="E2124" s="95"/>
      <c r="F2124" s="96"/>
      <c r="G2124" s="97"/>
      <c r="H2124" s="96"/>
      <c r="I2124" s="96"/>
      <c r="J2124" s="98"/>
      <c r="K2124" s="96"/>
      <c r="L2124" s="98"/>
      <c r="M2124" s="87"/>
      <c r="N2124" s="87"/>
    </row>
    <row r="2125" spans="1:14" ht="13">
      <c r="A2125" s="74"/>
      <c r="B2125" s="95"/>
      <c r="C2125" s="96"/>
      <c r="D2125" s="95"/>
      <c r="E2125" s="95"/>
      <c r="F2125" s="96"/>
      <c r="G2125" s="97"/>
      <c r="H2125" s="96"/>
      <c r="I2125" s="96"/>
      <c r="J2125" s="98"/>
      <c r="K2125" s="96"/>
      <c r="L2125" s="98"/>
      <c r="M2125" s="87"/>
      <c r="N2125" s="87"/>
    </row>
    <row r="2126" spans="1:14" ht="13">
      <c r="A2126" s="74"/>
      <c r="B2126" s="95"/>
      <c r="C2126" s="96"/>
      <c r="D2126" s="95"/>
      <c r="E2126" s="95"/>
      <c r="F2126" s="96"/>
      <c r="G2126" s="97"/>
      <c r="H2126" s="96"/>
      <c r="I2126" s="96"/>
      <c r="J2126" s="98"/>
      <c r="K2126" s="96"/>
      <c r="L2126" s="98"/>
      <c r="M2126" s="87"/>
      <c r="N2126" s="87"/>
    </row>
    <row r="2127" spans="1:14" ht="13">
      <c r="A2127" s="74"/>
      <c r="B2127" s="95"/>
      <c r="C2127" s="96"/>
      <c r="D2127" s="95"/>
      <c r="E2127" s="95"/>
      <c r="F2127" s="96"/>
      <c r="G2127" s="97"/>
      <c r="H2127" s="96"/>
      <c r="I2127" s="96"/>
      <c r="J2127" s="98"/>
      <c r="K2127" s="96"/>
      <c r="L2127" s="98"/>
      <c r="M2127" s="87"/>
      <c r="N2127" s="87"/>
    </row>
    <row r="2128" spans="1:14" ht="13">
      <c r="A2128" s="74"/>
      <c r="B2128" s="95"/>
      <c r="C2128" s="96"/>
      <c r="D2128" s="95"/>
      <c r="E2128" s="95"/>
      <c r="F2128" s="96"/>
      <c r="G2128" s="97"/>
      <c r="H2128" s="96"/>
      <c r="I2128" s="96"/>
      <c r="J2128" s="98"/>
      <c r="K2128" s="96"/>
      <c r="L2128" s="98"/>
      <c r="M2128" s="87"/>
      <c r="N2128" s="87"/>
    </row>
    <row r="2129" spans="1:14" ht="13">
      <c r="A2129" s="74"/>
      <c r="B2129" s="95"/>
      <c r="C2129" s="96"/>
      <c r="D2129" s="95"/>
      <c r="E2129" s="95"/>
      <c r="F2129" s="96"/>
      <c r="G2129" s="97"/>
      <c r="H2129" s="96"/>
      <c r="I2129" s="96"/>
      <c r="J2129" s="98"/>
      <c r="K2129" s="96"/>
      <c r="L2129" s="98"/>
      <c r="M2129" s="87"/>
      <c r="N2129" s="87"/>
    </row>
    <row r="2130" spans="1:14" ht="13">
      <c r="A2130" s="74"/>
      <c r="B2130" s="95"/>
      <c r="C2130" s="96"/>
      <c r="D2130" s="95"/>
      <c r="E2130" s="95"/>
      <c r="F2130" s="96"/>
      <c r="G2130" s="97"/>
      <c r="H2130" s="96"/>
      <c r="I2130" s="96"/>
      <c r="J2130" s="98"/>
      <c r="K2130" s="96"/>
      <c r="L2130" s="98"/>
      <c r="M2130" s="87"/>
      <c r="N2130" s="87"/>
    </row>
    <row r="2131" spans="1:14" ht="13">
      <c r="A2131" s="74"/>
      <c r="B2131" s="95"/>
      <c r="C2131" s="96"/>
      <c r="D2131" s="95"/>
      <c r="E2131" s="95"/>
      <c r="F2131" s="96"/>
      <c r="G2131" s="97"/>
      <c r="H2131" s="96"/>
      <c r="I2131" s="96"/>
      <c r="J2131" s="98"/>
      <c r="K2131" s="96"/>
      <c r="L2131" s="98"/>
      <c r="M2131" s="87"/>
      <c r="N2131" s="87"/>
    </row>
    <row r="2132" spans="1:14" ht="13">
      <c r="A2132" s="74"/>
      <c r="B2132" s="95"/>
      <c r="C2132" s="96"/>
      <c r="D2132" s="95"/>
      <c r="E2132" s="95"/>
      <c r="F2132" s="96"/>
      <c r="G2132" s="97"/>
      <c r="H2132" s="96"/>
      <c r="I2132" s="96"/>
      <c r="J2132" s="98"/>
      <c r="K2132" s="96"/>
      <c r="L2132" s="98"/>
      <c r="M2132" s="87"/>
      <c r="N2132" s="87"/>
    </row>
    <row r="2133" spans="1:14" ht="13">
      <c r="A2133" s="74"/>
      <c r="B2133" s="95"/>
      <c r="C2133" s="96"/>
      <c r="D2133" s="95"/>
      <c r="E2133" s="95"/>
      <c r="F2133" s="96"/>
      <c r="G2133" s="97"/>
      <c r="H2133" s="96"/>
      <c r="I2133" s="96"/>
      <c r="J2133" s="98"/>
      <c r="K2133" s="96"/>
      <c r="L2133" s="98"/>
      <c r="M2133" s="87"/>
      <c r="N2133" s="87"/>
    </row>
    <row r="2134" spans="1:14" ht="13">
      <c r="A2134" s="74"/>
      <c r="B2134" s="95"/>
      <c r="C2134" s="96"/>
      <c r="D2134" s="95"/>
      <c r="E2134" s="95"/>
      <c r="F2134" s="96"/>
      <c r="G2134" s="97"/>
      <c r="H2134" s="96"/>
      <c r="I2134" s="96"/>
      <c r="J2134" s="98"/>
      <c r="K2134" s="96"/>
      <c r="L2134" s="98"/>
      <c r="M2134" s="87"/>
      <c r="N2134" s="87"/>
    </row>
    <row r="2135" spans="1:14" ht="13">
      <c r="A2135" s="74"/>
      <c r="B2135" s="95"/>
      <c r="C2135" s="96"/>
      <c r="D2135" s="95"/>
      <c r="E2135" s="95"/>
      <c r="F2135" s="96"/>
      <c r="G2135" s="97"/>
      <c r="H2135" s="96"/>
      <c r="I2135" s="96"/>
      <c r="J2135" s="98"/>
      <c r="K2135" s="96"/>
      <c r="L2135" s="98"/>
      <c r="M2135" s="87"/>
      <c r="N2135" s="87"/>
    </row>
    <row r="2136" spans="1:14" ht="13">
      <c r="A2136" s="74"/>
      <c r="B2136" s="95"/>
      <c r="C2136" s="96"/>
      <c r="D2136" s="95"/>
      <c r="E2136" s="95"/>
      <c r="F2136" s="96"/>
      <c r="G2136" s="97"/>
      <c r="H2136" s="96"/>
      <c r="I2136" s="96"/>
      <c r="J2136" s="98"/>
      <c r="K2136" s="96"/>
      <c r="L2136" s="98"/>
      <c r="M2136" s="87"/>
      <c r="N2136" s="87"/>
    </row>
    <row r="2137" spans="1:14" ht="13">
      <c r="A2137" s="74"/>
      <c r="B2137" s="95"/>
      <c r="C2137" s="96"/>
      <c r="D2137" s="95"/>
      <c r="E2137" s="95"/>
      <c r="F2137" s="96"/>
      <c r="G2137" s="97"/>
      <c r="H2137" s="96"/>
      <c r="I2137" s="96"/>
      <c r="J2137" s="98"/>
      <c r="K2137" s="96"/>
      <c r="L2137" s="98"/>
      <c r="M2137" s="87"/>
      <c r="N2137" s="87"/>
    </row>
    <row r="2138" spans="1:14" ht="13">
      <c r="A2138" s="74"/>
      <c r="B2138" s="95"/>
      <c r="C2138" s="96"/>
      <c r="D2138" s="95"/>
      <c r="E2138" s="95"/>
      <c r="F2138" s="96"/>
      <c r="G2138" s="97"/>
      <c r="H2138" s="96"/>
      <c r="I2138" s="96"/>
      <c r="J2138" s="98"/>
      <c r="K2138" s="96"/>
      <c r="L2138" s="98"/>
      <c r="M2138" s="87"/>
      <c r="N2138" s="87"/>
    </row>
    <row r="2139" spans="1:14" ht="13">
      <c r="A2139" s="74"/>
      <c r="B2139" s="95"/>
      <c r="C2139" s="96"/>
      <c r="D2139" s="95"/>
      <c r="E2139" s="95"/>
      <c r="F2139" s="96"/>
      <c r="G2139" s="97"/>
      <c r="H2139" s="96"/>
      <c r="I2139" s="96"/>
      <c r="J2139" s="98"/>
      <c r="K2139" s="96"/>
      <c r="L2139" s="98"/>
      <c r="M2139" s="87"/>
      <c r="N2139" s="87"/>
    </row>
    <row r="2140" spans="1:14" ht="13">
      <c r="A2140" s="74"/>
      <c r="B2140" s="95"/>
      <c r="C2140" s="96"/>
      <c r="D2140" s="95"/>
      <c r="E2140" s="95"/>
      <c r="F2140" s="96"/>
      <c r="G2140" s="97"/>
      <c r="H2140" s="96"/>
      <c r="I2140" s="96"/>
      <c r="J2140" s="98"/>
      <c r="K2140" s="96"/>
      <c r="L2140" s="98"/>
      <c r="M2140" s="87"/>
      <c r="N2140" s="87"/>
    </row>
    <row r="2141" spans="1:14" ht="13">
      <c r="A2141" s="74"/>
      <c r="B2141" s="95"/>
      <c r="C2141" s="96"/>
      <c r="D2141" s="95"/>
      <c r="E2141" s="95"/>
      <c r="F2141" s="96"/>
      <c r="G2141" s="97"/>
      <c r="H2141" s="96"/>
      <c r="I2141" s="96"/>
      <c r="J2141" s="98"/>
      <c r="K2141" s="96"/>
      <c r="L2141" s="98"/>
      <c r="M2141" s="87"/>
      <c r="N2141" s="87"/>
    </row>
    <row r="2142" spans="1:14" ht="13">
      <c r="A2142" s="74"/>
      <c r="B2142" s="95"/>
      <c r="C2142" s="96"/>
      <c r="D2142" s="95"/>
      <c r="E2142" s="95"/>
      <c r="F2142" s="96"/>
      <c r="G2142" s="97"/>
      <c r="H2142" s="96"/>
      <c r="I2142" s="96"/>
      <c r="J2142" s="98"/>
      <c r="K2142" s="96"/>
      <c r="L2142" s="98"/>
      <c r="M2142" s="87"/>
      <c r="N2142" s="87"/>
    </row>
    <row r="2143" spans="1:14" ht="13">
      <c r="A2143" s="74"/>
      <c r="B2143" s="95"/>
      <c r="C2143" s="96"/>
      <c r="D2143" s="95"/>
      <c r="E2143" s="95"/>
      <c r="F2143" s="96"/>
      <c r="G2143" s="97"/>
      <c r="H2143" s="96"/>
      <c r="I2143" s="96"/>
      <c r="J2143" s="98"/>
      <c r="K2143" s="96"/>
      <c r="L2143" s="98"/>
      <c r="M2143" s="87"/>
      <c r="N2143" s="87"/>
    </row>
    <row r="2144" spans="1:14" ht="13">
      <c r="A2144" s="74"/>
      <c r="B2144" s="95"/>
      <c r="C2144" s="96"/>
      <c r="D2144" s="95"/>
      <c r="E2144" s="95"/>
      <c r="F2144" s="96"/>
      <c r="G2144" s="97"/>
      <c r="H2144" s="96"/>
      <c r="I2144" s="96"/>
      <c r="J2144" s="98"/>
      <c r="K2144" s="96"/>
      <c r="L2144" s="98"/>
      <c r="M2144" s="87"/>
      <c r="N2144" s="87"/>
    </row>
    <row r="2145" spans="1:14" ht="13">
      <c r="A2145" s="74"/>
      <c r="B2145" s="95"/>
      <c r="C2145" s="96"/>
      <c r="D2145" s="95"/>
      <c r="E2145" s="95"/>
      <c r="F2145" s="96"/>
      <c r="G2145" s="97"/>
      <c r="H2145" s="96"/>
      <c r="I2145" s="96"/>
      <c r="J2145" s="98"/>
      <c r="K2145" s="96"/>
      <c r="L2145" s="98"/>
      <c r="M2145" s="87"/>
      <c r="N2145" s="87"/>
    </row>
    <row r="2146" spans="1:14" ht="13">
      <c r="A2146" s="74"/>
      <c r="B2146" s="95"/>
      <c r="C2146" s="96"/>
      <c r="D2146" s="95"/>
      <c r="E2146" s="95"/>
      <c r="F2146" s="96"/>
      <c r="G2146" s="97"/>
      <c r="H2146" s="96"/>
      <c r="I2146" s="96"/>
      <c r="J2146" s="98"/>
      <c r="K2146" s="96"/>
      <c r="L2146" s="98"/>
      <c r="M2146" s="87"/>
      <c r="N2146" s="87"/>
    </row>
    <row r="2147" spans="1:14" ht="13">
      <c r="A2147" s="74"/>
      <c r="B2147" s="95"/>
      <c r="C2147" s="96"/>
      <c r="D2147" s="95"/>
      <c r="E2147" s="95"/>
      <c r="F2147" s="96"/>
      <c r="G2147" s="97"/>
      <c r="H2147" s="96"/>
      <c r="I2147" s="96"/>
      <c r="J2147" s="98"/>
      <c r="K2147" s="96"/>
      <c r="L2147" s="98"/>
      <c r="M2147" s="87"/>
      <c r="N2147" s="87"/>
    </row>
    <row r="2148" spans="1:14" ht="13">
      <c r="A2148" s="74"/>
      <c r="B2148" s="95"/>
      <c r="C2148" s="96"/>
      <c r="D2148" s="95"/>
      <c r="E2148" s="95"/>
      <c r="F2148" s="96"/>
      <c r="G2148" s="97"/>
      <c r="H2148" s="96"/>
      <c r="I2148" s="96"/>
      <c r="J2148" s="98"/>
      <c r="K2148" s="96"/>
      <c r="L2148" s="98"/>
      <c r="M2148" s="87"/>
      <c r="N2148" s="87"/>
    </row>
    <row r="2149" spans="1:14" ht="13">
      <c r="A2149" s="74"/>
      <c r="B2149" s="95"/>
      <c r="C2149" s="96"/>
      <c r="D2149" s="95"/>
      <c r="E2149" s="95"/>
      <c r="F2149" s="96"/>
      <c r="G2149" s="97"/>
      <c r="H2149" s="96"/>
      <c r="I2149" s="96"/>
      <c r="J2149" s="98"/>
      <c r="K2149" s="96"/>
      <c r="L2149" s="98"/>
      <c r="M2149" s="87"/>
      <c r="N2149" s="87"/>
    </row>
    <row r="2150" spans="1:14" ht="13">
      <c r="A2150" s="74"/>
      <c r="B2150" s="95"/>
      <c r="C2150" s="96"/>
      <c r="D2150" s="95"/>
      <c r="E2150" s="95"/>
      <c r="F2150" s="96"/>
      <c r="G2150" s="97"/>
      <c r="H2150" s="96"/>
      <c r="I2150" s="96"/>
      <c r="J2150" s="98"/>
      <c r="K2150" s="96"/>
      <c r="L2150" s="98"/>
      <c r="M2150" s="87"/>
      <c r="N2150" s="87"/>
    </row>
    <row r="2151" spans="1:14" ht="13">
      <c r="A2151" s="74"/>
      <c r="B2151" s="95"/>
      <c r="C2151" s="96"/>
      <c r="D2151" s="95"/>
      <c r="E2151" s="95"/>
      <c r="F2151" s="96"/>
      <c r="G2151" s="97"/>
      <c r="H2151" s="96"/>
      <c r="I2151" s="96"/>
      <c r="J2151" s="98"/>
      <c r="K2151" s="96"/>
      <c r="L2151" s="98"/>
      <c r="M2151" s="87"/>
      <c r="N2151" s="87"/>
    </row>
    <row r="2152" spans="1:14" ht="13">
      <c r="A2152" s="74"/>
      <c r="B2152" s="95"/>
      <c r="C2152" s="96"/>
      <c r="D2152" s="95"/>
      <c r="E2152" s="95"/>
      <c r="F2152" s="96"/>
      <c r="G2152" s="97"/>
      <c r="H2152" s="96"/>
      <c r="I2152" s="96"/>
      <c r="J2152" s="98"/>
      <c r="K2152" s="96"/>
      <c r="L2152" s="98"/>
      <c r="M2152" s="87"/>
      <c r="N2152" s="87"/>
    </row>
    <row r="2153" spans="1:14" ht="13">
      <c r="A2153" s="74"/>
      <c r="B2153" s="95"/>
      <c r="C2153" s="96"/>
      <c r="D2153" s="95"/>
      <c r="E2153" s="95"/>
      <c r="F2153" s="96"/>
      <c r="G2153" s="97"/>
      <c r="H2153" s="96"/>
      <c r="I2153" s="96"/>
      <c r="J2153" s="98"/>
      <c r="K2153" s="96"/>
      <c r="L2153" s="98"/>
      <c r="M2153" s="87"/>
      <c r="N2153" s="87"/>
    </row>
    <row r="2154" spans="1:14" ht="13">
      <c r="A2154" s="74"/>
      <c r="B2154" s="95"/>
      <c r="C2154" s="96"/>
      <c r="D2154" s="95"/>
      <c r="E2154" s="95"/>
      <c r="F2154" s="96"/>
      <c r="G2154" s="97"/>
      <c r="H2154" s="96"/>
      <c r="I2154" s="96"/>
      <c r="J2154" s="98"/>
      <c r="K2154" s="96"/>
      <c r="L2154" s="98"/>
      <c r="M2154" s="87"/>
      <c r="N2154" s="87"/>
    </row>
    <row r="2155" spans="1:14" ht="13">
      <c r="A2155" s="74"/>
      <c r="B2155" s="95"/>
      <c r="C2155" s="96"/>
      <c r="D2155" s="95"/>
      <c r="E2155" s="95"/>
      <c r="F2155" s="96"/>
      <c r="G2155" s="97"/>
      <c r="H2155" s="96"/>
      <c r="I2155" s="96"/>
      <c r="J2155" s="98"/>
      <c r="K2155" s="96"/>
      <c r="L2155" s="98"/>
      <c r="M2155" s="87"/>
      <c r="N2155" s="87"/>
    </row>
    <row r="2156" spans="1:14" ht="13">
      <c r="A2156" s="74"/>
      <c r="B2156" s="95"/>
      <c r="C2156" s="96"/>
      <c r="D2156" s="95"/>
      <c r="E2156" s="95"/>
      <c r="F2156" s="96"/>
      <c r="G2156" s="97"/>
      <c r="H2156" s="96"/>
      <c r="I2156" s="96"/>
      <c r="J2156" s="98"/>
      <c r="K2156" s="96"/>
      <c r="L2156" s="98"/>
      <c r="M2156" s="87"/>
      <c r="N2156" s="87"/>
    </row>
    <row r="2157" spans="1:14" ht="13">
      <c r="A2157" s="74"/>
      <c r="B2157" s="95"/>
      <c r="C2157" s="96"/>
      <c r="D2157" s="95"/>
      <c r="E2157" s="95"/>
      <c r="F2157" s="96"/>
      <c r="G2157" s="97"/>
      <c r="H2157" s="96"/>
      <c r="I2157" s="96"/>
      <c r="J2157" s="98"/>
      <c r="K2157" s="96"/>
      <c r="L2157" s="98"/>
      <c r="M2157" s="87"/>
      <c r="N2157" s="87"/>
    </row>
    <row r="2158" spans="1:14" ht="13">
      <c r="A2158" s="74"/>
      <c r="B2158" s="95"/>
      <c r="C2158" s="96"/>
      <c r="D2158" s="95"/>
      <c r="E2158" s="95"/>
      <c r="F2158" s="96"/>
      <c r="G2158" s="97"/>
      <c r="H2158" s="96"/>
      <c r="I2158" s="96"/>
      <c r="J2158" s="98"/>
      <c r="K2158" s="96"/>
      <c r="L2158" s="98"/>
      <c r="M2158" s="87"/>
      <c r="N2158" s="87"/>
    </row>
    <row r="2159" spans="1:14" ht="13">
      <c r="A2159" s="74"/>
      <c r="B2159" s="95"/>
      <c r="C2159" s="96"/>
      <c r="D2159" s="95"/>
      <c r="E2159" s="95"/>
      <c r="F2159" s="96"/>
      <c r="G2159" s="97"/>
      <c r="H2159" s="96"/>
      <c r="I2159" s="96"/>
      <c r="J2159" s="98"/>
      <c r="K2159" s="96"/>
      <c r="L2159" s="98"/>
      <c r="M2159" s="87"/>
      <c r="N2159" s="87"/>
    </row>
    <row r="2160" spans="1:14" ht="13">
      <c r="A2160" s="74"/>
      <c r="B2160" s="95"/>
      <c r="C2160" s="96"/>
      <c r="D2160" s="95"/>
      <c r="E2160" s="95"/>
      <c r="F2160" s="96"/>
      <c r="G2160" s="97"/>
      <c r="H2160" s="96"/>
      <c r="I2160" s="96"/>
      <c r="J2160" s="98"/>
      <c r="K2160" s="96"/>
      <c r="L2160" s="98"/>
      <c r="M2160" s="87"/>
      <c r="N2160" s="87"/>
    </row>
    <row r="2161" spans="1:14" ht="13">
      <c r="A2161" s="74"/>
      <c r="B2161" s="95"/>
      <c r="C2161" s="96"/>
      <c r="D2161" s="95"/>
      <c r="E2161" s="95"/>
      <c r="F2161" s="96"/>
      <c r="G2161" s="97"/>
      <c r="H2161" s="96"/>
      <c r="I2161" s="96"/>
      <c r="J2161" s="98"/>
      <c r="K2161" s="96"/>
      <c r="L2161" s="98"/>
      <c r="M2161" s="87"/>
      <c r="N2161" s="87"/>
    </row>
    <row r="2162" spans="1:14" ht="13">
      <c r="A2162" s="74"/>
      <c r="B2162" s="95"/>
      <c r="C2162" s="96"/>
      <c r="D2162" s="95"/>
      <c r="E2162" s="95"/>
      <c r="F2162" s="96"/>
      <c r="G2162" s="97"/>
      <c r="H2162" s="96"/>
      <c r="I2162" s="96"/>
      <c r="J2162" s="98"/>
      <c r="K2162" s="96"/>
      <c r="L2162" s="98"/>
      <c r="M2162" s="87"/>
      <c r="N2162" s="87"/>
    </row>
    <row r="2163" spans="1:14" ht="13">
      <c r="A2163" s="74"/>
      <c r="B2163" s="95"/>
      <c r="C2163" s="96"/>
      <c r="D2163" s="95"/>
      <c r="E2163" s="95"/>
      <c r="F2163" s="96"/>
      <c r="G2163" s="97"/>
      <c r="H2163" s="96"/>
      <c r="I2163" s="96"/>
      <c r="J2163" s="98"/>
      <c r="K2163" s="96"/>
      <c r="L2163" s="98"/>
      <c r="M2163" s="87"/>
      <c r="N2163" s="87"/>
    </row>
    <row r="2164" spans="1:14" ht="13">
      <c r="A2164" s="74"/>
      <c r="B2164" s="95"/>
      <c r="C2164" s="96"/>
      <c r="D2164" s="95"/>
      <c r="E2164" s="95"/>
      <c r="F2164" s="96"/>
      <c r="G2164" s="97"/>
      <c r="H2164" s="96"/>
      <c r="I2164" s="96"/>
      <c r="J2164" s="98"/>
      <c r="K2164" s="96"/>
      <c r="L2164" s="98"/>
      <c r="M2164" s="87"/>
      <c r="N2164" s="87"/>
    </row>
    <row r="2165" spans="1:14" ht="13">
      <c r="A2165" s="74"/>
      <c r="B2165" s="95"/>
      <c r="C2165" s="96"/>
      <c r="D2165" s="95"/>
      <c r="E2165" s="95"/>
      <c r="F2165" s="96"/>
      <c r="G2165" s="97"/>
      <c r="H2165" s="96"/>
      <c r="I2165" s="96"/>
      <c r="J2165" s="98"/>
      <c r="K2165" s="96"/>
      <c r="L2165" s="98"/>
      <c r="M2165" s="87"/>
      <c r="N2165" s="87"/>
    </row>
    <row r="2166" spans="1:14" ht="13">
      <c r="A2166" s="74"/>
      <c r="B2166" s="95"/>
      <c r="C2166" s="96"/>
      <c r="D2166" s="95"/>
      <c r="E2166" s="95"/>
      <c r="F2166" s="96"/>
      <c r="G2166" s="97"/>
      <c r="H2166" s="96"/>
      <c r="I2166" s="96"/>
      <c r="J2166" s="98"/>
      <c r="K2166" s="96"/>
      <c r="L2166" s="98"/>
      <c r="M2166" s="87"/>
      <c r="N2166" s="87"/>
    </row>
    <row r="2167" spans="1:14" ht="13">
      <c r="A2167" s="74"/>
      <c r="B2167" s="95"/>
      <c r="C2167" s="96"/>
      <c r="D2167" s="95"/>
      <c r="E2167" s="95"/>
      <c r="F2167" s="96"/>
      <c r="G2167" s="97"/>
      <c r="H2167" s="96"/>
      <c r="I2167" s="96"/>
      <c r="J2167" s="98"/>
      <c r="K2167" s="96"/>
      <c r="L2167" s="98"/>
      <c r="M2167" s="87"/>
      <c r="N2167" s="87"/>
    </row>
    <row r="2168" spans="1:14" ht="13">
      <c r="A2168" s="74"/>
      <c r="B2168" s="95"/>
      <c r="C2168" s="96"/>
      <c r="D2168" s="95"/>
      <c r="E2168" s="95"/>
      <c r="F2168" s="96"/>
      <c r="G2168" s="97"/>
      <c r="H2168" s="96"/>
      <c r="I2168" s="96"/>
      <c r="J2168" s="98"/>
      <c r="K2168" s="96"/>
      <c r="L2168" s="98"/>
      <c r="M2168" s="87"/>
      <c r="N2168" s="87"/>
    </row>
    <row r="2169" spans="1:14" ht="13">
      <c r="A2169" s="74"/>
      <c r="B2169" s="95"/>
      <c r="C2169" s="96"/>
      <c r="D2169" s="95"/>
      <c r="E2169" s="95"/>
      <c r="F2169" s="96"/>
      <c r="G2169" s="97"/>
      <c r="H2169" s="96"/>
      <c r="I2169" s="96"/>
      <c r="J2169" s="98"/>
      <c r="K2169" s="96"/>
      <c r="L2169" s="98"/>
      <c r="M2169" s="87"/>
      <c r="N2169" s="87"/>
    </row>
    <row r="2170" spans="1:14" ht="13">
      <c r="A2170" s="74"/>
      <c r="B2170" s="95"/>
      <c r="C2170" s="96"/>
      <c r="D2170" s="95"/>
      <c r="E2170" s="95"/>
      <c r="F2170" s="96"/>
      <c r="G2170" s="97"/>
      <c r="H2170" s="96"/>
      <c r="I2170" s="96"/>
      <c r="J2170" s="98"/>
      <c r="K2170" s="96"/>
      <c r="L2170" s="98"/>
      <c r="M2170" s="87"/>
      <c r="N2170" s="87"/>
    </row>
    <row r="2171" spans="1:14" ht="13">
      <c r="A2171" s="74"/>
      <c r="B2171" s="95"/>
      <c r="C2171" s="96"/>
      <c r="D2171" s="95"/>
      <c r="E2171" s="95"/>
      <c r="F2171" s="96"/>
      <c r="G2171" s="97"/>
      <c r="H2171" s="96"/>
      <c r="I2171" s="96"/>
      <c r="J2171" s="98"/>
      <c r="K2171" s="96"/>
      <c r="L2171" s="98"/>
      <c r="M2171" s="87"/>
      <c r="N2171" s="87"/>
    </row>
    <row r="2172" spans="1:14" ht="13">
      <c r="A2172" s="74"/>
      <c r="B2172" s="95"/>
      <c r="C2172" s="96"/>
      <c r="D2172" s="95"/>
      <c r="E2172" s="95"/>
      <c r="F2172" s="96"/>
      <c r="G2172" s="97"/>
      <c r="H2172" s="96"/>
      <c r="I2172" s="96"/>
      <c r="J2172" s="98"/>
      <c r="K2172" s="96"/>
      <c r="L2172" s="98"/>
      <c r="M2172" s="87"/>
      <c r="N2172" s="87"/>
    </row>
    <row r="2173" spans="1:14" ht="13">
      <c r="A2173" s="74"/>
      <c r="B2173" s="95"/>
      <c r="C2173" s="96"/>
      <c r="D2173" s="95"/>
      <c r="E2173" s="95"/>
      <c r="F2173" s="96"/>
      <c r="G2173" s="97"/>
      <c r="H2173" s="96"/>
      <c r="I2173" s="96"/>
      <c r="J2173" s="98"/>
      <c r="K2173" s="96"/>
      <c r="L2173" s="98"/>
      <c r="M2173" s="87"/>
      <c r="N2173" s="87"/>
    </row>
    <row r="2174" spans="1:14" ht="13">
      <c r="A2174" s="74"/>
      <c r="B2174" s="95"/>
      <c r="C2174" s="96"/>
      <c r="D2174" s="95"/>
      <c r="E2174" s="95"/>
      <c r="F2174" s="96"/>
      <c r="G2174" s="97"/>
      <c r="H2174" s="96"/>
      <c r="I2174" s="96"/>
      <c r="J2174" s="98"/>
      <c r="K2174" s="96"/>
      <c r="L2174" s="98"/>
      <c r="M2174" s="87"/>
      <c r="N2174" s="87"/>
    </row>
    <row r="2175" spans="1:14" ht="13">
      <c r="A2175" s="74"/>
      <c r="B2175" s="95"/>
      <c r="C2175" s="96"/>
      <c r="D2175" s="95"/>
      <c r="E2175" s="95"/>
      <c r="F2175" s="96"/>
      <c r="G2175" s="97"/>
      <c r="H2175" s="96"/>
      <c r="I2175" s="96"/>
      <c r="J2175" s="98"/>
      <c r="K2175" s="96"/>
      <c r="L2175" s="98"/>
      <c r="M2175" s="87"/>
      <c r="N2175" s="87"/>
    </row>
    <row r="2176" spans="1:14" ht="13">
      <c r="A2176" s="74"/>
      <c r="B2176" s="95"/>
      <c r="C2176" s="96"/>
      <c r="D2176" s="95"/>
      <c r="E2176" s="95"/>
      <c r="F2176" s="96"/>
      <c r="G2176" s="97"/>
      <c r="H2176" s="96"/>
      <c r="I2176" s="96"/>
      <c r="J2176" s="98"/>
      <c r="K2176" s="96"/>
      <c r="L2176" s="98"/>
      <c r="M2176" s="87"/>
      <c r="N2176" s="87"/>
    </row>
    <row r="2177" spans="1:14" ht="13">
      <c r="A2177" s="74"/>
      <c r="B2177" s="95"/>
      <c r="C2177" s="96"/>
      <c r="D2177" s="95"/>
      <c r="E2177" s="95"/>
      <c r="F2177" s="96"/>
      <c r="G2177" s="97"/>
      <c r="H2177" s="96"/>
      <c r="I2177" s="96"/>
      <c r="J2177" s="98"/>
      <c r="K2177" s="96"/>
      <c r="L2177" s="98"/>
      <c r="M2177" s="87"/>
      <c r="N2177" s="87"/>
    </row>
    <row r="2178" spans="1:14" ht="13">
      <c r="A2178" s="74"/>
      <c r="B2178" s="95"/>
      <c r="C2178" s="96"/>
      <c r="D2178" s="95"/>
      <c r="E2178" s="95"/>
      <c r="F2178" s="96"/>
      <c r="G2178" s="97"/>
      <c r="H2178" s="96"/>
      <c r="I2178" s="96"/>
      <c r="J2178" s="98"/>
      <c r="K2178" s="96"/>
      <c r="L2178" s="98"/>
      <c r="M2178" s="87"/>
      <c r="N2178" s="87"/>
    </row>
    <row r="2179" spans="1:14" ht="13">
      <c r="A2179" s="74"/>
      <c r="B2179" s="95"/>
      <c r="C2179" s="96"/>
      <c r="D2179" s="95"/>
      <c r="E2179" s="95"/>
      <c r="F2179" s="96"/>
      <c r="G2179" s="97"/>
      <c r="H2179" s="96"/>
      <c r="I2179" s="96"/>
      <c r="J2179" s="98"/>
      <c r="K2179" s="96"/>
      <c r="L2179" s="98"/>
      <c r="M2179" s="87"/>
      <c r="N2179" s="87"/>
    </row>
    <row r="2180" spans="1:14" ht="13">
      <c r="A2180" s="74"/>
      <c r="B2180" s="95"/>
      <c r="C2180" s="96"/>
      <c r="D2180" s="95"/>
      <c r="E2180" s="95"/>
      <c r="F2180" s="96"/>
      <c r="G2180" s="97"/>
      <c r="H2180" s="96"/>
      <c r="I2180" s="96"/>
      <c r="J2180" s="98"/>
      <c r="K2180" s="96"/>
      <c r="L2180" s="98"/>
      <c r="M2180" s="87"/>
      <c r="N2180" s="87"/>
    </row>
    <row r="2181" spans="1:14" ht="13">
      <c r="A2181" s="74"/>
      <c r="B2181" s="95"/>
      <c r="C2181" s="96"/>
      <c r="D2181" s="95"/>
      <c r="E2181" s="95"/>
      <c r="F2181" s="96"/>
      <c r="G2181" s="97"/>
      <c r="H2181" s="96"/>
      <c r="I2181" s="96"/>
      <c r="J2181" s="98"/>
      <c r="K2181" s="96"/>
      <c r="L2181" s="98"/>
      <c r="M2181" s="87"/>
      <c r="N2181" s="87"/>
    </row>
    <row r="2182" spans="1:14" ht="13">
      <c r="A2182" s="74"/>
      <c r="B2182" s="95"/>
      <c r="C2182" s="96"/>
      <c r="D2182" s="95"/>
      <c r="E2182" s="95"/>
      <c r="F2182" s="96"/>
      <c r="G2182" s="97"/>
      <c r="H2182" s="96"/>
      <c r="I2182" s="96"/>
      <c r="J2182" s="98"/>
      <c r="K2182" s="96"/>
      <c r="L2182" s="98"/>
      <c r="M2182" s="87"/>
      <c r="N2182" s="87"/>
    </row>
    <row r="2183" spans="1:14" ht="13">
      <c r="A2183" s="74"/>
      <c r="B2183" s="95"/>
      <c r="C2183" s="96"/>
      <c r="D2183" s="95"/>
      <c r="E2183" s="95"/>
      <c r="F2183" s="96"/>
      <c r="G2183" s="97"/>
      <c r="H2183" s="96"/>
      <c r="I2183" s="96"/>
      <c r="J2183" s="98"/>
      <c r="K2183" s="96"/>
      <c r="L2183" s="98"/>
      <c r="M2183" s="87"/>
      <c r="N2183" s="87"/>
    </row>
    <row r="2184" spans="1:14" ht="13">
      <c r="A2184" s="74"/>
      <c r="B2184" s="95"/>
      <c r="C2184" s="96"/>
      <c r="D2184" s="95"/>
      <c r="E2184" s="95"/>
      <c r="F2184" s="96"/>
      <c r="G2184" s="97"/>
      <c r="H2184" s="96"/>
      <c r="I2184" s="96"/>
      <c r="J2184" s="98"/>
      <c r="K2184" s="96"/>
      <c r="L2184" s="98"/>
      <c r="M2184" s="87"/>
      <c r="N2184" s="87"/>
    </row>
    <row r="2185" spans="1:14" ht="13">
      <c r="A2185" s="74"/>
      <c r="B2185" s="95"/>
      <c r="C2185" s="96"/>
      <c r="D2185" s="95"/>
      <c r="E2185" s="95"/>
      <c r="F2185" s="96"/>
      <c r="G2185" s="97"/>
      <c r="H2185" s="96"/>
      <c r="I2185" s="96"/>
      <c r="J2185" s="98"/>
      <c r="K2185" s="96"/>
      <c r="L2185" s="98"/>
      <c r="M2185" s="87"/>
      <c r="N2185" s="87"/>
    </row>
    <row r="2186" spans="1:14" ht="13">
      <c r="A2186" s="74"/>
      <c r="B2186" s="95"/>
      <c r="C2186" s="96"/>
      <c r="D2186" s="95"/>
      <c r="E2186" s="95"/>
      <c r="F2186" s="96"/>
      <c r="G2186" s="97"/>
      <c r="H2186" s="96"/>
      <c r="I2186" s="96"/>
      <c r="J2186" s="98"/>
      <c r="K2186" s="96"/>
      <c r="L2186" s="98"/>
      <c r="M2186" s="87"/>
      <c r="N2186" s="87"/>
    </row>
    <row r="2187" spans="1:14" ht="13">
      <c r="A2187" s="74"/>
      <c r="B2187" s="95"/>
      <c r="C2187" s="96"/>
      <c r="D2187" s="95"/>
      <c r="E2187" s="95"/>
      <c r="F2187" s="96"/>
      <c r="G2187" s="97"/>
      <c r="H2187" s="96"/>
      <c r="I2187" s="96"/>
      <c r="J2187" s="98"/>
      <c r="K2187" s="96"/>
      <c r="L2187" s="98"/>
      <c r="M2187" s="87"/>
      <c r="N2187" s="87"/>
    </row>
    <row r="2188" spans="1:14" ht="13">
      <c r="A2188" s="74"/>
      <c r="B2188" s="95"/>
      <c r="C2188" s="96"/>
      <c r="D2188" s="95"/>
      <c r="E2188" s="95"/>
      <c r="F2188" s="96"/>
      <c r="G2188" s="97"/>
      <c r="H2188" s="96"/>
      <c r="I2188" s="96"/>
      <c r="J2188" s="98"/>
      <c r="K2188" s="96"/>
      <c r="L2188" s="98"/>
      <c r="M2188" s="87"/>
      <c r="N2188" s="87"/>
    </row>
    <row r="2189" spans="1:14" ht="13">
      <c r="A2189" s="74"/>
      <c r="B2189" s="95"/>
      <c r="C2189" s="96"/>
      <c r="D2189" s="95"/>
      <c r="E2189" s="95"/>
      <c r="F2189" s="96"/>
      <c r="G2189" s="97"/>
      <c r="H2189" s="96"/>
      <c r="I2189" s="96"/>
      <c r="J2189" s="98"/>
      <c r="K2189" s="96"/>
      <c r="L2189" s="98"/>
      <c r="M2189" s="87"/>
      <c r="N2189" s="87"/>
    </row>
    <row r="2190" spans="1:14" ht="13">
      <c r="A2190" s="74"/>
      <c r="B2190" s="95"/>
      <c r="C2190" s="96"/>
      <c r="D2190" s="95"/>
      <c r="E2190" s="95"/>
      <c r="F2190" s="96"/>
      <c r="G2190" s="97"/>
      <c r="H2190" s="96"/>
      <c r="I2190" s="96"/>
      <c r="J2190" s="98"/>
      <c r="K2190" s="96"/>
      <c r="L2190" s="98"/>
      <c r="M2190" s="87"/>
      <c r="N2190" s="87"/>
    </row>
    <row r="2191" spans="1:14" ht="13">
      <c r="A2191" s="74"/>
      <c r="B2191" s="95"/>
      <c r="C2191" s="96"/>
      <c r="D2191" s="95"/>
      <c r="E2191" s="95"/>
      <c r="F2191" s="96"/>
      <c r="G2191" s="97"/>
      <c r="H2191" s="96"/>
      <c r="I2191" s="96"/>
      <c r="J2191" s="98"/>
      <c r="K2191" s="96"/>
      <c r="L2191" s="98"/>
      <c r="M2191" s="87"/>
      <c r="N2191" s="87"/>
    </row>
    <row r="2192" spans="1:14" ht="13">
      <c r="A2192" s="74"/>
      <c r="B2192" s="95"/>
      <c r="C2192" s="96"/>
      <c r="D2192" s="95"/>
      <c r="E2192" s="95"/>
      <c r="F2192" s="96"/>
      <c r="G2192" s="97"/>
      <c r="H2192" s="96"/>
      <c r="I2192" s="96"/>
      <c r="J2192" s="98"/>
      <c r="K2192" s="96"/>
      <c r="L2192" s="98"/>
      <c r="M2192" s="87"/>
      <c r="N2192" s="87"/>
    </row>
    <row r="2193" spans="1:14" ht="13">
      <c r="A2193" s="74"/>
      <c r="B2193" s="95"/>
      <c r="C2193" s="96"/>
      <c r="D2193" s="95"/>
      <c r="E2193" s="95"/>
      <c r="F2193" s="96"/>
      <c r="G2193" s="97"/>
      <c r="H2193" s="96"/>
      <c r="I2193" s="96"/>
      <c r="J2193" s="98"/>
      <c r="K2193" s="96"/>
      <c r="L2193" s="98"/>
      <c r="M2193" s="87"/>
      <c r="N2193" s="87"/>
    </row>
    <row r="2194" spans="1:14" ht="13">
      <c r="A2194" s="74"/>
      <c r="B2194" s="95"/>
      <c r="C2194" s="96"/>
      <c r="D2194" s="95"/>
      <c r="E2194" s="95"/>
      <c r="F2194" s="96"/>
      <c r="G2194" s="97"/>
      <c r="H2194" s="96"/>
      <c r="I2194" s="96"/>
      <c r="J2194" s="98"/>
      <c r="K2194" s="96"/>
      <c r="L2194" s="98"/>
      <c r="M2194" s="87"/>
      <c r="N2194" s="87"/>
    </row>
    <row r="2195" spans="1:14" ht="13">
      <c r="A2195" s="74"/>
      <c r="B2195" s="95"/>
      <c r="C2195" s="96"/>
      <c r="D2195" s="95"/>
      <c r="E2195" s="95"/>
      <c r="F2195" s="96"/>
      <c r="G2195" s="97"/>
      <c r="H2195" s="96"/>
      <c r="I2195" s="96"/>
      <c r="J2195" s="98"/>
      <c r="K2195" s="96"/>
      <c r="L2195" s="98"/>
      <c r="M2195" s="87"/>
      <c r="N2195" s="87"/>
    </row>
    <row r="2196" spans="1:14" ht="13">
      <c r="A2196" s="74"/>
      <c r="B2196" s="95"/>
      <c r="C2196" s="96"/>
      <c r="D2196" s="95"/>
      <c r="E2196" s="95"/>
      <c r="F2196" s="96"/>
      <c r="G2196" s="97"/>
      <c r="H2196" s="96"/>
      <c r="I2196" s="96"/>
      <c r="J2196" s="98"/>
      <c r="K2196" s="96"/>
      <c r="L2196" s="98"/>
      <c r="M2196" s="87"/>
      <c r="N2196" s="87"/>
    </row>
    <row r="2197" spans="1:14" ht="13">
      <c r="A2197" s="74"/>
      <c r="B2197" s="95"/>
      <c r="C2197" s="96"/>
      <c r="D2197" s="95"/>
      <c r="E2197" s="95"/>
      <c r="F2197" s="96"/>
      <c r="G2197" s="97"/>
      <c r="H2197" s="96"/>
      <c r="I2197" s="96"/>
      <c r="J2197" s="98"/>
      <c r="K2197" s="96"/>
      <c r="L2197" s="98"/>
      <c r="M2197" s="87"/>
      <c r="N2197" s="87"/>
    </row>
    <row r="2198" spans="1:14" ht="13">
      <c r="A2198" s="74"/>
      <c r="B2198" s="95"/>
      <c r="C2198" s="96"/>
      <c r="D2198" s="95"/>
      <c r="E2198" s="95"/>
      <c r="F2198" s="96"/>
      <c r="G2198" s="97"/>
      <c r="H2198" s="96"/>
      <c r="I2198" s="96"/>
      <c r="J2198" s="98"/>
      <c r="K2198" s="96"/>
      <c r="L2198" s="98"/>
      <c r="M2198" s="87"/>
      <c r="N2198" s="87"/>
    </row>
    <row r="2199" spans="1:14" ht="13">
      <c r="A2199" s="74"/>
      <c r="B2199" s="95"/>
      <c r="C2199" s="96"/>
      <c r="D2199" s="95"/>
      <c r="E2199" s="95"/>
      <c r="F2199" s="96"/>
      <c r="G2199" s="97"/>
      <c r="H2199" s="96"/>
      <c r="I2199" s="96"/>
      <c r="J2199" s="98"/>
      <c r="K2199" s="96"/>
      <c r="L2199" s="98"/>
      <c r="M2199" s="87"/>
      <c r="N2199" s="87"/>
    </row>
    <row r="2200" spans="1:14" ht="13">
      <c r="A2200" s="74"/>
      <c r="B2200" s="95"/>
      <c r="C2200" s="96"/>
      <c r="D2200" s="95"/>
      <c r="E2200" s="95"/>
      <c r="F2200" s="96"/>
      <c r="G2200" s="97"/>
      <c r="H2200" s="96"/>
      <c r="I2200" s="96"/>
      <c r="J2200" s="98"/>
      <c r="K2200" s="96"/>
      <c r="L2200" s="98"/>
      <c r="M2200" s="87"/>
      <c r="N2200" s="87"/>
    </row>
    <row r="2201" spans="1:14" ht="13">
      <c r="A2201" s="74"/>
      <c r="B2201" s="95"/>
      <c r="C2201" s="96"/>
      <c r="D2201" s="95"/>
      <c r="E2201" s="95"/>
      <c r="F2201" s="96"/>
      <c r="G2201" s="97"/>
      <c r="H2201" s="96"/>
      <c r="I2201" s="96"/>
      <c r="J2201" s="98"/>
      <c r="K2201" s="96"/>
      <c r="L2201" s="98"/>
      <c r="M2201" s="87"/>
      <c r="N2201" s="87"/>
    </row>
    <row r="2202" spans="1:14" ht="13">
      <c r="A2202" s="74"/>
      <c r="B2202" s="95"/>
      <c r="C2202" s="96"/>
      <c r="D2202" s="95"/>
      <c r="E2202" s="95"/>
      <c r="F2202" s="96"/>
      <c r="G2202" s="97"/>
      <c r="H2202" s="96"/>
      <c r="I2202" s="96"/>
      <c r="J2202" s="98"/>
      <c r="K2202" s="96"/>
      <c r="L2202" s="98"/>
      <c r="M2202" s="87"/>
      <c r="N2202" s="87"/>
    </row>
    <row r="2203" spans="1:14" ht="13">
      <c r="A2203" s="74"/>
      <c r="B2203" s="95"/>
      <c r="C2203" s="96"/>
      <c r="D2203" s="95"/>
      <c r="E2203" s="95"/>
      <c r="F2203" s="96"/>
      <c r="G2203" s="97"/>
      <c r="H2203" s="96"/>
      <c r="I2203" s="96"/>
      <c r="J2203" s="98"/>
      <c r="K2203" s="96"/>
      <c r="L2203" s="98"/>
      <c r="M2203" s="87"/>
      <c r="N2203" s="87"/>
    </row>
    <row r="2204" spans="1:14" ht="13">
      <c r="A2204" s="74"/>
      <c r="B2204" s="95"/>
      <c r="C2204" s="96"/>
      <c r="D2204" s="95"/>
      <c r="E2204" s="95"/>
      <c r="F2204" s="96"/>
      <c r="G2204" s="97"/>
      <c r="H2204" s="96"/>
      <c r="I2204" s="96"/>
      <c r="J2204" s="98"/>
      <c r="K2204" s="96"/>
      <c r="L2204" s="98"/>
      <c r="M2204" s="87"/>
      <c r="N2204" s="87"/>
    </row>
    <row r="2205" spans="1:14" ht="13">
      <c r="A2205" s="74"/>
      <c r="B2205" s="95"/>
      <c r="C2205" s="96"/>
      <c r="D2205" s="95"/>
      <c r="E2205" s="95"/>
      <c r="F2205" s="96"/>
      <c r="G2205" s="97"/>
      <c r="H2205" s="96"/>
      <c r="I2205" s="96"/>
      <c r="J2205" s="98"/>
      <c r="K2205" s="96"/>
      <c r="L2205" s="98"/>
      <c r="M2205" s="87"/>
      <c r="N2205" s="87"/>
    </row>
    <row r="2206" spans="1:14" ht="13">
      <c r="A2206" s="74"/>
      <c r="B2206" s="95"/>
      <c r="C2206" s="96"/>
      <c r="D2206" s="95"/>
      <c r="E2206" s="95"/>
      <c r="F2206" s="96"/>
      <c r="G2206" s="97"/>
      <c r="H2206" s="96"/>
      <c r="I2206" s="96"/>
      <c r="J2206" s="98"/>
      <c r="K2206" s="96"/>
      <c r="L2206" s="98"/>
      <c r="M2206" s="87"/>
      <c r="N2206" s="87"/>
    </row>
    <row r="2207" spans="1:14" ht="13">
      <c r="A2207" s="74"/>
      <c r="B2207" s="95"/>
      <c r="C2207" s="96"/>
      <c r="D2207" s="95"/>
      <c r="E2207" s="95"/>
      <c r="F2207" s="96"/>
      <c r="G2207" s="97"/>
      <c r="H2207" s="96"/>
      <c r="I2207" s="96"/>
      <c r="J2207" s="98"/>
      <c r="K2207" s="96"/>
      <c r="L2207" s="98"/>
      <c r="M2207" s="87"/>
      <c r="N2207" s="87"/>
    </row>
    <row r="2208" spans="1:14" ht="13">
      <c r="A2208" s="74"/>
      <c r="B2208" s="95"/>
      <c r="C2208" s="96"/>
      <c r="D2208" s="95"/>
      <c r="E2208" s="95"/>
      <c r="F2208" s="96"/>
      <c r="G2208" s="97"/>
      <c r="H2208" s="96"/>
      <c r="I2208" s="96"/>
      <c r="J2208" s="98"/>
      <c r="K2208" s="96"/>
      <c r="L2208" s="98"/>
      <c r="M2208" s="87"/>
      <c r="N2208" s="87"/>
    </row>
    <row r="2209" spans="1:14" ht="13">
      <c r="A2209" s="74"/>
      <c r="B2209" s="95"/>
      <c r="C2209" s="96"/>
      <c r="D2209" s="95"/>
      <c r="E2209" s="95"/>
      <c r="F2209" s="96"/>
      <c r="G2209" s="97"/>
      <c r="H2209" s="96"/>
      <c r="I2209" s="96"/>
      <c r="J2209" s="98"/>
      <c r="K2209" s="96"/>
      <c r="L2209" s="98"/>
      <c r="M2209" s="87"/>
      <c r="N2209" s="87"/>
    </row>
    <row r="2210" spans="1:14" ht="13">
      <c r="A2210" s="74"/>
      <c r="B2210" s="95"/>
      <c r="C2210" s="96"/>
      <c r="D2210" s="95"/>
      <c r="E2210" s="95"/>
      <c r="F2210" s="96"/>
      <c r="G2210" s="97"/>
      <c r="H2210" s="96"/>
      <c r="I2210" s="96"/>
      <c r="J2210" s="98"/>
      <c r="K2210" s="96"/>
      <c r="L2210" s="98"/>
      <c r="M2210" s="87"/>
      <c r="N2210" s="87"/>
    </row>
    <row r="2211" spans="1:14" ht="13">
      <c r="A2211" s="74"/>
      <c r="B2211" s="95"/>
      <c r="C2211" s="96"/>
      <c r="D2211" s="95"/>
      <c r="E2211" s="95"/>
      <c r="F2211" s="96"/>
      <c r="G2211" s="97"/>
      <c r="H2211" s="96"/>
      <c r="I2211" s="96"/>
      <c r="J2211" s="98"/>
      <c r="K2211" s="96"/>
      <c r="L2211" s="98"/>
      <c r="M2211" s="87"/>
      <c r="N2211" s="87"/>
    </row>
    <row r="2212" spans="1:14" ht="13">
      <c r="A2212" s="74"/>
      <c r="B2212" s="95"/>
      <c r="C2212" s="96"/>
      <c r="D2212" s="95"/>
      <c r="E2212" s="95"/>
      <c r="F2212" s="96"/>
      <c r="G2212" s="97"/>
      <c r="H2212" s="96"/>
      <c r="I2212" s="96"/>
      <c r="J2212" s="98"/>
      <c r="K2212" s="96"/>
      <c r="L2212" s="98"/>
      <c r="M2212" s="87"/>
      <c r="N2212" s="87"/>
    </row>
    <row r="2213" spans="1:14" ht="13">
      <c r="A2213" s="74"/>
      <c r="B2213" s="95"/>
      <c r="C2213" s="96"/>
      <c r="D2213" s="95"/>
      <c r="E2213" s="95"/>
      <c r="F2213" s="96"/>
      <c r="G2213" s="97"/>
      <c r="H2213" s="96"/>
      <c r="I2213" s="96"/>
      <c r="J2213" s="98"/>
      <c r="K2213" s="96"/>
      <c r="L2213" s="98"/>
      <c r="M2213" s="87"/>
      <c r="N2213" s="87"/>
    </row>
    <row r="2214" spans="1:14" ht="13">
      <c r="A2214" s="74"/>
      <c r="B2214" s="95"/>
      <c r="C2214" s="96"/>
      <c r="D2214" s="95"/>
      <c r="E2214" s="95"/>
      <c r="F2214" s="96"/>
      <c r="G2214" s="97"/>
      <c r="H2214" s="96"/>
      <c r="I2214" s="96"/>
      <c r="J2214" s="98"/>
      <c r="K2214" s="96"/>
      <c r="L2214" s="98"/>
      <c r="M2214" s="87"/>
      <c r="N2214" s="87"/>
    </row>
    <row r="2215" spans="1:14" ht="13">
      <c r="A2215" s="74"/>
      <c r="B2215" s="95"/>
      <c r="C2215" s="96"/>
      <c r="D2215" s="95"/>
      <c r="E2215" s="95"/>
      <c r="F2215" s="96"/>
      <c r="G2215" s="97"/>
      <c r="H2215" s="96"/>
      <c r="I2215" s="96"/>
      <c r="J2215" s="98"/>
      <c r="K2215" s="96"/>
      <c r="L2215" s="98"/>
      <c r="M2215" s="87"/>
      <c r="N2215" s="87"/>
    </row>
    <row r="2216" spans="1:14" ht="13">
      <c r="A2216" s="74"/>
      <c r="B2216" s="95"/>
      <c r="C2216" s="96"/>
      <c r="D2216" s="95"/>
      <c r="E2216" s="95"/>
      <c r="F2216" s="96"/>
      <c r="G2216" s="97"/>
      <c r="H2216" s="96"/>
      <c r="I2216" s="96"/>
      <c r="J2216" s="98"/>
      <c r="K2216" s="96"/>
      <c r="L2216" s="98"/>
      <c r="M2216" s="87"/>
      <c r="N2216" s="87"/>
    </row>
    <row r="2217" spans="1:14" ht="13">
      <c r="A2217" s="74"/>
      <c r="B2217" s="95"/>
      <c r="C2217" s="96"/>
      <c r="D2217" s="95"/>
      <c r="E2217" s="95"/>
      <c r="F2217" s="96"/>
      <c r="G2217" s="97"/>
      <c r="H2217" s="96"/>
      <c r="I2217" s="96"/>
      <c r="J2217" s="98"/>
      <c r="K2217" s="96"/>
      <c r="L2217" s="98"/>
      <c r="M2217" s="87"/>
      <c r="N2217" s="87"/>
    </row>
    <row r="2218" spans="1:14" ht="13">
      <c r="A2218" s="74"/>
      <c r="B2218" s="95"/>
      <c r="C2218" s="96"/>
      <c r="D2218" s="95"/>
      <c r="E2218" s="95"/>
      <c r="F2218" s="96"/>
      <c r="G2218" s="97"/>
      <c r="H2218" s="96"/>
      <c r="I2218" s="96"/>
      <c r="J2218" s="98"/>
      <c r="K2218" s="96"/>
      <c r="L2218" s="98"/>
      <c r="M2218" s="87"/>
      <c r="N2218" s="87"/>
    </row>
    <row r="2219" spans="1:14" ht="13">
      <c r="A2219" s="74"/>
      <c r="B2219" s="95"/>
      <c r="C2219" s="96"/>
      <c r="D2219" s="95"/>
      <c r="E2219" s="95"/>
      <c r="F2219" s="96"/>
      <c r="G2219" s="97"/>
      <c r="H2219" s="96"/>
      <c r="I2219" s="96"/>
      <c r="J2219" s="98"/>
      <c r="K2219" s="96"/>
      <c r="L2219" s="98"/>
      <c r="M2219" s="87"/>
      <c r="N2219" s="87"/>
    </row>
    <row r="2220" spans="1:14" ht="13">
      <c r="A2220" s="74"/>
      <c r="B2220" s="95"/>
      <c r="C2220" s="96"/>
      <c r="D2220" s="95"/>
      <c r="E2220" s="95"/>
      <c r="F2220" s="96"/>
      <c r="G2220" s="97"/>
      <c r="H2220" s="96"/>
      <c r="I2220" s="96"/>
      <c r="J2220" s="98"/>
      <c r="K2220" s="96"/>
      <c r="L2220" s="98"/>
      <c r="M2220" s="87"/>
      <c r="N2220" s="87"/>
    </row>
    <row r="2221" spans="1:14" ht="13">
      <c r="A2221" s="74"/>
      <c r="B2221" s="95"/>
      <c r="C2221" s="96"/>
      <c r="D2221" s="95"/>
      <c r="E2221" s="95"/>
      <c r="F2221" s="96"/>
      <c r="G2221" s="97"/>
      <c r="H2221" s="96"/>
      <c r="I2221" s="96"/>
      <c r="J2221" s="98"/>
      <c r="K2221" s="96"/>
      <c r="L2221" s="98"/>
      <c r="M2221" s="87"/>
      <c r="N2221" s="87"/>
    </row>
    <row r="2222" spans="1:14" ht="13">
      <c r="A2222" s="74"/>
      <c r="B2222" s="95"/>
      <c r="C2222" s="96"/>
      <c r="D2222" s="95"/>
      <c r="E2222" s="95"/>
      <c r="F2222" s="96"/>
      <c r="G2222" s="97"/>
      <c r="H2222" s="96"/>
      <c r="I2222" s="96"/>
      <c r="J2222" s="98"/>
      <c r="K2222" s="96"/>
      <c r="L2222" s="98"/>
      <c r="M2222" s="87"/>
      <c r="N2222" s="87"/>
    </row>
    <row r="2223" spans="1:14" ht="13">
      <c r="A2223" s="74"/>
      <c r="B2223" s="95"/>
      <c r="C2223" s="96"/>
      <c r="D2223" s="95"/>
      <c r="E2223" s="95"/>
      <c r="F2223" s="96"/>
      <c r="G2223" s="97"/>
      <c r="H2223" s="96"/>
      <c r="I2223" s="96"/>
      <c r="J2223" s="98"/>
      <c r="K2223" s="96"/>
      <c r="L2223" s="98"/>
      <c r="M2223" s="87"/>
      <c r="N2223" s="87"/>
    </row>
    <row r="2224" spans="1:14" ht="13">
      <c r="A2224" s="74"/>
      <c r="B2224" s="95"/>
      <c r="C2224" s="96"/>
      <c r="D2224" s="95"/>
      <c r="E2224" s="95"/>
      <c r="F2224" s="96"/>
      <c r="G2224" s="97"/>
      <c r="H2224" s="96"/>
      <c r="I2224" s="96"/>
      <c r="J2224" s="98"/>
      <c r="K2224" s="96"/>
      <c r="L2224" s="98"/>
      <c r="M2224" s="87"/>
      <c r="N2224" s="87"/>
    </row>
    <row r="2225" spans="1:14" ht="13">
      <c r="A2225" s="74"/>
      <c r="B2225" s="95"/>
      <c r="C2225" s="96"/>
      <c r="D2225" s="95"/>
      <c r="E2225" s="95"/>
      <c r="F2225" s="96"/>
      <c r="G2225" s="97"/>
      <c r="H2225" s="96"/>
      <c r="I2225" s="96"/>
      <c r="J2225" s="98"/>
      <c r="K2225" s="96"/>
      <c r="L2225" s="98"/>
      <c r="M2225" s="87"/>
      <c r="N2225" s="87"/>
    </row>
    <row r="2226" spans="1:14" ht="13">
      <c r="A2226" s="74"/>
      <c r="B2226" s="95"/>
      <c r="C2226" s="96"/>
      <c r="D2226" s="95"/>
      <c r="E2226" s="95"/>
      <c r="F2226" s="96"/>
      <c r="G2226" s="97"/>
      <c r="H2226" s="96"/>
      <c r="I2226" s="96"/>
      <c r="J2226" s="98"/>
      <c r="K2226" s="96"/>
      <c r="L2226" s="98"/>
      <c r="M2226" s="87"/>
      <c r="N2226" s="87"/>
    </row>
    <row r="2227" spans="1:14" ht="13">
      <c r="A2227" s="74"/>
      <c r="B2227" s="95"/>
      <c r="C2227" s="96"/>
      <c r="D2227" s="95"/>
      <c r="E2227" s="95"/>
      <c r="F2227" s="96"/>
      <c r="G2227" s="97"/>
      <c r="H2227" s="96"/>
      <c r="I2227" s="96"/>
      <c r="J2227" s="98"/>
      <c r="K2227" s="96"/>
      <c r="L2227" s="98"/>
      <c r="M2227" s="87"/>
      <c r="N2227" s="87"/>
    </row>
    <row r="2228" spans="1:14" ht="13">
      <c r="A2228" s="74"/>
      <c r="B2228" s="95"/>
      <c r="C2228" s="96"/>
      <c r="D2228" s="95"/>
      <c r="E2228" s="95"/>
      <c r="F2228" s="96"/>
      <c r="G2228" s="97"/>
      <c r="H2228" s="96"/>
      <c r="I2228" s="96"/>
      <c r="J2228" s="98"/>
      <c r="K2228" s="96"/>
      <c r="L2228" s="98"/>
      <c r="M2228" s="87"/>
      <c r="N2228" s="87"/>
    </row>
    <row r="2229" spans="1:14" ht="13">
      <c r="A2229" s="74"/>
      <c r="B2229" s="95"/>
      <c r="C2229" s="96"/>
      <c r="D2229" s="95"/>
      <c r="E2229" s="95"/>
      <c r="F2229" s="96"/>
      <c r="G2229" s="97"/>
      <c r="H2229" s="96"/>
      <c r="I2229" s="96"/>
      <c r="J2229" s="98"/>
      <c r="K2229" s="96"/>
      <c r="L2229" s="98"/>
      <c r="M2229" s="87"/>
      <c r="N2229" s="87"/>
    </row>
    <row r="2230" spans="1:14" ht="13">
      <c r="A2230" s="74"/>
      <c r="B2230" s="95"/>
      <c r="C2230" s="96"/>
      <c r="D2230" s="95"/>
      <c r="E2230" s="95"/>
      <c r="F2230" s="96"/>
      <c r="G2230" s="97"/>
      <c r="H2230" s="96"/>
      <c r="I2230" s="96"/>
      <c r="J2230" s="98"/>
      <c r="K2230" s="96"/>
      <c r="L2230" s="98"/>
      <c r="M2230" s="87"/>
      <c r="N2230" s="87"/>
    </row>
    <row r="2231" spans="1:14" ht="13">
      <c r="A2231" s="74"/>
      <c r="B2231" s="95"/>
      <c r="C2231" s="96"/>
      <c r="D2231" s="95"/>
      <c r="E2231" s="95"/>
      <c r="F2231" s="96"/>
      <c r="G2231" s="97"/>
      <c r="H2231" s="96"/>
      <c r="I2231" s="96"/>
      <c r="J2231" s="98"/>
      <c r="K2231" s="96"/>
      <c r="L2231" s="98"/>
      <c r="M2231" s="87"/>
      <c r="N2231" s="87"/>
    </row>
    <row r="2232" spans="1:14" ht="13">
      <c r="A2232" s="74"/>
      <c r="B2232" s="95"/>
      <c r="C2232" s="96"/>
      <c r="D2232" s="95"/>
      <c r="E2232" s="95"/>
      <c r="F2232" s="96"/>
      <c r="G2232" s="97"/>
      <c r="H2232" s="96"/>
      <c r="I2232" s="96"/>
      <c r="J2232" s="98"/>
      <c r="K2232" s="96"/>
      <c r="L2232" s="98"/>
      <c r="M2232" s="87"/>
      <c r="N2232" s="87"/>
    </row>
    <row r="2233" spans="1:14" ht="13">
      <c r="A2233" s="74"/>
      <c r="B2233" s="95"/>
      <c r="C2233" s="96"/>
      <c r="D2233" s="95"/>
      <c r="E2233" s="95"/>
      <c r="F2233" s="96"/>
      <c r="G2233" s="97"/>
      <c r="H2233" s="96"/>
      <c r="I2233" s="96"/>
      <c r="J2233" s="98"/>
      <c r="K2233" s="96"/>
      <c r="L2233" s="98"/>
      <c r="M2233" s="87"/>
      <c r="N2233" s="87"/>
    </row>
    <row r="2234" spans="1:14" ht="13">
      <c r="A2234" s="74"/>
      <c r="B2234" s="95"/>
      <c r="C2234" s="96"/>
      <c r="D2234" s="95"/>
      <c r="E2234" s="95"/>
      <c r="F2234" s="96"/>
      <c r="G2234" s="97"/>
      <c r="H2234" s="96"/>
      <c r="I2234" s="96"/>
      <c r="J2234" s="98"/>
      <c r="K2234" s="96"/>
      <c r="L2234" s="98"/>
      <c r="M2234" s="87"/>
      <c r="N2234" s="87"/>
    </row>
    <row r="2235" spans="1:14" ht="13">
      <c r="A2235" s="74"/>
      <c r="B2235" s="95"/>
      <c r="C2235" s="96"/>
      <c r="D2235" s="95"/>
      <c r="E2235" s="95"/>
      <c r="F2235" s="96"/>
      <c r="G2235" s="97"/>
      <c r="H2235" s="96"/>
      <c r="I2235" s="96"/>
      <c r="J2235" s="98"/>
      <c r="K2235" s="96"/>
      <c r="L2235" s="98"/>
      <c r="M2235" s="87"/>
      <c r="N2235" s="87"/>
    </row>
    <row r="2236" spans="1:14" ht="13">
      <c r="A2236" s="74"/>
      <c r="B2236" s="95"/>
      <c r="C2236" s="96"/>
      <c r="D2236" s="95"/>
      <c r="E2236" s="95"/>
      <c r="F2236" s="96"/>
      <c r="G2236" s="97"/>
      <c r="H2236" s="96"/>
      <c r="I2236" s="96"/>
      <c r="J2236" s="98"/>
      <c r="K2236" s="96"/>
      <c r="L2236" s="98"/>
      <c r="M2236" s="87"/>
      <c r="N2236" s="87"/>
    </row>
    <row r="2237" spans="1:14" ht="13">
      <c r="A2237" s="74"/>
      <c r="B2237" s="95"/>
      <c r="C2237" s="96"/>
      <c r="D2237" s="95"/>
      <c r="E2237" s="95"/>
      <c r="F2237" s="96"/>
      <c r="G2237" s="97"/>
      <c r="H2237" s="96"/>
      <c r="I2237" s="96"/>
      <c r="J2237" s="98"/>
      <c r="K2237" s="96"/>
      <c r="L2237" s="98"/>
      <c r="M2237" s="87"/>
      <c r="N2237" s="87"/>
    </row>
    <row r="2238" spans="1:14" ht="13">
      <c r="A2238" s="74"/>
      <c r="B2238" s="95"/>
      <c r="C2238" s="96"/>
      <c r="D2238" s="95"/>
      <c r="E2238" s="95"/>
      <c r="F2238" s="96"/>
      <c r="G2238" s="97"/>
      <c r="H2238" s="96"/>
      <c r="I2238" s="96"/>
      <c r="J2238" s="98"/>
      <c r="K2238" s="96"/>
      <c r="L2238" s="98"/>
      <c r="M2238" s="87"/>
      <c r="N2238" s="87"/>
    </row>
    <row r="2239" spans="1:14" ht="13">
      <c r="A2239" s="74"/>
      <c r="B2239" s="95"/>
      <c r="C2239" s="96"/>
      <c r="D2239" s="95"/>
      <c r="E2239" s="95"/>
      <c r="F2239" s="96"/>
      <c r="G2239" s="97"/>
      <c r="H2239" s="96"/>
      <c r="I2239" s="96"/>
      <c r="J2239" s="98"/>
      <c r="K2239" s="96"/>
      <c r="L2239" s="98"/>
      <c r="M2239" s="87"/>
      <c r="N2239" s="87"/>
    </row>
    <row r="2240" spans="1:14" ht="13">
      <c r="A2240" s="74"/>
      <c r="B2240" s="95"/>
      <c r="C2240" s="96"/>
      <c r="D2240" s="95"/>
      <c r="E2240" s="95"/>
      <c r="F2240" s="96"/>
      <c r="G2240" s="97"/>
      <c r="H2240" s="96"/>
      <c r="I2240" s="96"/>
      <c r="J2240" s="98"/>
      <c r="K2240" s="96"/>
      <c r="L2240" s="98"/>
      <c r="M2240" s="87"/>
      <c r="N2240" s="87"/>
    </row>
    <row r="2241" spans="1:14" ht="13">
      <c r="A2241" s="74"/>
      <c r="B2241" s="95"/>
      <c r="C2241" s="96"/>
      <c r="D2241" s="95"/>
      <c r="E2241" s="95"/>
      <c r="F2241" s="96"/>
      <c r="G2241" s="97"/>
      <c r="H2241" s="96"/>
      <c r="I2241" s="96"/>
      <c r="J2241" s="98"/>
      <c r="K2241" s="96"/>
      <c r="L2241" s="98"/>
      <c r="M2241" s="87"/>
      <c r="N2241" s="87"/>
    </row>
    <row r="2242" spans="1:14">
      <c r="H2242" s="96"/>
      <c r="I2242" s="96"/>
      <c r="J2242" s="98"/>
      <c r="K2242" s="96"/>
      <c r="L2242" s="98"/>
    </row>
    <row r="2243" spans="1:14">
      <c r="H2243" s="96"/>
      <c r="I2243" s="96"/>
      <c r="J2243" s="98"/>
      <c r="K2243" s="96"/>
      <c r="L2243" s="98"/>
    </row>
    <row r="2244" spans="1:14">
      <c r="H2244" s="96"/>
      <c r="I2244" s="96"/>
      <c r="J2244" s="98"/>
      <c r="K2244" s="96"/>
      <c r="L2244" s="98"/>
    </row>
    <row r="2245" spans="1:14">
      <c r="H2245" s="96"/>
      <c r="I2245" s="96"/>
      <c r="J2245" s="98"/>
      <c r="K2245" s="96"/>
      <c r="L2245" s="98"/>
    </row>
    <row r="2246" spans="1:14">
      <c r="H2246" s="96"/>
      <c r="I2246" s="96"/>
      <c r="J2246" s="98"/>
      <c r="K2246" s="96"/>
      <c r="L2246" s="98"/>
    </row>
    <row r="2247" spans="1:14">
      <c r="H2247" s="96"/>
      <c r="I2247" s="96"/>
      <c r="J2247" s="98"/>
      <c r="K2247" s="96"/>
      <c r="L2247" s="98"/>
    </row>
    <row r="2248" spans="1:14">
      <c r="H2248" s="96"/>
      <c r="I2248" s="96"/>
      <c r="J2248" s="98"/>
      <c r="K2248" s="96"/>
      <c r="L2248" s="98"/>
    </row>
    <row r="2249" spans="1:14">
      <c r="H2249" s="96"/>
      <c r="I2249" s="96"/>
      <c r="J2249" s="98"/>
      <c r="K2249" s="96"/>
      <c r="L2249" s="98"/>
    </row>
    <row r="2250" spans="1:14">
      <c r="H2250" s="96"/>
      <c r="I2250" s="96"/>
      <c r="J2250" s="98"/>
      <c r="K2250" s="96"/>
      <c r="L2250" s="98"/>
    </row>
    <row r="2251" spans="1:14">
      <c r="H2251" s="96"/>
      <c r="I2251" s="96"/>
      <c r="J2251" s="98"/>
      <c r="K2251" s="96"/>
      <c r="L2251" s="98"/>
    </row>
    <row r="2252" spans="1:14">
      <c r="H2252" s="96"/>
      <c r="I2252" s="96"/>
      <c r="J2252" s="98"/>
      <c r="K2252" s="96"/>
      <c r="L2252" s="98"/>
    </row>
    <row r="2253" spans="1:14">
      <c r="H2253" s="96"/>
      <c r="I2253" s="96"/>
      <c r="J2253" s="98"/>
      <c r="K2253" s="96"/>
      <c r="L2253" s="98"/>
    </row>
    <row r="2254" spans="1:14">
      <c r="H2254" s="96"/>
      <c r="I2254" s="96"/>
      <c r="J2254" s="98"/>
      <c r="K2254" s="96"/>
      <c r="L2254" s="98"/>
    </row>
    <row r="2255" spans="1:14">
      <c r="H2255" s="96"/>
      <c r="I2255" s="96"/>
      <c r="J2255" s="98"/>
      <c r="K2255" s="96"/>
      <c r="L2255" s="98"/>
    </row>
    <row r="2256" spans="1:14">
      <c r="H2256" s="96"/>
      <c r="I2256" s="96"/>
      <c r="J2256" s="98"/>
      <c r="K2256" s="96"/>
      <c r="L2256" s="98"/>
    </row>
    <row r="2257" spans="8:12">
      <c r="H2257" s="96"/>
      <c r="I2257" s="96"/>
      <c r="J2257" s="98"/>
      <c r="K2257" s="96"/>
      <c r="L2257" s="98"/>
    </row>
    <row r="2258" spans="8:12">
      <c r="H2258" s="96"/>
      <c r="I2258" s="96"/>
      <c r="J2258" s="98"/>
      <c r="K2258" s="96"/>
      <c r="L2258" s="98"/>
    </row>
    <row r="2259" spans="8:12">
      <c r="H2259" s="96"/>
      <c r="I2259" s="96"/>
      <c r="J2259" s="98"/>
      <c r="K2259" s="96"/>
      <c r="L2259" s="98"/>
    </row>
    <row r="2260" spans="8:12">
      <c r="H2260" s="96"/>
      <c r="I2260" s="96"/>
      <c r="J2260" s="98"/>
      <c r="K2260" s="96"/>
      <c r="L2260" s="98"/>
    </row>
    <row r="2261" spans="8:12">
      <c r="H2261" s="96"/>
      <c r="I2261" s="96"/>
      <c r="J2261" s="98"/>
      <c r="K2261" s="96"/>
      <c r="L2261" s="98"/>
    </row>
    <row r="2262" spans="8:12">
      <c r="H2262" s="96"/>
      <c r="I2262" s="96"/>
      <c r="J2262" s="98"/>
      <c r="K2262" s="96"/>
      <c r="L2262" s="98"/>
    </row>
    <row r="2263" spans="8:12">
      <c r="H2263" s="96"/>
      <c r="I2263" s="96"/>
      <c r="J2263" s="98"/>
      <c r="K2263" s="96"/>
      <c r="L2263" s="98"/>
    </row>
    <row r="2264" spans="8:12">
      <c r="H2264" s="96"/>
      <c r="I2264" s="96"/>
      <c r="J2264" s="98"/>
      <c r="K2264" s="96"/>
      <c r="L2264" s="98"/>
    </row>
    <row r="2265" spans="8:12">
      <c r="H2265" s="96"/>
      <c r="I2265" s="96"/>
      <c r="J2265" s="98"/>
      <c r="K2265" s="96"/>
      <c r="L2265" s="98"/>
    </row>
    <row r="2266" spans="8:12">
      <c r="H2266" s="96"/>
      <c r="I2266" s="96"/>
      <c r="J2266" s="98"/>
      <c r="K2266" s="96"/>
      <c r="L2266" s="98"/>
    </row>
    <row r="2267" spans="8:12">
      <c r="H2267" s="96"/>
      <c r="I2267" s="96"/>
      <c r="J2267" s="98"/>
      <c r="K2267" s="96"/>
      <c r="L2267" s="98"/>
    </row>
    <row r="2268" spans="8:12">
      <c r="H2268" s="96"/>
      <c r="I2268" s="96"/>
      <c r="J2268" s="98"/>
      <c r="K2268" s="96"/>
      <c r="L2268" s="98"/>
    </row>
    <row r="2269" spans="8:12">
      <c r="H2269" s="96"/>
      <c r="I2269" s="96"/>
      <c r="J2269" s="98"/>
      <c r="K2269" s="96"/>
      <c r="L2269" s="98"/>
    </row>
    <row r="2270" spans="8:12">
      <c r="H2270" s="96"/>
      <c r="I2270" s="96"/>
      <c r="J2270" s="98"/>
      <c r="K2270" s="96"/>
      <c r="L2270" s="98"/>
    </row>
    <row r="2271" spans="8:12">
      <c r="H2271" s="96"/>
      <c r="I2271" s="96"/>
      <c r="J2271" s="98"/>
      <c r="K2271" s="96"/>
      <c r="L2271" s="98"/>
    </row>
    <row r="2272" spans="8:12">
      <c r="H2272" s="96"/>
      <c r="I2272" s="96"/>
      <c r="J2272" s="98"/>
      <c r="K2272" s="96"/>
      <c r="L2272" s="98"/>
    </row>
    <row r="2273" spans="8:12">
      <c r="H2273" s="96"/>
      <c r="I2273" s="96"/>
      <c r="J2273" s="98"/>
      <c r="K2273" s="96"/>
      <c r="L2273" s="98"/>
    </row>
    <row r="2274" spans="8:12">
      <c r="H2274" s="96"/>
      <c r="I2274" s="96"/>
      <c r="J2274" s="98"/>
      <c r="K2274" s="96"/>
      <c r="L2274" s="98"/>
    </row>
    <row r="2275" spans="8:12">
      <c r="H2275" s="96"/>
      <c r="I2275" s="96"/>
      <c r="J2275" s="98"/>
      <c r="K2275" s="96"/>
      <c r="L2275" s="98"/>
    </row>
    <row r="2276" spans="8:12">
      <c r="H2276" s="96"/>
      <c r="I2276" s="96"/>
      <c r="J2276" s="98"/>
      <c r="K2276" s="96"/>
      <c r="L2276" s="98"/>
    </row>
    <row r="2277" spans="8:12">
      <c r="H2277" s="96"/>
      <c r="I2277" s="96"/>
      <c r="J2277" s="98"/>
      <c r="K2277" s="96"/>
      <c r="L2277" s="98"/>
    </row>
    <row r="2278" spans="8:12">
      <c r="H2278" s="96"/>
      <c r="I2278" s="96"/>
      <c r="J2278" s="98"/>
      <c r="K2278" s="96"/>
      <c r="L2278" s="98"/>
    </row>
    <row r="2279" spans="8:12">
      <c r="H2279" s="96"/>
      <c r="I2279" s="96"/>
      <c r="J2279" s="98"/>
      <c r="K2279" s="96"/>
      <c r="L2279" s="98"/>
    </row>
    <row r="2280" spans="8:12">
      <c r="H2280" s="96"/>
      <c r="I2280" s="96"/>
      <c r="J2280" s="98"/>
      <c r="K2280" s="96"/>
      <c r="L2280" s="98"/>
    </row>
    <row r="2281" spans="8:12">
      <c r="H2281" s="96"/>
      <c r="I2281" s="96"/>
      <c r="J2281" s="98"/>
      <c r="K2281" s="96"/>
      <c r="L2281" s="98"/>
    </row>
    <row r="2282" spans="8:12">
      <c r="H2282" s="96"/>
      <c r="I2282" s="96"/>
      <c r="J2282" s="98"/>
      <c r="K2282" s="96"/>
      <c r="L2282" s="98"/>
    </row>
    <row r="2283" spans="8:12">
      <c r="H2283" s="96"/>
      <c r="I2283" s="96"/>
      <c r="J2283" s="98"/>
      <c r="K2283" s="96"/>
      <c r="L2283" s="98"/>
    </row>
    <row r="2284" spans="8:12">
      <c r="H2284" s="96"/>
      <c r="I2284" s="96"/>
      <c r="J2284" s="98"/>
      <c r="K2284" s="96"/>
      <c r="L2284" s="98"/>
    </row>
    <row r="2285" spans="8:12">
      <c r="H2285" s="96"/>
      <c r="I2285" s="96"/>
      <c r="J2285" s="98"/>
      <c r="K2285" s="96"/>
      <c r="L2285" s="98"/>
    </row>
    <row r="2286" spans="8:12">
      <c r="H2286" s="96"/>
      <c r="I2286" s="96"/>
      <c r="J2286" s="98"/>
      <c r="K2286" s="96"/>
      <c r="L2286" s="98"/>
    </row>
    <row r="2287" spans="8:12">
      <c r="H2287" s="96"/>
      <c r="I2287" s="96"/>
      <c r="J2287" s="98"/>
      <c r="K2287" s="96"/>
      <c r="L2287" s="98"/>
    </row>
    <row r="2288" spans="8:12">
      <c r="H2288" s="96"/>
      <c r="I2288" s="96"/>
      <c r="J2288" s="98"/>
      <c r="K2288" s="96"/>
      <c r="L2288" s="98"/>
    </row>
    <row r="2289" spans="8:12">
      <c r="H2289" s="96"/>
      <c r="I2289" s="96"/>
      <c r="J2289" s="98"/>
      <c r="K2289" s="96"/>
      <c r="L2289" s="98"/>
    </row>
    <row r="2290" spans="8:12">
      <c r="H2290" s="96"/>
      <c r="I2290" s="96"/>
      <c r="J2290" s="98"/>
      <c r="K2290" s="96"/>
      <c r="L2290" s="98"/>
    </row>
    <row r="2291" spans="8:12">
      <c r="H2291" s="96"/>
      <c r="I2291" s="96"/>
      <c r="J2291" s="98"/>
      <c r="K2291" s="96"/>
      <c r="L2291" s="98"/>
    </row>
    <row r="2292" spans="8:12">
      <c r="H2292" s="96"/>
      <c r="I2292" s="96"/>
      <c r="J2292" s="98"/>
      <c r="K2292" s="96"/>
      <c r="L2292" s="98"/>
    </row>
    <row r="2293" spans="8:12">
      <c r="H2293" s="96"/>
      <c r="I2293" s="96"/>
      <c r="J2293" s="98"/>
      <c r="K2293" s="96"/>
      <c r="L2293" s="98"/>
    </row>
    <row r="2294" spans="8:12">
      <c r="H2294" s="96"/>
      <c r="I2294" s="96"/>
      <c r="J2294" s="98"/>
      <c r="K2294" s="96"/>
      <c r="L2294" s="98"/>
    </row>
    <row r="2295" spans="8:12">
      <c r="H2295" s="96"/>
      <c r="I2295" s="96"/>
      <c r="J2295" s="98"/>
      <c r="K2295" s="96"/>
      <c r="L2295" s="98"/>
    </row>
    <row r="2296" spans="8:12">
      <c r="H2296" s="96"/>
      <c r="I2296" s="96"/>
      <c r="J2296" s="98"/>
      <c r="K2296" s="96"/>
      <c r="L2296" s="98"/>
    </row>
    <row r="2297" spans="8:12">
      <c r="H2297" s="96"/>
      <c r="I2297" s="96"/>
      <c r="J2297" s="98"/>
      <c r="K2297" s="96"/>
      <c r="L2297" s="98"/>
    </row>
    <row r="2298" spans="8:12">
      <c r="H2298" s="96"/>
      <c r="I2298" s="96"/>
      <c r="J2298" s="98"/>
      <c r="K2298" s="96"/>
      <c r="L2298" s="98"/>
    </row>
    <row r="2299" spans="8:12">
      <c r="H2299" s="96"/>
      <c r="I2299" s="96"/>
      <c r="J2299" s="98"/>
      <c r="K2299" s="96"/>
      <c r="L2299" s="98"/>
    </row>
    <row r="2300" spans="8:12">
      <c r="H2300" s="96"/>
      <c r="I2300" s="96"/>
      <c r="J2300" s="98"/>
      <c r="K2300" s="96"/>
      <c r="L2300" s="98"/>
    </row>
    <row r="2301" spans="8:12">
      <c r="H2301" s="96"/>
      <c r="I2301" s="96"/>
      <c r="J2301" s="98"/>
      <c r="K2301" s="96"/>
      <c r="L2301" s="98"/>
    </row>
    <row r="2302" spans="8:12">
      <c r="H2302" s="96"/>
      <c r="I2302" s="96"/>
      <c r="J2302" s="98"/>
      <c r="K2302" s="96"/>
      <c r="L2302" s="98"/>
    </row>
    <row r="2303" spans="8:12">
      <c r="H2303" s="96"/>
      <c r="I2303" s="96"/>
      <c r="J2303" s="98"/>
      <c r="K2303" s="96"/>
      <c r="L2303" s="98"/>
    </row>
    <row r="2304" spans="8:12">
      <c r="H2304" s="96"/>
      <c r="I2304" s="96"/>
      <c r="J2304" s="98"/>
      <c r="K2304" s="96"/>
      <c r="L2304" s="98"/>
    </row>
    <row r="2305" spans="8:12">
      <c r="H2305" s="96"/>
      <c r="I2305" s="96"/>
      <c r="J2305" s="98"/>
      <c r="K2305" s="96"/>
      <c r="L2305" s="98"/>
    </row>
    <row r="2306" spans="8:12">
      <c r="H2306" s="96"/>
      <c r="I2306" s="96"/>
      <c r="J2306" s="98"/>
      <c r="K2306" s="96"/>
      <c r="L2306" s="98"/>
    </row>
    <row r="2307" spans="8:12">
      <c r="H2307" s="96"/>
      <c r="I2307" s="96"/>
      <c r="J2307" s="98"/>
      <c r="K2307" s="96"/>
      <c r="L2307" s="98"/>
    </row>
    <row r="2308" spans="8:12">
      <c r="H2308" s="96"/>
      <c r="I2308" s="96"/>
      <c r="J2308" s="98"/>
      <c r="K2308" s="96"/>
      <c r="L2308" s="98"/>
    </row>
    <row r="2309" spans="8:12">
      <c r="H2309" s="96"/>
      <c r="I2309" s="96"/>
      <c r="J2309" s="98"/>
      <c r="K2309" s="96"/>
      <c r="L2309" s="98"/>
    </row>
    <row r="2310" spans="8:12">
      <c r="H2310" s="96"/>
      <c r="I2310" s="96"/>
      <c r="J2310" s="98"/>
      <c r="K2310" s="96"/>
      <c r="L2310" s="98"/>
    </row>
    <row r="2311" spans="8:12">
      <c r="H2311" s="96"/>
      <c r="I2311" s="96"/>
      <c r="J2311" s="98"/>
      <c r="K2311" s="96"/>
      <c r="L2311" s="98"/>
    </row>
    <row r="2312" spans="8:12">
      <c r="H2312" s="96"/>
      <c r="I2312" s="96"/>
      <c r="J2312" s="98"/>
      <c r="K2312" s="96"/>
      <c r="L2312" s="98"/>
    </row>
    <row r="2313" spans="8:12">
      <c r="H2313" s="96"/>
      <c r="I2313" s="96"/>
      <c r="J2313" s="98"/>
      <c r="K2313" s="96"/>
      <c r="L2313" s="98"/>
    </row>
    <row r="2314" spans="8:12">
      <c r="H2314" s="96"/>
      <c r="I2314" s="96"/>
      <c r="J2314" s="98"/>
      <c r="K2314" s="96"/>
      <c r="L2314" s="98"/>
    </row>
    <row r="2315" spans="8:12">
      <c r="H2315" s="96"/>
      <c r="I2315" s="96"/>
      <c r="J2315" s="98"/>
      <c r="K2315" s="96"/>
      <c r="L2315" s="98"/>
    </row>
    <row r="2316" spans="8:12">
      <c r="H2316" s="96"/>
      <c r="I2316" s="96"/>
      <c r="J2316" s="98"/>
      <c r="K2316" s="96"/>
      <c r="L2316" s="98"/>
    </row>
    <row r="2317" spans="8:12">
      <c r="H2317" s="96"/>
      <c r="I2317" s="96"/>
      <c r="J2317" s="98"/>
      <c r="K2317" s="96"/>
      <c r="L2317" s="98"/>
    </row>
    <row r="2318" spans="8:12">
      <c r="H2318" s="96"/>
      <c r="I2318" s="96"/>
      <c r="J2318" s="98"/>
      <c r="K2318" s="96"/>
      <c r="L2318" s="98"/>
    </row>
    <row r="2319" spans="8:12">
      <c r="H2319" s="96"/>
      <c r="I2319" s="96"/>
      <c r="J2319" s="98"/>
      <c r="K2319" s="96"/>
      <c r="L2319" s="98"/>
    </row>
    <row r="2320" spans="8:12">
      <c r="H2320" s="96"/>
      <c r="I2320" s="96"/>
      <c r="J2320" s="98"/>
      <c r="K2320" s="96"/>
      <c r="L2320" s="98"/>
    </row>
    <row r="2321" spans="8:12">
      <c r="H2321" s="96"/>
      <c r="I2321" s="96"/>
      <c r="J2321" s="98"/>
      <c r="K2321" s="96"/>
      <c r="L2321" s="98"/>
    </row>
    <row r="2322" spans="8:12">
      <c r="H2322" s="96"/>
      <c r="I2322" s="96"/>
      <c r="J2322" s="98"/>
      <c r="K2322" s="96"/>
      <c r="L2322" s="98"/>
    </row>
    <row r="2323" spans="8:12">
      <c r="H2323" s="96"/>
      <c r="I2323" s="96"/>
      <c r="J2323" s="98"/>
      <c r="K2323" s="96"/>
      <c r="L2323" s="98"/>
    </row>
    <row r="2324" spans="8:12">
      <c r="H2324" s="96"/>
      <c r="I2324" s="96"/>
      <c r="J2324" s="98"/>
      <c r="K2324" s="96"/>
      <c r="L2324" s="98"/>
    </row>
    <row r="2325" spans="8:12">
      <c r="H2325" s="96"/>
      <c r="I2325" s="96"/>
      <c r="J2325" s="98"/>
      <c r="K2325" s="96"/>
      <c r="L2325" s="98"/>
    </row>
    <row r="2326" spans="8:12">
      <c r="H2326" s="96"/>
      <c r="I2326" s="96"/>
      <c r="J2326" s="98"/>
      <c r="K2326" s="96"/>
      <c r="L2326" s="98"/>
    </row>
    <row r="2327" spans="8:12">
      <c r="H2327" s="96"/>
      <c r="I2327" s="96"/>
      <c r="J2327" s="98"/>
      <c r="K2327" s="96"/>
      <c r="L2327" s="98"/>
    </row>
    <row r="2328" spans="8:12">
      <c r="H2328" s="96"/>
      <c r="I2328" s="96"/>
      <c r="J2328" s="98"/>
      <c r="K2328" s="96"/>
      <c r="L2328" s="98"/>
    </row>
    <row r="2329" spans="8:12">
      <c r="H2329" s="96"/>
      <c r="I2329" s="96"/>
      <c r="J2329" s="98"/>
      <c r="K2329" s="96"/>
      <c r="L2329" s="98"/>
    </row>
    <row r="2330" spans="8:12">
      <c r="H2330" s="96"/>
      <c r="I2330" s="96"/>
      <c r="J2330" s="98"/>
      <c r="K2330" s="96"/>
      <c r="L2330" s="98"/>
    </row>
    <row r="2331" spans="8:12">
      <c r="H2331" s="96"/>
      <c r="I2331" s="96"/>
      <c r="J2331" s="98"/>
      <c r="K2331" s="96"/>
      <c r="L2331" s="98"/>
    </row>
    <row r="2332" spans="8:12">
      <c r="H2332" s="96"/>
      <c r="I2332" s="96"/>
      <c r="J2332" s="98"/>
      <c r="K2332" s="96"/>
      <c r="L2332" s="98"/>
    </row>
    <row r="2333" spans="8:12">
      <c r="H2333" s="96"/>
      <c r="I2333" s="96"/>
      <c r="J2333" s="98"/>
      <c r="K2333" s="96"/>
      <c r="L2333" s="98"/>
    </row>
    <row r="2334" spans="8:12">
      <c r="H2334" s="96"/>
      <c r="I2334" s="96"/>
      <c r="J2334" s="98"/>
      <c r="K2334" s="96"/>
      <c r="L2334" s="98"/>
    </row>
    <row r="2335" spans="8:12">
      <c r="H2335" s="96"/>
      <c r="I2335" s="96"/>
      <c r="J2335" s="98"/>
      <c r="K2335" s="96"/>
      <c r="L2335" s="98"/>
    </row>
    <row r="2336" spans="8:12">
      <c r="H2336" s="96"/>
      <c r="I2336" s="96"/>
      <c r="J2336" s="98"/>
      <c r="K2336" s="96"/>
      <c r="L2336" s="98"/>
    </row>
    <row r="2337" spans="8:12">
      <c r="H2337" s="96"/>
      <c r="I2337" s="96"/>
      <c r="J2337" s="98"/>
      <c r="K2337" s="96"/>
      <c r="L2337" s="98"/>
    </row>
    <row r="2338" spans="8:12">
      <c r="H2338" s="96"/>
      <c r="I2338" s="96"/>
      <c r="J2338" s="98"/>
      <c r="K2338" s="96"/>
      <c r="L2338" s="98"/>
    </row>
    <row r="2339" spans="8:12">
      <c r="H2339" s="96"/>
      <c r="I2339" s="96"/>
      <c r="J2339" s="98"/>
      <c r="K2339" s="96"/>
      <c r="L2339" s="98"/>
    </row>
    <row r="2340" spans="8:12">
      <c r="H2340" s="96"/>
      <c r="I2340" s="96"/>
      <c r="J2340" s="98"/>
      <c r="K2340" s="96"/>
      <c r="L2340" s="98"/>
    </row>
    <row r="2341" spans="8:12">
      <c r="H2341" s="96"/>
      <c r="I2341" s="96"/>
      <c r="J2341" s="98"/>
      <c r="K2341" s="96"/>
      <c r="L2341" s="98"/>
    </row>
    <row r="2342" spans="8:12">
      <c r="H2342" s="96"/>
      <c r="I2342" s="96"/>
      <c r="J2342" s="98"/>
      <c r="K2342" s="96"/>
      <c r="L2342" s="98"/>
    </row>
    <row r="2343" spans="8:12">
      <c r="H2343" s="96"/>
      <c r="I2343" s="96"/>
      <c r="J2343" s="98"/>
      <c r="K2343" s="96"/>
      <c r="L2343" s="98"/>
    </row>
    <row r="2344" spans="8:12">
      <c r="H2344" s="96"/>
      <c r="I2344" s="96"/>
      <c r="J2344" s="98"/>
      <c r="K2344" s="96"/>
      <c r="L2344" s="98"/>
    </row>
    <row r="2345" spans="8:12">
      <c r="H2345" s="96"/>
      <c r="I2345" s="96"/>
      <c r="J2345" s="98"/>
      <c r="K2345" s="96"/>
      <c r="L2345" s="98"/>
    </row>
    <row r="2346" spans="8:12">
      <c r="H2346" s="96"/>
      <c r="I2346" s="96"/>
      <c r="J2346" s="98"/>
      <c r="K2346" s="96"/>
      <c r="L2346" s="98"/>
    </row>
    <row r="2347" spans="8:12">
      <c r="H2347" s="96"/>
      <c r="I2347" s="96"/>
      <c r="J2347" s="98"/>
      <c r="K2347" s="96"/>
      <c r="L2347" s="98"/>
    </row>
    <row r="2348" spans="8:12">
      <c r="H2348" s="96"/>
      <c r="I2348" s="96"/>
      <c r="J2348" s="98"/>
      <c r="K2348" s="96"/>
      <c r="L2348" s="98"/>
    </row>
    <row r="2349" spans="8:12">
      <c r="H2349" s="96"/>
      <c r="I2349" s="96"/>
      <c r="J2349" s="98"/>
      <c r="K2349" s="96"/>
      <c r="L2349" s="98"/>
    </row>
    <row r="2350" spans="8:12">
      <c r="H2350" s="96"/>
      <c r="I2350" s="96"/>
      <c r="J2350" s="98"/>
      <c r="K2350" s="96"/>
      <c r="L2350" s="98"/>
    </row>
    <row r="2351" spans="8:12">
      <c r="H2351" s="96"/>
      <c r="I2351" s="96"/>
      <c r="J2351" s="98"/>
      <c r="K2351" s="96"/>
      <c r="L2351" s="98"/>
    </row>
    <row r="2352" spans="8:12">
      <c r="H2352" s="96"/>
      <c r="I2352" s="96"/>
      <c r="J2352" s="98"/>
      <c r="K2352" s="96"/>
      <c r="L2352" s="98"/>
    </row>
    <row r="2353" spans="8:12">
      <c r="H2353" s="96"/>
      <c r="I2353" s="96"/>
      <c r="J2353" s="98"/>
      <c r="K2353" s="96"/>
      <c r="L2353" s="98"/>
    </row>
    <row r="2354" spans="8:12">
      <c r="H2354" s="96"/>
      <c r="I2354" s="96"/>
      <c r="J2354" s="98"/>
      <c r="K2354" s="96"/>
      <c r="L2354" s="98"/>
    </row>
    <row r="2355" spans="8:12">
      <c r="H2355" s="96"/>
      <c r="I2355" s="96"/>
      <c r="J2355" s="98"/>
      <c r="K2355" s="96"/>
      <c r="L2355" s="98"/>
    </row>
    <row r="2356" spans="8:12">
      <c r="H2356" s="96"/>
      <c r="I2356" s="96"/>
      <c r="J2356" s="98"/>
      <c r="K2356" s="96"/>
      <c r="L2356" s="98"/>
    </row>
    <row r="2357" spans="8:12">
      <c r="H2357" s="96"/>
      <c r="I2357" s="96"/>
      <c r="J2357" s="98"/>
      <c r="K2357" s="96"/>
      <c r="L2357" s="98"/>
    </row>
    <row r="2358" spans="8:12">
      <c r="H2358" s="96"/>
      <c r="I2358" s="96"/>
      <c r="J2358" s="98"/>
      <c r="K2358" s="96"/>
      <c r="L2358" s="98"/>
    </row>
    <row r="2359" spans="8:12">
      <c r="H2359" s="96"/>
      <c r="I2359" s="96"/>
      <c r="J2359" s="98"/>
      <c r="K2359" s="96"/>
      <c r="L2359" s="98"/>
    </row>
    <row r="2360" spans="8:12">
      <c r="H2360" s="96"/>
      <c r="I2360" s="96"/>
      <c r="J2360" s="98"/>
      <c r="K2360" s="96"/>
      <c r="L2360" s="98"/>
    </row>
    <row r="2361" spans="8:12">
      <c r="H2361" s="96"/>
      <c r="I2361" s="96"/>
      <c r="J2361" s="98"/>
      <c r="K2361" s="96"/>
      <c r="L2361" s="98"/>
    </row>
    <row r="2362" spans="8:12">
      <c r="H2362" s="96"/>
      <c r="I2362" s="96"/>
      <c r="J2362" s="98"/>
      <c r="K2362" s="96"/>
      <c r="L2362" s="98"/>
    </row>
    <row r="2363" spans="8:12">
      <c r="H2363" s="96"/>
      <c r="I2363" s="96"/>
      <c r="J2363" s="98"/>
      <c r="K2363" s="96"/>
      <c r="L2363" s="98"/>
    </row>
    <row r="2364" spans="8:12">
      <c r="H2364" s="96"/>
      <c r="I2364" s="96"/>
      <c r="J2364" s="98"/>
      <c r="K2364" s="96"/>
      <c r="L2364" s="98"/>
    </row>
    <row r="2365" spans="8:12">
      <c r="H2365" s="96"/>
      <c r="I2365" s="96"/>
      <c r="J2365" s="98"/>
      <c r="K2365" s="96"/>
      <c r="L2365" s="98"/>
    </row>
    <row r="2366" spans="8:12">
      <c r="H2366" s="96"/>
      <c r="I2366" s="96"/>
      <c r="J2366" s="98"/>
      <c r="K2366" s="96"/>
      <c r="L2366" s="98"/>
    </row>
    <row r="2367" spans="8:12">
      <c r="H2367" s="96"/>
      <c r="I2367" s="96"/>
      <c r="J2367" s="98"/>
      <c r="K2367" s="96"/>
      <c r="L2367" s="98"/>
    </row>
    <row r="2368" spans="8:12">
      <c r="H2368" s="96"/>
      <c r="I2368" s="96"/>
      <c r="J2368" s="98"/>
      <c r="K2368" s="96"/>
      <c r="L2368" s="98"/>
    </row>
    <row r="2369" spans="8:12">
      <c r="H2369" s="96"/>
      <c r="I2369" s="96"/>
      <c r="J2369" s="98"/>
      <c r="K2369" s="96"/>
      <c r="L2369" s="98"/>
    </row>
    <row r="2370" spans="8:12">
      <c r="H2370" s="96"/>
      <c r="I2370" s="96"/>
      <c r="J2370" s="98"/>
      <c r="K2370" s="96"/>
      <c r="L2370" s="98"/>
    </row>
    <row r="2371" spans="8:12">
      <c r="H2371" s="96"/>
      <c r="I2371" s="96"/>
      <c r="J2371" s="98"/>
      <c r="K2371" s="96"/>
      <c r="L2371" s="98"/>
    </row>
    <row r="2372" spans="8:12">
      <c r="H2372" s="96"/>
      <c r="I2372" s="96"/>
      <c r="J2372" s="98"/>
      <c r="K2372" s="96"/>
      <c r="L2372" s="98"/>
    </row>
    <row r="2373" spans="8:12">
      <c r="H2373" s="96"/>
      <c r="I2373" s="96"/>
      <c r="J2373" s="98"/>
      <c r="K2373" s="96"/>
      <c r="L2373" s="98"/>
    </row>
    <row r="2374" spans="8:12">
      <c r="H2374" s="96"/>
      <c r="I2374" s="96"/>
      <c r="J2374" s="98"/>
      <c r="K2374" s="96"/>
      <c r="L2374" s="98"/>
    </row>
    <row r="2375" spans="8:12">
      <c r="H2375" s="96"/>
      <c r="I2375" s="96"/>
      <c r="J2375" s="98"/>
      <c r="K2375" s="96"/>
      <c r="L2375" s="98"/>
    </row>
    <row r="2376" spans="8:12">
      <c r="H2376" s="96"/>
      <c r="I2376" s="96"/>
      <c r="J2376" s="98"/>
      <c r="K2376" s="96"/>
      <c r="L2376" s="98"/>
    </row>
    <row r="2377" spans="8:12">
      <c r="H2377" s="96"/>
      <c r="I2377" s="96"/>
      <c r="J2377" s="98"/>
      <c r="K2377" s="96"/>
      <c r="L2377" s="98"/>
    </row>
    <row r="2378" spans="8:12">
      <c r="H2378" s="96"/>
      <c r="I2378" s="96"/>
      <c r="J2378" s="98"/>
      <c r="K2378" s="96"/>
      <c r="L2378" s="98"/>
    </row>
    <row r="2379" spans="8:12">
      <c r="H2379" s="96"/>
      <c r="I2379" s="96"/>
      <c r="J2379" s="98"/>
      <c r="K2379" s="96"/>
      <c r="L2379" s="98"/>
    </row>
    <row r="2380" spans="8:12">
      <c r="H2380" s="96"/>
      <c r="I2380" s="96"/>
      <c r="J2380" s="98"/>
      <c r="K2380" s="96"/>
      <c r="L2380" s="98"/>
    </row>
    <row r="2381" spans="8:12">
      <c r="H2381" s="96"/>
      <c r="I2381" s="96"/>
      <c r="J2381" s="98"/>
      <c r="K2381" s="96"/>
      <c r="L2381" s="98"/>
    </row>
    <row r="2382" spans="8:12">
      <c r="H2382" s="96"/>
      <c r="I2382" s="96"/>
      <c r="J2382" s="98"/>
      <c r="K2382" s="96"/>
      <c r="L2382" s="98"/>
    </row>
    <row r="2383" spans="8:12">
      <c r="H2383" s="96"/>
      <c r="I2383" s="96"/>
      <c r="J2383" s="98"/>
      <c r="K2383" s="96"/>
      <c r="L2383" s="98"/>
    </row>
    <row r="2384" spans="8:12">
      <c r="H2384" s="96"/>
      <c r="I2384" s="96"/>
      <c r="J2384" s="98"/>
      <c r="K2384" s="96"/>
      <c r="L2384" s="98"/>
    </row>
    <row r="2385" spans="8:12">
      <c r="H2385" s="96"/>
      <c r="I2385" s="96"/>
      <c r="J2385" s="98"/>
      <c r="K2385" s="96"/>
      <c r="L2385" s="98"/>
    </row>
    <row r="2386" spans="8:12">
      <c r="H2386" s="96"/>
      <c r="I2386" s="96"/>
      <c r="J2386" s="98"/>
      <c r="K2386" s="96"/>
      <c r="L2386" s="98"/>
    </row>
    <row r="2387" spans="8:12">
      <c r="H2387" s="96"/>
      <c r="I2387" s="96"/>
      <c r="J2387" s="98"/>
      <c r="K2387" s="96"/>
      <c r="L2387" s="98"/>
    </row>
    <row r="2388" spans="8:12">
      <c r="H2388" s="96"/>
      <c r="I2388" s="96"/>
      <c r="J2388" s="98"/>
      <c r="K2388" s="96"/>
      <c r="L2388" s="98"/>
    </row>
    <row r="2389" spans="8:12">
      <c r="H2389" s="96"/>
      <c r="I2389" s="96"/>
      <c r="J2389" s="98"/>
      <c r="K2389" s="96"/>
      <c r="L2389" s="98"/>
    </row>
    <row r="2390" spans="8:12">
      <c r="H2390" s="96"/>
      <c r="I2390" s="96"/>
      <c r="J2390" s="98"/>
      <c r="K2390" s="96"/>
      <c r="L2390" s="98"/>
    </row>
    <row r="2391" spans="8:12">
      <c r="H2391" s="96"/>
      <c r="I2391" s="96"/>
      <c r="J2391" s="98"/>
      <c r="K2391" s="96"/>
      <c r="L2391" s="98"/>
    </row>
    <row r="2392" spans="8:12">
      <c r="H2392" s="96"/>
      <c r="I2392" s="96"/>
      <c r="J2392" s="98"/>
      <c r="K2392" s="96"/>
      <c r="L2392" s="98"/>
    </row>
    <row r="2393" spans="8:12">
      <c r="H2393" s="96"/>
      <c r="I2393" s="96"/>
      <c r="J2393" s="98"/>
      <c r="K2393" s="96"/>
      <c r="L2393" s="98"/>
    </row>
    <row r="2394" spans="8:12">
      <c r="H2394" s="96"/>
      <c r="I2394" s="96"/>
      <c r="J2394" s="98"/>
      <c r="K2394" s="96"/>
      <c r="L2394" s="98"/>
    </row>
    <row r="2395" spans="8:12">
      <c r="H2395" s="96"/>
      <c r="I2395" s="96"/>
      <c r="J2395" s="98"/>
      <c r="K2395" s="96"/>
      <c r="L2395" s="98"/>
    </row>
    <row r="2396" spans="8:12">
      <c r="H2396" s="96"/>
      <c r="I2396" s="96"/>
      <c r="J2396" s="98"/>
      <c r="K2396" s="96"/>
      <c r="L2396" s="98"/>
    </row>
    <row r="2397" spans="8:12">
      <c r="H2397" s="96"/>
      <c r="I2397" s="96"/>
      <c r="J2397" s="98"/>
      <c r="K2397" s="96"/>
      <c r="L2397" s="98"/>
    </row>
    <row r="2398" spans="8:12">
      <c r="H2398" s="96"/>
      <c r="I2398" s="96"/>
      <c r="J2398" s="98"/>
      <c r="K2398" s="96"/>
      <c r="L2398" s="98"/>
    </row>
    <row r="2399" spans="8:12">
      <c r="H2399" s="96"/>
      <c r="I2399" s="96"/>
      <c r="J2399" s="98"/>
      <c r="K2399" s="96"/>
      <c r="L2399" s="98"/>
    </row>
    <row r="2400" spans="8:12">
      <c r="H2400" s="96"/>
      <c r="I2400" s="96"/>
      <c r="J2400" s="98"/>
      <c r="K2400" s="96"/>
      <c r="L2400" s="98"/>
    </row>
    <row r="2401" spans="8:12">
      <c r="H2401" s="96"/>
      <c r="I2401" s="96"/>
      <c r="J2401" s="98"/>
      <c r="K2401" s="96"/>
      <c r="L2401" s="98"/>
    </row>
    <row r="2402" spans="8:12">
      <c r="H2402" s="96"/>
      <c r="I2402" s="96"/>
      <c r="J2402" s="98"/>
      <c r="K2402" s="96"/>
      <c r="L2402" s="98"/>
    </row>
    <row r="2403" spans="8:12">
      <c r="H2403" s="96"/>
      <c r="I2403" s="96"/>
      <c r="J2403" s="98"/>
      <c r="K2403" s="96"/>
      <c r="L2403" s="98"/>
    </row>
    <row r="2404" spans="8:12">
      <c r="H2404" s="96"/>
      <c r="I2404" s="96"/>
      <c r="J2404" s="98"/>
      <c r="K2404" s="96"/>
      <c r="L2404" s="98"/>
    </row>
    <row r="2405" spans="8:12">
      <c r="H2405" s="96"/>
      <c r="I2405" s="96"/>
      <c r="J2405" s="98"/>
      <c r="K2405" s="96"/>
      <c r="L2405" s="98"/>
    </row>
    <row r="2406" spans="8:12">
      <c r="H2406" s="96"/>
      <c r="I2406" s="96"/>
      <c r="J2406" s="98"/>
      <c r="K2406" s="96"/>
      <c r="L2406" s="98"/>
    </row>
    <row r="2407" spans="8:12">
      <c r="H2407" s="96"/>
      <c r="I2407" s="96"/>
      <c r="J2407" s="98"/>
      <c r="K2407" s="96"/>
      <c r="L2407" s="98"/>
    </row>
    <row r="2408" spans="8:12">
      <c r="H2408" s="96"/>
      <c r="I2408" s="96"/>
      <c r="J2408" s="98"/>
      <c r="K2408" s="96"/>
      <c r="L2408" s="98"/>
    </row>
    <row r="2409" spans="8:12">
      <c r="H2409" s="96"/>
      <c r="I2409" s="96"/>
      <c r="J2409" s="98"/>
      <c r="K2409" s="96"/>
      <c r="L2409" s="98"/>
    </row>
    <row r="2410" spans="8:12">
      <c r="H2410" s="96"/>
      <c r="I2410" s="96"/>
      <c r="J2410" s="98"/>
      <c r="K2410" s="96"/>
      <c r="L2410" s="98"/>
    </row>
    <row r="2411" spans="8:12">
      <c r="H2411" s="96"/>
      <c r="I2411" s="96"/>
      <c r="J2411" s="98"/>
      <c r="K2411" s="96"/>
      <c r="L2411" s="98"/>
    </row>
    <row r="2412" spans="8:12">
      <c r="H2412" s="96"/>
      <c r="I2412" s="96"/>
      <c r="J2412" s="98"/>
      <c r="K2412" s="96"/>
      <c r="L2412" s="98"/>
    </row>
    <row r="2413" spans="8:12">
      <c r="H2413" s="96"/>
      <c r="I2413" s="96"/>
      <c r="J2413" s="98"/>
      <c r="K2413" s="96"/>
      <c r="L2413" s="98"/>
    </row>
    <row r="2414" spans="8:12">
      <c r="H2414" s="96"/>
      <c r="I2414" s="96"/>
      <c r="J2414" s="98"/>
      <c r="K2414" s="96"/>
      <c r="L2414" s="98"/>
    </row>
    <row r="2415" spans="8:12">
      <c r="H2415" s="96"/>
      <c r="I2415" s="96"/>
      <c r="J2415" s="98"/>
      <c r="K2415" s="96"/>
      <c r="L2415" s="98"/>
    </row>
    <row r="2416" spans="8:12">
      <c r="H2416" s="96"/>
      <c r="I2416" s="96"/>
      <c r="J2416" s="98"/>
      <c r="K2416" s="96"/>
      <c r="L2416" s="98"/>
    </row>
    <row r="2417" spans="8:12">
      <c r="H2417" s="96"/>
      <c r="I2417" s="96"/>
      <c r="J2417" s="98"/>
      <c r="K2417" s="96"/>
      <c r="L2417" s="98"/>
    </row>
    <row r="2418" spans="8:12">
      <c r="H2418" s="96"/>
      <c r="I2418" s="96"/>
      <c r="J2418" s="98"/>
      <c r="K2418" s="96"/>
      <c r="L2418" s="98"/>
    </row>
    <row r="2419" spans="8:12">
      <c r="H2419" s="96"/>
      <c r="I2419" s="96"/>
      <c r="J2419" s="98"/>
      <c r="K2419" s="96"/>
      <c r="L2419" s="98"/>
    </row>
    <row r="2420" spans="8:12">
      <c r="H2420" s="96"/>
      <c r="I2420" s="96"/>
      <c r="J2420" s="98"/>
      <c r="K2420" s="96"/>
      <c r="L2420" s="98"/>
    </row>
    <row r="2421" spans="8:12">
      <c r="H2421" s="96"/>
      <c r="I2421" s="96"/>
      <c r="J2421" s="98"/>
      <c r="K2421" s="96"/>
      <c r="L2421" s="98"/>
    </row>
    <row r="2422" spans="8:12">
      <c r="H2422" s="96"/>
      <c r="I2422" s="96"/>
      <c r="J2422" s="98"/>
      <c r="K2422" s="96"/>
      <c r="L2422" s="98"/>
    </row>
    <row r="2423" spans="8:12">
      <c r="H2423" s="96"/>
      <c r="I2423" s="96"/>
      <c r="J2423" s="98"/>
      <c r="K2423" s="96"/>
      <c r="L2423" s="98"/>
    </row>
    <row r="2424" spans="8:12">
      <c r="H2424" s="96"/>
      <c r="I2424" s="96"/>
      <c r="J2424" s="98"/>
      <c r="K2424" s="96"/>
      <c r="L2424" s="98"/>
    </row>
    <row r="2425" spans="8:12">
      <c r="H2425" s="96"/>
      <c r="I2425" s="96"/>
      <c r="J2425" s="98"/>
      <c r="K2425" s="96"/>
      <c r="L2425" s="98"/>
    </row>
    <row r="2426" spans="8:12">
      <c r="H2426" s="96"/>
      <c r="I2426" s="96"/>
      <c r="J2426" s="98"/>
      <c r="K2426" s="96"/>
      <c r="L2426" s="98"/>
    </row>
    <row r="2427" spans="8:12">
      <c r="H2427" s="96"/>
      <c r="I2427" s="96"/>
      <c r="J2427" s="98"/>
      <c r="K2427" s="96"/>
      <c r="L2427" s="98"/>
    </row>
    <row r="2428" spans="8:12">
      <c r="H2428" s="96"/>
      <c r="I2428" s="96"/>
      <c r="J2428" s="98"/>
      <c r="K2428" s="96"/>
      <c r="L2428" s="98"/>
    </row>
    <row r="2429" spans="8:12">
      <c r="H2429" s="96"/>
      <c r="I2429" s="96"/>
      <c r="J2429" s="98"/>
      <c r="K2429" s="96"/>
      <c r="L2429" s="98"/>
    </row>
    <row r="2430" spans="8:12">
      <c r="H2430" s="96"/>
      <c r="I2430" s="96"/>
      <c r="J2430" s="98"/>
      <c r="K2430" s="96"/>
      <c r="L2430" s="98"/>
    </row>
    <row r="2431" spans="8:12">
      <c r="H2431" s="96"/>
      <c r="I2431" s="96"/>
      <c r="J2431" s="98"/>
      <c r="K2431" s="96"/>
      <c r="L2431" s="98"/>
    </row>
    <row r="2432" spans="8:12">
      <c r="H2432" s="96"/>
      <c r="I2432" s="96"/>
      <c r="J2432" s="98"/>
      <c r="K2432" s="96"/>
      <c r="L2432" s="98"/>
    </row>
    <row r="2433" spans="8:12">
      <c r="H2433" s="96"/>
      <c r="I2433" s="96"/>
      <c r="J2433" s="98"/>
      <c r="K2433" s="96"/>
      <c r="L2433" s="98"/>
    </row>
    <row r="2434" spans="8:12">
      <c r="H2434" s="96"/>
      <c r="I2434" s="96"/>
      <c r="J2434" s="98"/>
      <c r="K2434" s="96"/>
      <c r="L2434" s="98"/>
    </row>
    <row r="2435" spans="8:12">
      <c r="H2435" s="96"/>
      <c r="I2435" s="96"/>
      <c r="J2435" s="98"/>
      <c r="K2435" s="96"/>
      <c r="L2435" s="98"/>
    </row>
    <row r="2436" spans="8:12">
      <c r="H2436" s="96"/>
      <c r="I2436" s="96"/>
      <c r="J2436" s="98"/>
      <c r="K2436" s="96"/>
      <c r="L2436" s="98"/>
    </row>
    <row r="2437" spans="8:12">
      <c r="H2437" s="96"/>
      <c r="I2437" s="96"/>
      <c r="J2437" s="98"/>
      <c r="K2437" s="96"/>
      <c r="L2437" s="98"/>
    </row>
    <row r="2438" spans="8:12">
      <c r="H2438" s="96"/>
      <c r="I2438" s="96"/>
      <c r="J2438" s="98"/>
      <c r="K2438" s="96"/>
      <c r="L2438" s="98"/>
    </row>
    <row r="2439" spans="8:12">
      <c r="H2439" s="96"/>
      <c r="I2439" s="96"/>
      <c r="J2439" s="98"/>
      <c r="K2439" s="96"/>
      <c r="L2439" s="98"/>
    </row>
    <row r="2440" spans="8:12">
      <c r="H2440" s="96"/>
      <c r="I2440" s="96"/>
      <c r="J2440" s="98"/>
      <c r="K2440" s="96"/>
      <c r="L2440" s="98"/>
    </row>
    <row r="2441" spans="8:12">
      <c r="H2441" s="96"/>
      <c r="I2441" s="96"/>
      <c r="J2441" s="98"/>
      <c r="K2441" s="96"/>
      <c r="L2441" s="98"/>
    </row>
    <row r="2442" spans="8:12">
      <c r="H2442" s="96"/>
      <c r="I2442" s="96"/>
      <c r="J2442" s="98"/>
      <c r="K2442" s="96"/>
      <c r="L2442" s="98"/>
    </row>
    <row r="2443" spans="8:12">
      <c r="H2443" s="96"/>
      <c r="I2443" s="96"/>
      <c r="J2443" s="98"/>
      <c r="K2443" s="96"/>
      <c r="L2443" s="98"/>
    </row>
    <row r="2444" spans="8:12">
      <c r="H2444" s="96"/>
      <c r="I2444" s="96"/>
      <c r="J2444" s="98"/>
      <c r="K2444" s="96"/>
      <c r="L2444" s="98"/>
    </row>
    <row r="2445" spans="8:12">
      <c r="H2445" s="96"/>
      <c r="I2445" s="96"/>
      <c r="J2445" s="98"/>
      <c r="K2445" s="96"/>
      <c r="L2445" s="98"/>
    </row>
    <row r="2446" spans="8:12">
      <c r="H2446" s="96"/>
      <c r="I2446" s="96"/>
      <c r="J2446" s="98"/>
      <c r="K2446" s="96"/>
      <c r="L2446" s="98"/>
    </row>
    <row r="2447" spans="8:12">
      <c r="H2447" s="96"/>
      <c r="I2447" s="96"/>
      <c r="J2447" s="98"/>
      <c r="K2447" s="96"/>
      <c r="L2447" s="98"/>
    </row>
    <row r="2448" spans="8:12">
      <c r="H2448" s="96"/>
      <c r="I2448" s="96"/>
      <c r="J2448" s="98"/>
      <c r="K2448" s="96"/>
      <c r="L2448" s="98"/>
    </row>
    <row r="2449" spans="8:12">
      <c r="H2449" s="96"/>
      <c r="I2449" s="96"/>
      <c r="J2449" s="98"/>
      <c r="K2449" s="96"/>
      <c r="L2449" s="98"/>
    </row>
    <row r="2450" spans="8:12">
      <c r="H2450" s="96"/>
      <c r="I2450" s="96"/>
      <c r="J2450" s="98"/>
      <c r="K2450" s="96"/>
      <c r="L2450" s="98"/>
    </row>
    <row r="2451" spans="8:12">
      <c r="H2451" s="96"/>
      <c r="I2451" s="96"/>
      <c r="J2451" s="98"/>
      <c r="K2451" s="96"/>
      <c r="L2451" s="98"/>
    </row>
    <row r="2452" spans="8:12">
      <c r="H2452" s="96"/>
      <c r="I2452" s="96"/>
      <c r="J2452" s="98"/>
      <c r="K2452" s="96"/>
      <c r="L2452" s="98"/>
    </row>
    <row r="2453" spans="8:12">
      <c r="H2453" s="96"/>
      <c r="I2453" s="96"/>
      <c r="J2453" s="98"/>
      <c r="K2453" s="96"/>
      <c r="L2453" s="98"/>
    </row>
    <row r="2454" spans="8:12">
      <c r="H2454" s="96"/>
      <c r="I2454" s="96"/>
      <c r="J2454" s="98"/>
      <c r="K2454" s="96"/>
      <c r="L2454" s="98"/>
    </row>
    <row r="2455" spans="8:12">
      <c r="H2455" s="96"/>
      <c r="I2455" s="96"/>
      <c r="J2455" s="98"/>
      <c r="K2455" s="96"/>
      <c r="L2455" s="98"/>
    </row>
    <row r="2456" spans="8:12">
      <c r="H2456" s="96"/>
      <c r="I2456" s="96"/>
      <c r="J2456" s="98"/>
      <c r="K2456" s="96"/>
      <c r="L2456" s="98"/>
    </row>
    <row r="2457" spans="8:12">
      <c r="H2457" s="96"/>
      <c r="I2457" s="96"/>
      <c r="J2457" s="98"/>
      <c r="K2457" s="96"/>
      <c r="L2457" s="98"/>
    </row>
    <row r="2458" spans="8:12">
      <c r="H2458" s="96"/>
      <c r="I2458" s="96"/>
      <c r="J2458" s="98"/>
      <c r="K2458" s="96"/>
      <c r="L2458" s="98"/>
    </row>
    <row r="2459" spans="8:12">
      <c r="H2459" s="96"/>
      <c r="I2459" s="96"/>
      <c r="J2459" s="98"/>
      <c r="K2459" s="96"/>
      <c r="L2459" s="98"/>
    </row>
    <row r="2460" spans="8:12">
      <c r="H2460" s="96"/>
      <c r="I2460" s="96"/>
      <c r="J2460" s="98"/>
      <c r="K2460" s="96"/>
      <c r="L2460" s="98"/>
    </row>
    <row r="2461" spans="8:12">
      <c r="H2461" s="96"/>
      <c r="I2461" s="96"/>
      <c r="J2461" s="98"/>
      <c r="K2461" s="96"/>
      <c r="L2461" s="98"/>
    </row>
    <row r="2462" spans="8:12">
      <c r="H2462" s="96"/>
      <c r="I2462" s="96"/>
      <c r="J2462" s="98"/>
      <c r="K2462" s="96"/>
      <c r="L2462" s="98"/>
    </row>
    <row r="2463" spans="8:12">
      <c r="H2463" s="96"/>
      <c r="I2463" s="96"/>
      <c r="J2463" s="98"/>
      <c r="K2463" s="96"/>
      <c r="L2463" s="98"/>
    </row>
    <row r="2464" spans="8:12">
      <c r="H2464" s="96"/>
      <c r="I2464" s="96"/>
      <c r="J2464" s="98"/>
      <c r="K2464" s="96"/>
      <c r="L2464" s="98"/>
    </row>
    <row r="2465" spans="8:12">
      <c r="H2465" s="96"/>
      <c r="I2465" s="96"/>
      <c r="J2465" s="98"/>
      <c r="K2465" s="96"/>
      <c r="L2465" s="98"/>
    </row>
    <row r="2466" spans="8:12">
      <c r="H2466" s="96"/>
      <c r="I2466" s="96"/>
      <c r="J2466" s="98"/>
      <c r="K2466" s="96"/>
      <c r="L2466" s="98"/>
    </row>
    <row r="2467" spans="8:12">
      <c r="H2467" s="96"/>
      <c r="I2467" s="96"/>
      <c r="J2467" s="98"/>
      <c r="K2467" s="96"/>
      <c r="L2467" s="98"/>
    </row>
    <row r="2468" spans="8:12">
      <c r="H2468" s="96"/>
      <c r="I2468" s="96"/>
      <c r="J2468" s="98"/>
      <c r="K2468" s="96"/>
      <c r="L2468" s="98"/>
    </row>
    <row r="2469" spans="8:12">
      <c r="H2469" s="96"/>
      <c r="I2469" s="96"/>
      <c r="J2469" s="98"/>
      <c r="K2469" s="96"/>
      <c r="L2469" s="98"/>
    </row>
    <row r="2470" spans="8:12">
      <c r="H2470" s="96"/>
      <c r="I2470" s="96"/>
      <c r="J2470" s="98"/>
      <c r="K2470" s="96"/>
      <c r="L2470" s="98"/>
    </row>
    <row r="2471" spans="8:12">
      <c r="H2471" s="96"/>
      <c r="I2471" s="96"/>
      <c r="J2471" s="98"/>
      <c r="K2471" s="96"/>
      <c r="L2471" s="98"/>
    </row>
    <row r="2472" spans="8:12">
      <c r="H2472" s="96"/>
      <c r="I2472" s="96"/>
      <c r="J2472" s="98"/>
      <c r="K2472" s="96"/>
      <c r="L2472" s="98"/>
    </row>
    <row r="2473" spans="8:12">
      <c r="H2473" s="96"/>
      <c r="I2473" s="96"/>
      <c r="J2473" s="98"/>
      <c r="K2473" s="96"/>
      <c r="L2473" s="98"/>
    </row>
    <row r="2474" spans="8:12">
      <c r="H2474" s="96"/>
      <c r="I2474" s="96"/>
      <c r="J2474" s="98"/>
      <c r="K2474" s="96"/>
      <c r="L2474" s="98"/>
    </row>
    <row r="2475" spans="8:12">
      <c r="H2475" s="96"/>
      <c r="I2475" s="96"/>
      <c r="J2475" s="98"/>
      <c r="K2475" s="96"/>
      <c r="L2475" s="98"/>
    </row>
    <row r="2476" spans="8:12">
      <c r="H2476" s="96"/>
      <c r="I2476" s="96"/>
      <c r="J2476" s="98"/>
      <c r="K2476" s="96"/>
      <c r="L2476" s="98"/>
    </row>
    <row r="2477" spans="8:12">
      <c r="H2477" s="96"/>
      <c r="I2477" s="96"/>
      <c r="J2477" s="98"/>
      <c r="K2477" s="96"/>
      <c r="L2477" s="98"/>
    </row>
    <row r="2478" spans="8:12">
      <c r="H2478" s="96"/>
      <c r="I2478" s="96"/>
      <c r="J2478" s="98"/>
      <c r="K2478" s="96"/>
      <c r="L2478" s="98"/>
    </row>
    <row r="2479" spans="8:12">
      <c r="H2479" s="96"/>
      <c r="I2479" s="96"/>
      <c r="J2479" s="98"/>
      <c r="K2479" s="96"/>
      <c r="L2479" s="98"/>
    </row>
    <row r="2480" spans="8:12">
      <c r="H2480" s="96"/>
      <c r="I2480" s="96"/>
      <c r="J2480" s="98"/>
      <c r="K2480" s="96"/>
      <c r="L2480" s="98"/>
    </row>
    <row r="2481" spans="8:12">
      <c r="H2481" s="96"/>
      <c r="I2481" s="96"/>
      <c r="J2481" s="98"/>
      <c r="K2481" s="96"/>
      <c r="L2481" s="98"/>
    </row>
    <row r="2482" spans="8:12">
      <c r="H2482" s="96"/>
      <c r="I2482" s="96"/>
      <c r="J2482" s="98"/>
      <c r="K2482" s="96"/>
      <c r="L2482" s="98"/>
    </row>
    <row r="2483" spans="8:12">
      <c r="H2483" s="96"/>
      <c r="I2483" s="96"/>
      <c r="J2483" s="98"/>
      <c r="K2483" s="96"/>
      <c r="L2483" s="98"/>
    </row>
    <row r="2484" spans="8:12">
      <c r="H2484" s="96"/>
      <c r="I2484" s="96"/>
      <c r="J2484" s="98"/>
      <c r="K2484" s="96"/>
      <c r="L2484" s="98"/>
    </row>
    <row r="2485" spans="8:12">
      <c r="H2485" s="96"/>
      <c r="I2485" s="96"/>
      <c r="J2485" s="98"/>
      <c r="K2485" s="96"/>
      <c r="L2485" s="9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/>
  <cols>
    <col min="1" max="1" width="17.6640625" bestFit="1" customWidth="1"/>
  </cols>
  <sheetData>
    <row r="1" spans="1:2" ht="15">
      <c r="A1" s="12" t="s">
        <v>0</v>
      </c>
      <c r="B1" s="3" t="s">
        <v>21</v>
      </c>
    </row>
    <row r="2" spans="1:2" ht="15">
      <c r="A2" s="13">
        <v>23224</v>
      </c>
      <c r="B2" s="4">
        <v>0.9</v>
      </c>
    </row>
    <row r="3" spans="1:2" ht="15">
      <c r="A3" s="13">
        <v>23255</v>
      </c>
      <c r="B3" s="4">
        <v>1.01</v>
      </c>
    </row>
    <row r="4" spans="1:2" ht="15">
      <c r="A4" s="13">
        <v>23285</v>
      </c>
      <c r="B4" s="4">
        <v>0.19</v>
      </c>
    </row>
    <row r="5" spans="1:2" ht="15">
      <c r="A5" s="13">
        <v>23316</v>
      </c>
      <c r="B5" s="4">
        <v>3.12</v>
      </c>
    </row>
    <row r="6" spans="1:2" ht="15">
      <c r="A6" s="13">
        <v>23346</v>
      </c>
      <c r="B6" s="4">
        <v>-0.74</v>
      </c>
    </row>
    <row r="7" spans="1:2" ht="15">
      <c r="A7" s="13">
        <v>23377</v>
      </c>
      <c r="B7" s="4">
        <v>1.75</v>
      </c>
    </row>
    <row r="8" spans="1:2" ht="15">
      <c r="A8" s="13">
        <v>23408</v>
      </c>
      <c r="B8" s="4">
        <v>0.86</v>
      </c>
    </row>
    <row r="9" spans="1:2" ht="15">
      <c r="A9" s="13">
        <v>23437</v>
      </c>
      <c r="B9" s="4">
        <v>0.26</v>
      </c>
    </row>
    <row r="10" spans="1:2" ht="15">
      <c r="A10" s="13">
        <v>23468</v>
      </c>
      <c r="B10" s="4">
        <v>0.75</v>
      </c>
    </row>
    <row r="11" spans="1:2" ht="15">
      <c r="A11" s="13">
        <v>23498</v>
      </c>
      <c r="B11" s="4">
        <v>-0.57999999999999996</v>
      </c>
    </row>
    <row r="12" spans="1:2" ht="15">
      <c r="A12" s="13">
        <v>23529</v>
      </c>
      <c r="B12" s="4">
        <v>2.57</v>
      </c>
    </row>
    <row r="13" spans="1:2" ht="15">
      <c r="A13" s="13">
        <v>23559</v>
      </c>
      <c r="B13" s="4">
        <v>0.46</v>
      </c>
    </row>
    <row r="14" spans="1:2" ht="15">
      <c r="A14" s="13">
        <v>23590</v>
      </c>
      <c r="B14" s="4">
        <v>-0.35</v>
      </c>
    </row>
    <row r="15" spans="1:2" ht="15">
      <c r="A15" s="13">
        <v>23621</v>
      </c>
      <c r="B15" s="4">
        <v>-0.22</v>
      </c>
    </row>
    <row r="16" spans="1:2" ht="15">
      <c r="A16" s="13">
        <v>23651</v>
      </c>
      <c r="B16" s="4">
        <v>-0.41</v>
      </c>
    </row>
    <row r="17" spans="1:2" ht="15">
      <c r="A17" s="13">
        <v>23682</v>
      </c>
      <c r="B17" s="4">
        <v>0.08</v>
      </c>
    </row>
    <row r="18" spans="1:2" ht="15">
      <c r="A18" s="13">
        <v>23712</v>
      </c>
      <c r="B18" s="4">
        <v>1.03</v>
      </c>
    </row>
    <row r="19" spans="1:2" ht="15">
      <c r="A19" s="13">
        <v>23743</v>
      </c>
      <c r="B19" s="4">
        <v>-0.74</v>
      </c>
    </row>
    <row r="20" spans="1:2" ht="15">
      <c r="A20" s="13">
        <v>23774</v>
      </c>
      <c r="B20" s="4">
        <v>-1.44</v>
      </c>
    </row>
    <row r="21" spans="1:2" ht="15">
      <c r="A21" s="13">
        <v>23802</v>
      </c>
      <c r="B21" s="4">
        <v>0.32</v>
      </c>
    </row>
    <row r="22" spans="1:2" ht="15">
      <c r="A22" s="13">
        <v>23833</v>
      </c>
      <c r="B22" s="4">
        <v>0.15</v>
      </c>
    </row>
    <row r="23" spans="1:2" ht="15">
      <c r="A23" s="13">
        <v>23863</v>
      </c>
      <c r="B23" s="4">
        <v>2.63</v>
      </c>
    </row>
    <row r="24" spans="1:2" ht="15">
      <c r="A24" s="13">
        <v>23894</v>
      </c>
      <c r="B24" s="4">
        <v>0.6</v>
      </c>
    </row>
    <row r="25" spans="1:2" ht="15">
      <c r="A25" s="13">
        <v>23924</v>
      </c>
      <c r="B25" s="4">
        <v>-3.13</v>
      </c>
    </row>
    <row r="26" spans="1:2" ht="15">
      <c r="A26" s="13">
        <v>23955</v>
      </c>
      <c r="B26" s="4">
        <v>4.0999999999999996</v>
      </c>
    </row>
    <row r="27" spans="1:2" ht="15">
      <c r="A27" s="13">
        <v>23986</v>
      </c>
      <c r="B27" s="4">
        <v>2.58</v>
      </c>
    </row>
    <row r="28" spans="1:2" ht="15">
      <c r="A28" s="13">
        <v>24016</v>
      </c>
      <c r="B28" s="4">
        <v>3.3</v>
      </c>
    </row>
    <row r="29" spans="1:2" ht="15">
      <c r="A29" s="13">
        <v>24047</v>
      </c>
      <c r="B29" s="4">
        <v>3.46</v>
      </c>
    </row>
    <row r="30" spans="1:2" ht="15">
      <c r="A30" s="13">
        <v>24077</v>
      </c>
      <c r="B30" s="4">
        <v>4.45</v>
      </c>
    </row>
    <row r="31" spans="1:2" ht="15">
      <c r="A31" s="13">
        <v>24108</v>
      </c>
      <c r="B31" s="4">
        <v>0.12</v>
      </c>
    </row>
    <row r="32" spans="1:2" ht="15">
      <c r="A32" s="13">
        <v>24139</v>
      </c>
      <c r="B32" s="4">
        <v>5.39</v>
      </c>
    </row>
    <row r="33" spans="1:2" ht="15">
      <c r="A33" s="13">
        <v>24167</v>
      </c>
      <c r="B33" s="4">
        <v>4.57</v>
      </c>
    </row>
    <row r="34" spans="1:2" ht="15">
      <c r="A34" s="13">
        <v>24198</v>
      </c>
      <c r="B34" s="4">
        <v>1.42</v>
      </c>
    </row>
    <row r="35" spans="1:2" ht="15">
      <c r="A35" s="13">
        <v>24228</v>
      </c>
      <c r="B35" s="4">
        <v>6.28</v>
      </c>
    </row>
    <row r="36" spans="1:2" ht="15">
      <c r="A36" s="13">
        <v>24259</v>
      </c>
      <c r="B36" s="4">
        <v>-4.7</v>
      </c>
    </row>
    <row r="37" spans="1:2" ht="15">
      <c r="A37" s="13">
        <v>24289</v>
      </c>
      <c r="B37" s="4">
        <v>3.25</v>
      </c>
    </row>
    <row r="38" spans="1:2" ht="15">
      <c r="A38" s="13">
        <v>24320</v>
      </c>
      <c r="B38" s="4">
        <v>-1.34</v>
      </c>
    </row>
    <row r="39" spans="1:2" ht="15">
      <c r="A39" s="13">
        <v>24351</v>
      </c>
      <c r="B39" s="4">
        <v>-2.14</v>
      </c>
    </row>
    <row r="40" spans="1:2" ht="15">
      <c r="A40" s="13">
        <v>24381</v>
      </c>
      <c r="B40" s="4">
        <v>-1.84</v>
      </c>
    </row>
    <row r="41" spans="1:2" ht="15">
      <c r="A41" s="13">
        <v>24412</v>
      </c>
      <c r="B41" s="4">
        <v>-5.26</v>
      </c>
    </row>
    <row r="42" spans="1:2" ht="15">
      <c r="A42" s="13">
        <v>24442</v>
      </c>
      <c r="B42" s="4">
        <v>5.72</v>
      </c>
    </row>
    <row r="43" spans="1:2" ht="15">
      <c r="A43" s="13">
        <v>24473</v>
      </c>
      <c r="B43" s="4">
        <v>1.06</v>
      </c>
    </row>
    <row r="44" spans="1:2" ht="15">
      <c r="A44" s="13">
        <v>24504</v>
      </c>
      <c r="B44" s="4">
        <v>-6.93</v>
      </c>
    </row>
    <row r="45" spans="1:2" ht="15">
      <c r="A45" s="13">
        <v>24532</v>
      </c>
      <c r="B45" s="4">
        <v>3.52</v>
      </c>
    </row>
    <row r="46" spans="1:2" ht="15">
      <c r="A46" s="13">
        <v>24563</v>
      </c>
      <c r="B46" s="4">
        <v>1.53</v>
      </c>
    </row>
    <row r="47" spans="1:2" ht="15">
      <c r="A47" s="13">
        <v>24593</v>
      </c>
      <c r="B47" s="4">
        <v>0.59</v>
      </c>
    </row>
    <row r="48" spans="1:2" ht="15">
      <c r="A48" s="13">
        <v>24624</v>
      </c>
      <c r="B48" s="4">
        <v>0.72</v>
      </c>
    </row>
    <row r="49" spans="1:2" ht="15">
      <c r="A49" s="13">
        <v>24654</v>
      </c>
      <c r="B49" s="4">
        <v>6</v>
      </c>
    </row>
    <row r="50" spans="1:2" ht="15">
      <c r="A50" s="13">
        <v>24685</v>
      </c>
      <c r="B50" s="4">
        <v>-1.07</v>
      </c>
    </row>
    <row r="51" spans="1:2" ht="15">
      <c r="A51" s="13">
        <v>24716</v>
      </c>
      <c r="B51" s="4">
        <v>-1.38</v>
      </c>
    </row>
    <row r="52" spans="1:2" ht="15">
      <c r="A52" s="13">
        <v>24746</v>
      </c>
      <c r="B52" s="4">
        <v>2.52</v>
      </c>
    </row>
    <row r="53" spans="1:2" ht="15">
      <c r="A53" s="13">
        <v>24777</v>
      </c>
      <c r="B53" s="4">
        <v>3.67</v>
      </c>
    </row>
    <row r="54" spans="1:2" ht="15">
      <c r="A54" s="13">
        <v>24807</v>
      </c>
      <c r="B54" s="4">
        <v>1.26</v>
      </c>
    </row>
    <row r="55" spans="1:2" ht="15">
      <c r="A55" s="13">
        <v>24838</v>
      </c>
      <c r="B55" s="4">
        <v>3.25</v>
      </c>
    </row>
    <row r="56" spans="1:2" ht="15">
      <c r="A56" s="13">
        <v>24869</v>
      </c>
      <c r="B56" s="4">
        <v>-4.7</v>
      </c>
    </row>
    <row r="57" spans="1:2" ht="15">
      <c r="A57" s="13">
        <v>24898</v>
      </c>
      <c r="B57" s="4">
        <v>-3.43</v>
      </c>
    </row>
    <row r="58" spans="1:2" ht="15">
      <c r="A58" s="13">
        <v>24929</v>
      </c>
      <c r="B58" s="4">
        <v>3.23</v>
      </c>
    </row>
    <row r="59" spans="1:2" ht="15">
      <c r="A59" s="13">
        <v>24959</v>
      </c>
      <c r="B59" s="4">
        <v>5.09</v>
      </c>
    </row>
    <row r="60" spans="1:2" ht="15">
      <c r="A60" s="13">
        <v>24990</v>
      </c>
      <c r="B60" s="4">
        <v>3.8</v>
      </c>
    </row>
    <row r="61" spans="1:2" ht="15">
      <c r="A61" s="13">
        <v>25020</v>
      </c>
      <c r="B61" s="4">
        <v>-1.9</v>
      </c>
    </row>
    <row r="62" spans="1:2" ht="15">
      <c r="A62" s="13">
        <v>25051</v>
      </c>
      <c r="B62" s="4">
        <v>-0.88</v>
      </c>
    </row>
    <row r="63" spans="1:2" ht="15">
      <c r="A63" s="13">
        <v>25082</v>
      </c>
      <c r="B63" s="4">
        <v>1.89</v>
      </c>
    </row>
    <row r="64" spans="1:2" ht="15">
      <c r="A64" s="13">
        <v>25112</v>
      </c>
      <c r="B64" s="4">
        <v>-0.65</v>
      </c>
    </row>
    <row r="65" spans="1:2" ht="15">
      <c r="A65" s="13">
        <v>25143</v>
      </c>
      <c r="B65" s="4">
        <v>-1.46</v>
      </c>
    </row>
    <row r="66" spans="1:2" ht="15">
      <c r="A66" s="13">
        <v>25173</v>
      </c>
      <c r="B66" s="4">
        <v>1.75</v>
      </c>
    </row>
    <row r="67" spans="1:2" ht="15">
      <c r="A67" s="13">
        <v>25204</v>
      </c>
      <c r="B67" s="4">
        <v>-0.01</v>
      </c>
    </row>
    <row r="68" spans="1:2" ht="15">
      <c r="A68" s="13">
        <v>25235</v>
      </c>
      <c r="B68" s="4">
        <v>-0.17</v>
      </c>
    </row>
    <row r="69" spans="1:2" ht="15">
      <c r="A69" s="13">
        <v>25263</v>
      </c>
      <c r="B69" s="4">
        <v>-2.36</v>
      </c>
    </row>
    <row r="70" spans="1:2" ht="15">
      <c r="A70" s="13">
        <v>25294</v>
      </c>
      <c r="B70" s="4">
        <v>3.97</v>
      </c>
    </row>
    <row r="71" spans="1:2" ht="15">
      <c r="A71" s="13">
        <v>25324</v>
      </c>
      <c r="B71" s="4">
        <v>1.1299999999999999</v>
      </c>
    </row>
    <row r="72" spans="1:2" ht="15">
      <c r="A72" s="13">
        <v>25355</v>
      </c>
      <c r="B72" s="4">
        <v>1.7</v>
      </c>
    </row>
    <row r="73" spans="1:2" ht="15">
      <c r="A73" s="13">
        <v>25385</v>
      </c>
      <c r="B73" s="4">
        <v>-2.2999999999999998</v>
      </c>
    </row>
    <row r="74" spans="1:2" ht="15">
      <c r="A74" s="13">
        <v>25416</v>
      </c>
      <c r="B74" s="4">
        <v>1.71</v>
      </c>
    </row>
    <row r="75" spans="1:2" ht="15">
      <c r="A75" s="13">
        <v>25447</v>
      </c>
      <c r="B75" s="4">
        <v>2.17</v>
      </c>
    </row>
    <row r="76" spans="1:2" ht="15">
      <c r="A76" s="13">
        <v>25477</v>
      </c>
      <c r="B76" s="4">
        <v>2.52</v>
      </c>
    </row>
    <row r="77" spans="1:2" ht="15">
      <c r="A77" s="13">
        <v>25508</v>
      </c>
      <c r="B77" s="4">
        <v>-4.3099999999999996</v>
      </c>
    </row>
    <row r="78" spans="1:2" ht="15">
      <c r="A78" s="13">
        <v>25538</v>
      </c>
      <c r="B78" s="4">
        <v>3.66</v>
      </c>
    </row>
    <row r="79" spans="1:2" ht="15">
      <c r="A79" s="13">
        <v>25569</v>
      </c>
      <c r="B79" s="4">
        <v>4.96</v>
      </c>
    </row>
    <row r="80" spans="1:2" ht="15">
      <c r="A80" s="13">
        <v>25600</v>
      </c>
      <c r="B80" s="4">
        <v>0.6</v>
      </c>
    </row>
    <row r="81" spans="1:2" ht="15">
      <c r="A81" s="13">
        <v>25628</v>
      </c>
      <c r="B81" s="4">
        <v>0.23</v>
      </c>
    </row>
    <row r="82" spans="1:2" ht="15">
      <c r="A82" s="13">
        <v>25659</v>
      </c>
      <c r="B82" s="4">
        <v>-0.36</v>
      </c>
    </row>
    <row r="83" spans="1:2" ht="15">
      <c r="A83" s="13">
        <v>25689</v>
      </c>
      <c r="B83" s="4">
        <v>-0.77</v>
      </c>
    </row>
    <row r="84" spans="1:2" ht="15">
      <c r="A84" s="13">
        <v>25720</v>
      </c>
      <c r="B84" s="4">
        <v>-2.78</v>
      </c>
    </row>
    <row r="85" spans="1:2" ht="15">
      <c r="A85" s="13">
        <v>25750</v>
      </c>
      <c r="B85" s="4">
        <v>5.7</v>
      </c>
    </row>
    <row r="86" spans="1:2" ht="15">
      <c r="A86" s="13">
        <v>25781</v>
      </c>
      <c r="B86" s="4">
        <v>-3.14</v>
      </c>
    </row>
    <row r="87" spans="1:2" ht="15">
      <c r="A87" s="13">
        <v>25812</v>
      </c>
      <c r="B87" s="4">
        <v>-6.55</v>
      </c>
    </row>
    <row r="88" spans="1:2" ht="15">
      <c r="A88" s="13">
        <v>25842</v>
      </c>
      <c r="B88" s="4">
        <v>-8.8000000000000007</v>
      </c>
    </row>
    <row r="89" spans="1:2" ht="15">
      <c r="A89" s="13">
        <v>25873</v>
      </c>
      <c r="B89" s="4">
        <v>9.42</v>
      </c>
    </row>
    <row r="90" spans="1:2" ht="15">
      <c r="A90" s="13">
        <v>25903</v>
      </c>
      <c r="B90" s="4">
        <v>2.73</v>
      </c>
    </row>
    <row r="91" spans="1:2" ht="15">
      <c r="A91" s="13">
        <v>25934</v>
      </c>
      <c r="B91" s="4">
        <v>-2.23</v>
      </c>
    </row>
    <row r="92" spans="1:2" ht="15">
      <c r="A92" s="13">
        <v>25965</v>
      </c>
      <c r="B92" s="4">
        <v>-6.51</v>
      </c>
    </row>
    <row r="93" spans="1:2" ht="15">
      <c r="A93" s="13">
        <v>25993</v>
      </c>
      <c r="B93" s="4">
        <v>0.79</v>
      </c>
    </row>
    <row r="94" spans="1:2" ht="15">
      <c r="A94" s="13">
        <v>26024</v>
      </c>
      <c r="B94" s="4">
        <v>-1.41</v>
      </c>
    </row>
    <row r="95" spans="1:2" ht="15">
      <c r="A95" s="13">
        <v>26054</v>
      </c>
      <c r="B95" s="4">
        <v>1.41</v>
      </c>
    </row>
    <row r="96" spans="1:2" ht="15">
      <c r="A96" s="13">
        <v>26085</v>
      </c>
      <c r="B96" s="4">
        <v>0.86</v>
      </c>
    </row>
    <row r="97" spans="1:2" ht="15">
      <c r="A97" s="13">
        <v>26115</v>
      </c>
      <c r="B97" s="4">
        <v>2.73</v>
      </c>
    </row>
    <row r="98" spans="1:2" ht="15">
      <c r="A98" s="13">
        <v>26146</v>
      </c>
      <c r="B98" s="4">
        <v>-2.35</v>
      </c>
    </row>
    <row r="99" spans="1:2" ht="15">
      <c r="A99" s="13">
        <v>26177</v>
      </c>
      <c r="B99" s="4">
        <v>3.61</v>
      </c>
    </row>
    <row r="100" spans="1:2" ht="15">
      <c r="A100" s="13">
        <v>26207</v>
      </c>
      <c r="B100" s="4">
        <v>2.12</v>
      </c>
    </row>
    <row r="101" spans="1:2" ht="15">
      <c r="A101" s="13">
        <v>26238</v>
      </c>
      <c r="B101" s="4">
        <v>0.47</v>
      </c>
    </row>
    <row r="102" spans="1:2" ht="15">
      <c r="A102" s="13">
        <v>26268</v>
      </c>
      <c r="B102" s="4">
        <v>1.51</v>
      </c>
    </row>
    <row r="103" spans="1:2" ht="15">
      <c r="A103" s="13">
        <v>26299</v>
      </c>
      <c r="B103" s="4">
        <v>-0.57999999999999996</v>
      </c>
    </row>
    <row r="104" spans="1:2" ht="15">
      <c r="A104" s="13">
        <v>26330</v>
      </c>
      <c r="B104" s="4">
        <v>0.17</v>
      </c>
    </row>
    <row r="105" spans="1:2" ht="15">
      <c r="A105" s="13">
        <v>26359</v>
      </c>
      <c r="B105" s="4">
        <v>2.54</v>
      </c>
    </row>
    <row r="106" spans="1:2" ht="15">
      <c r="A106" s="13">
        <v>26390</v>
      </c>
      <c r="B106" s="4">
        <v>2.94</v>
      </c>
    </row>
    <row r="107" spans="1:2" ht="15">
      <c r="A107" s="13">
        <v>26420</v>
      </c>
      <c r="B107" s="4">
        <v>2.81</v>
      </c>
    </row>
    <row r="108" spans="1:2" ht="15">
      <c r="A108" s="13">
        <v>26451</v>
      </c>
      <c r="B108" s="4">
        <v>3.29</v>
      </c>
    </row>
    <row r="109" spans="1:2" ht="15">
      <c r="A109" s="13">
        <v>26481</v>
      </c>
      <c r="B109" s="4">
        <v>1.9</v>
      </c>
    </row>
    <row r="110" spans="1:2" ht="15">
      <c r="A110" s="13">
        <v>26512</v>
      </c>
      <c r="B110" s="4">
        <v>2.75</v>
      </c>
    </row>
    <row r="111" spans="1:2" ht="15">
      <c r="A111" s="13">
        <v>26543</v>
      </c>
      <c r="B111" s="4">
        <v>-5.4</v>
      </c>
    </row>
    <row r="112" spans="1:2" ht="15">
      <c r="A112" s="13">
        <v>26573</v>
      </c>
      <c r="B112" s="4">
        <v>1.82</v>
      </c>
    </row>
    <row r="113" spans="1:2" ht="15">
      <c r="A113" s="13">
        <v>26604</v>
      </c>
      <c r="B113" s="4">
        <v>0.71</v>
      </c>
    </row>
    <row r="114" spans="1:2" ht="15">
      <c r="A114" s="13">
        <v>26634</v>
      </c>
      <c r="B114" s="4">
        <v>-5.09</v>
      </c>
    </row>
    <row r="115" spans="1:2" ht="15">
      <c r="A115" s="13">
        <v>26665</v>
      </c>
      <c r="B115" s="4">
        <v>4.92</v>
      </c>
    </row>
    <row r="116" spans="1:2" ht="15">
      <c r="A116" s="13">
        <v>26696</v>
      </c>
      <c r="B116" s="4">
        <v>3.73</v>
      </c>
    </row>
    <row r="117" spans="1:2" ht="15">
      <c r="A117" s="13">
        <v>26724</v>
      </c>
      <c r="B117" s="4">
        <v>2.16</v>
      </c>
    </row>
    <row r="118" spans="1:2" ht="15">
      <c r="A118" s="13">
        <v>26755</v>
      </c>
      <c r="B118" s="4">
        <v>3.59</v>
      </c>
    </row>
    <row r="119" spans="1:2" ht="15">
      <c r="A119" s="13">
        <v>26785</v>
      </c>
      <c r="B119" s="4">
        <v>6.36</v>
      </c>
    </row>
    <row r="120" spans="1:2" ht="15">
      <c r="A120" s="13">
        <v>26816</v>
      </c>
      <c r="B120" s="4">
        <v>7.14</v>
      </c>
    </row>
    <row r="121" spans="1:2" ht="15">
      <c r="A121" s="13">
        <v>26846</v>
      </c>
      <c r="B121" s="4">
        <v>4.3</v>
      </c>
    </row>
    <row r="122" spans="1:2" ht="15">
      <c r="A122" s="13">
        <v>26877</v>
      </c>
      <c r="B122" s="4">
        <v>-11.57</v>
      </c>
    </row>
    <row r="123" spans="1:2" ht="15">
      <c r="A123" s="13">
        <v>26908</v>
      </c>
      <c r="B123" s="4">
        <v>3.46</v>
      </c>
    </row>
    <row r="124" spans="1:2" ht="15">
      <c r="A124" s="13">
        <v>26938</v>
      </c>
      <c r="B124" s="4">
        <v>-7</v>
      </c>
    </row>
    <row r="125" spans="1:2" ht="15">
      <c r="A125" s="13">
        <v>26969</v>
      </c>
      <c r="B125" s="4">
        <v>6.87</v>
      </c>
    </row>
    <row r="126" spans="1:2" ht="15">
      <c r="A126" s="13">
        <v>26999</v>
      </c>
      <c r="B126" s="4">
        <v>8.66</v>
      </c>
    </row>
    <row r="127" spans="1:2" ht="15">
      <c r="A127" s="13">
        <v>27030</v>
      </c>
      <c r="B127" s="4">
        <v>10.38</v>
      </c>
    </row>
    <row r="128" spans="1:2" ht="15">
      <c r="A128" s="13">
        <v>27061</v>
      </c>
      <c r="B128" s="4">
        <v>-8.85</v>
      </c>
    </row>
    <row r="129" spans="1:2" ht="15">
      <c r="A129" s="13">
        <v>27089</v>
      </c>
      <c r="B129" s="4">
        <v>0.32</v>
      </c>
    </row>
    <row r="130" spans="1:2" ht="15">
      <c r="A130" s="13">
        <v>27120</v>
      </c>
      <c r="B130" s="4">
        <v>-1.06</v>
      </c>
    </row>
    <row r="131" spans="1:2" ht="15">
      <c r="A131" s="13">
        <v>27150</v>
      </c>
      <c r="B131" s="4">
        <v>2.11</v>
      </c>
    </row>
    <row r="132" spans="1:2" ht="15">
      <c r="A132" s="13">
        <v>27181</v>
      </c>
      <c r="B132" s="4">
        <v>-0.39</v>
      </c>
    </row>
    <row r="133" spans="1:2" ht="15">
      <c r="A133" s="13">
        <v>27211</v>
      </c>
      <c r="B133" s="4">
        <v>2.2999999999999998</v>
      </c>
    </row>
    <row r="134" spans="1:2" ht="15">
      <c r="A134" s="13">
        <v>27242</v>
      </c>
      <c r="B134" s="4">
        <v>3.11</v>
      </c>
    </row>
    <row r="135" spans="1:2" ht="15">
      <c r="A135" s="13">
        <v>27273</v>
      </c>
      <c r="B135" s="4">
        <v>3</v>
      </c>
    </row>
    <row r="136" spans="1:2" ht="15">
      <c r="A136" s="13">
        <v>27303</v>
      </c>
      <c r="B136" s="4">
        <v>4.24</v>
      </c>
    </row>
    <row r="137" spans="1:2" ht="15">
      <c r="A137" s="13">
        <v>27334</v>
      </c>
      <c r="B137" s="4">
        <v>-0.54</v>
      </c>
    </row>
    <row r="138" spans="1:2" ht="15">
      <c r="A138" s="13">
        <v>27364</v>
      </c>
      <c r="B138" s="4">
        <v>2.13</v>
      </c>
    </row>
    <row r="139" spans="1:2" ht="15">
      <c r="A139" s="13">
        <v>27395</v>
      </c>
      <c r="B139" s="4">
        <v>2.92</v>
      </c>
    </row>
    <row r="140" spans="1:2" ht="15">
      <c r="A140" s="13">
        <v>27426</v>
      </c>
      <c r="B140" s="4">
        <v>-13.82</v>
      </c>
    </row>
    <row r="141" spans="1:2" ht="15">
      <c r="A141" s="13">
        <v>27454</v>
      </c>
      <c r="B141" s="4">
        <v>-0.61</v>
      </c>
    </row>
    <row r="142" spans="1:2" ht="15">
      <c r="A142" s="13">
        <v>27485</v>
      </c>
      <c r="B142" s="4">
        <v>-2.04</v>
      </c>
    </row>
    <row r="143" spans="1:2" ht="15">
      <c r="A143" s="13">
        <v>27515</v>
      </c>
      <c r="B143" s="4">
        <v>1.38</v>
      </c>
    </row>
    <row r="144" spans="1:2" ht="15">
      <c r="A144" s="13">
        <v>27546</v>
      </c>
      <c r="B144" s="4">
        <v>-0.57999999999999996</v>
      </c>
    </row>
    <row r="145" spans="1:2" ht="15">
      <c r="A145" s="13">
        <v>27576</v>
      </c>
      <c r="B145" s="4">
        <v>0.04</v>
      </c>
    </row>
    <row r="146" spans="1:2" ht="15">
      <c r="A146" s="13">
        <v>27607</v>
      </c>
      <c r="B146" s="4">
        <v>0.42</v>
      </c>
    </row>
    <row r="147" spans="1:2" ht="15">
      <c r="A147" s="13">
        <v>27638</v>
      </c>
      <c r="B147" s="4">
        <v>-0.1</v>
      </c>
    </row>
    <row r="148" spans="1:2" ht="15">
      <c r="A148" s="13">
        <v>27668</v>
      </c>
      <c r="B148" s="4">
        <v>0.41</v>
      </c>
    </row>
    <row r="149" spans="1:2" ht="15">
      <c r="A149" s="13">
        <v>27699</v>
      </c>
      <c r="B149" s="4">
        <v>-0.16</v>
      </c>
    </row>
    <row r="150" spans="1:2" ht="15">
      <c r="A150" s="13">
        <v>27729</v>
      </c>
      <c r="B150" s="4">
        <v>-0.45</v>
      </c>
    </row>
    <row r="151" spans="1:2" ht="15">
      <c r="A151" s="13">
        <v>27760</v>
      </c>
      <c r="B151" s="4">
        <v>-0.11</v>
      </c>
    </row>
    <row r="152" spans="1:2" ht="15">
      <c r="A152" s="13">
        <v>27791</v>
      </c>
      <c r="B152" s="4">
        <v>4.45</v>
      </c>
    </row>
    <row r="153" spans="1:2" ht="15">
      <c r="A153" s="13">
        <v>27820</v>
      </c>
      <c r="B153" s="4">
        <v>0.38</v>
      </c>
    </row>
    <row r="154" spans="1:2" ht="15">
      <c r="A154" s="13">
        <v>27851</v>
      </c>
      <c r="B154" s="4">
        <v>0.15</v>
      </c>
    </row>
    <row r="155" spans="1:2" ht="15">
      <c r="A155" s="13">
        <v>27881</v>
      </c>
      <c r="B155" s="4">
        <v>0.59</v>
      </c>
    </row>
    <row r="156" spans="1:2" ht="15">
      <c r="A156" s="13">
        <v>27912</v>
      </c>
      <c r="B156" s="4">
        <v>-1.1200000000000001</v>
      </c>
    </row>
    <row r="157" spans="1:2" ht="15">
      <c r="A157" s="13">
        <v>27942</v>
      </c>
      <c r="B157" s="4">
        <v>-0.42</v>
      </c>
    </row>
    <row r="158" spans="1:2" ht="15">
      <c r="A158" s="13">
        <v>27973</v>
      </c>
      <c r="B158" s="4">
        <v>-0.13</v>
      </c>
    </row>
    <row r="159" spans="1:2" ht="15">
      <c r="A159" s="13">
        <v>28004</v>
      </c>
      <c r="B159" s="4">
        <v>-0.85</v>
      </c>
    </row>
    <row r="160" spans="1:2" ht="15">
      <c r="A160" s="13">
        <v>28034</v>
      </c>
      <c r="B160" s="4">
        <v>0.22</v>
      </c>
    </row>
    <row r="161" spans="1:2" ht="15">
      <c r="A161" s="13">
        <v>28065</v>
      </c>
      <c r="B161" s="4">
        <v>-0.44</v>
      </c>
    </row>
    <row r="162" spans="1:2" ht="15">
      <c r="A162" s="13">
        <v>28095</v>
      </c>
      <c r="B162" s="4">
        <v>2.91</v>
      </c>
    </row>
    <row r="163" spans="1:2" ht="15">
      <c r="A163" s="13">
        <v>28126</v>
      </c>
      <c r="B163" s="4">
        <v>0.73</v>
      </c>
    </row>
    <row r="164" spans="1:2" ht="15">
      <c r="A164" s="13">
        <v>28157</v>
      </c>
      <c r="B164" s="4">
        <v>4</v>
      </c>
    </row>
    <row r="165" spans="1:2" ht="15">
      <c r="A165" s="13">
        <v>28185</v>
      </c>
      <c r="B165" s="4">
        <v>0.36</v>
      </c>
    </row>
    <row r="166" spans="1:2" ht="15">
      <c r="A166" s="13">
        <v>28216</v>
      </c>
      <c r="B166" s="4">
        <v>0.55000000000000004</v>
      </c>
    </row>
    <row r="167" spans="1:2" ht="15">
      <c r="A167" s="13">
        <v>28246</v>
      </c>
      <c r="B167" s="4">
        <v>4.21</v>
      </c>
    </row>
    <row r="168" spans="1:2" ht="15">
      <c r="A168" s="13">
        <v>28277</v>
      </c>
      <c r="B168" s="4">
        <v>2.0299999999999998</v>
      </c>
    </row>
    <row r="169" spans="1:2" ht="15">
      <c r="A169" s="13">
        <v>28307</v>
      </c>
      <c r="B169" s="4">
        <v>1.66</v>
      </c>
    </row>
    <row r="170" spans="1:2" ht="15">
      <c r="A170" s="13">
        <v>28338</v>
      </c>
      <c r="B170" s="4">
        <v>0.32</v>
      </c>
    </row>
    <row r="171" spans="1:2" ht="15">
      <c r="A171" s="13">
        <v>28369</v>
      </c>
      <c r="B171" s="4">
        <v>-1.7</v>
      </c>
    </row>
    <row r="172" spans="1:2" ht="15">
      <c r="A172" s="13">
        <v>28399</v>
      </c>
      <c r="B172" s="4">
        <v>2</v>
      </c>
    </row>
    <row r="173" spans="1:2" ht="15">
      <c r="A173" s="13">
        <v>28430</v>
      </c>
      <c r="B173" s="4">
        <v>-0.08</v>
      </c>
    </row>
    <row r="174" spans="1:2" ht="15">
      <c r="A174" s="13">
        <v>28460</v>
      </c>
      <c r="B174" s="4">
        <v>2.0099999999999998</v>
      </c>
    </row>
    <row r="175" spans="1:2" ht="15">
      <c r="A175" s="13">
        <v>28491</v>
      </c>
      <c r="B175" s="4">
        <v>1.58</v>
      </c>
    </row>
    <row r="176" spans="1:2" ht="15">
      <c r="A176" s="13">
        <v>28522</v>
      </c>
      <c r="B176" s="4">
        <v>-0.66</v>
      </c>
    </row>
    <row r="177" spans="1:2" ht="15">
      <c r="A177" s="13">
        <v>28550</v>
      </c>
      <c r="B177" s="4">
        <v>1.97</v>
      </c>
    </row>
    <row r="178" spans="1:2" ht="15">
      <c r="A178" s="13">
        <v>28581</v>
      </c>
      <c r="B178" s="4">
        <v>1.37</v>
      </c>
    </row>
    <row r="179" spans="1:2" ht="15">
      <c r="A179" s="13">
        <v>28611</v>
      </c>
      <c r="B179" s="4">
        <v>0.86</v>
      </c>
    </row>
    <row r="180" spans="1:2" ht="15">
      <c r="A180" s="13">
        <v>28642</v>
      </c>
      <c r="B180" s="4">
        <v>2.83</v>
      </c>
    </row>
    <row r="181" spans="1:2" ht="15">
      <c r="A181" s="13">
        <v>28672</v>
      </c>
      <c r="B181" s="4">
        <v>2.74</v>
      </c>
    </row>
    <row r="182" spans="1:2" ht="15">
      <c r="A182" s="13">
        <v>28703</v>
      </c>
      <c r="B182" s="4">
        <v>4.17</v>
      </c>
    </row>
    <row r="183" spans="1:2" ht="15">
      <c r="A183" s="13">
        <v>28734</v>
      </c>
      <c r="B183" s="4">
        <v>2.83</v>
      </c>
    </row>
    <row r="184" spans="1:2" ht="15">
      <c r="A184" s="13">
        <v>28764</v>
      </c>
      <c r="B184" s="4">
        <v>-3.14</v>
      </c>
    </row>
    <row r="185" spans="1:2" ht="15">
      <c r="A185" s="13">
        <v>28795</v>
      </c>
      <c r="B185" s="4">
        <v>-8.4600000000000009</v>
      </c>
    </row>
    <row r="186" spans="1:2" ht="15">
      <c r="A186" s="13">
        <v>28825</v>
      </c>
      <c r="B186" s="4">
        <v>5.45</v>
      </c>
    </row>
    <row r="187" spans="1:2" ht="15">
      <c r="A187" s="13">
        <v>28856</v>
      </c>
      <c r="B187" s="4">
        <v>3.03</v>
      </c>
    </row>
    <row r="188" spans="1:2" ht="15">
      <c r="A188" s="13">
        <v>28887</v>
      </c>
      <c r="B188" s="4">
        <v>-1.36</v>
      </c>
    </row>
    <row r="189" spans="1:2" ht="15">
      <c r="A189" s="13">
        <v>28915</v>
      </c>
      <c r="B189" s="4">
        <v>-1.06</v>
      </c>
    </row>
    <row r="190" spans="1:2" ht="15">
      <c r="A190" s="13">
        <v>28946</v>
      </c>
      <c r="B190" s="4">
        <v>2.93</v>
      </c>
    </row>
    <row r="191" spans="1:2" ht="15">
      <c r="A191" s="13">
        <v>28976</v>
      </c>
      <c r="B191" s="4">
        <v>0.81</v>
      </c>
    </row>
    <row r="192" spans="1:2" ht="15">
      <c r="A192" s="13">
        <v>29007</v>
      </c>
      <c r="B192" s="4">
        <v>-0.54</v>
      </c>
    </row>
    <row r="193" spans="1:2" ht="15">
      <c r="A193" s="13">
        <v>29037</v>
      </c>
      <c r="B193" s="4">
        <v>0.84</v>
      </c>
    </row>
    <row r="194" spans="1:2" ht="15">
      <c r="A194" s="13">
        <v>29068</v>
      </c>
      <c r="B194" s="4">
        <v>-1.07</v>
      </c>
    </row>
    <row r="195" spans="1:2" ht="15">
      <c r="A195" s="13">
        <v>29099</v>
      </c>
      <c r="B195" s="4">
        <v>-0.2</v>
      </c>
    </row>
    <row r="196" spans="1:2" ht="15">
      <c r="A196" s="13">
        <v>29129</v>
      </c>
      <c r="B196" s="4">
        <v>5.28</v>
      </c>
    </row>
    <row r="197" spans="1:2" ht="15">
      <c r="A197" s="13">
        <v>29160</v>
      </c>
      <c r="B197" s="4">
        <v>2.0099999999999998</v>
      </c>
    </row>
    <row r="198" spans="1:2" ht="15">
      <c r="A198" s="13">
        <v>29190</v>
      </c>
      <c r="B198" s="4">
        <v>8.14</v>
      </c>
    </row>
    <row r="199" spans="1:2" ht="15">
      <c r="A199" s="13">
        <v>29221</v>
      </c>
      <c r="B199" s="4">
        <v>4.78</v>
      </c>
    </row>
    <row r="200" spans="1:2" ht="15">
      <c r="A200" s="13">
        <v>29252</v>
      </c>
      <c r="B200" s="4">
        <v>7.55</v>
      </c>
    </row>
    <row r="201" spans="1:2" ht="15">
      <c r="A201" s="13">
        <v>29281</v>
      </c>
      <c r="B201" s="4">
        <v>7.88</v>
      </c>
    </row>
    <row r="202" spans="1:2" ht="15">
      <c r="A202" s="13">
        <v>29312</v>
      </c>
      <c r="B202" s="4">
        <v>-9.5500000000000007</v>
      </c>
    </row>
    <row r="203" spans="1:2" ht="15">
      <c r="A203" s="13">
        <v>29342</v>
      </c>
      <c r="B203" s="4">
        <v>-0.43</v>
      </c>
    </row>
    <row r="204" spans="1:2" ht="15">
      <c r="A204" s="13">
        <v>29373</v>
      </c>
      <c r="B204" s="4">
        <v>-1.1200000000000001</v>
      </c>
    </row>
    <row r="205" spans="1:2" ht="15">
      <c r="A205" s="13">
        <v>29403</v>
      </c>
      <c r="B205" s="4">
        <v>1.62</v>
      </c>
    </row>
    <row r="206" spans="1:2" ht="15">
      <c r="A206" s="13">
        <v>29434</v>
      </c>
      <c r="B206" s="4">
        <v>0.39</v>
      </c>
    </row>
    <row r="207" spans="1:2" ht="15">
      <c r="A207" s="13">
        <v>29465</v>
      </c>
      <c r="B207" s="4">
        <v>3.21</v>
      </c>
    </row>
    <row r="208" spans="1:2" ht="15">
      <c r="A208" s="13">
        <v>29495</v>
      </c>
      <c r="B208" s="4">
        <v>5.39</v>
      </c>
    </row>
    <row r="209" spans="1:2" ht="15">
      <c r="A209" s="13">
        <v>29526</v>
      </c>
      <c r="B209" s="4">
        <v>7.3</v>
      </c>
    </row>
    <row r="210" spans="1:2" ht="15">
      <c r="A210" s="13">
        <v>29556</v>
      </c>
      <c r="B210" s="4">
        <v>15.22</v>
      </c>
    </row>
    <row r="211" spans="1:2" ht="15">
      <c r="A211" s="13">
        <v>29587</v>
      </c>
      <c r="B211" s="4">
        <v>-6.68</v>
      </c>
    </row>
    <row r="212" spans="1:2" ht="15">
      <c r="A212" s="13">
        <v>29618</v>
      </c>
      <c r="B212" s="4">
        <v>-7.95</v>
      </c>
    </row>
    <row r="213" spans="1:2" ht="15">
      <c r="A213" s="13">
        <v>29646</v>
      </c>
      <c r="B213" s="4">
        <v>-1.35</v>
      </c>
    </row>
    <row r="214" spans="1:2" ht="15">
      <c r="A214" s="13">
        <v>29677</v>
      </c>
      <c r="B214" s="4">
        <v>0.74</v>
      </c>
    </row>
    <row r="215" spans="1:2" ht="15">
      <c r="A215" s="13">
        <v>29707</v>
      </c>
      <c r="B215" s="4">
        <v>-0.91</v>
      </c>
    </row>
    <row r="216" spans="1:2" ht="15">
      <c r="A216" s="13">
        <v>29738</v>
      </c>
      <c r="B216" s="4">
        <v>3.7</v>
      </c>
    </row>
    <row r="217" spans="1:2" ht="15">
      <c r="A217" s="13">
        <v>29768</v>
      </c>
      <c r="B217" s="4">
        <v>-5.81</v>
      </c>
    </row>
    <row r="218" spans="1:2" ht="15">
      <c r="A218" s="13">
        <v>29799</v>
      </c>
      <c r="B218" s="4">
        <v>-2.4500000000000002</v>
      </c>
    </row>
    <row r="219" spans="1:2" ht="15">
      <c r="A219" s="13">
        <v>29830</v>
      </c>
      <c r="B219" s="4">
        <v>-1.1499999999999999</v>
      </c>
    </row>
    <row r="220" spans="1:2" ht="15">
      <c r="A220" s="13">
        <v>29860</v>
      </c>
      <c r="B220" s="4">
        <v>1.95</v>
      </c>
    </row>
    <row r="221" spans="1:2" ht="15">
      <c r="A221" s="13">
        <v>29891</v>
      </c>
      <c r="B221" s="4">
        <v>4.01</v>
      </c>
    </row>
    <row r="222" spans="1:2" ht="15">
      <c r="A222" s="13">
        <v>29921</v>
      </c>
      <c r="B222" s="4">
        <v>-0.27</v>
      </c>
    </row>
    <row r="223" spans="1:2" ht="15">
      <c r="A223" s="13">
        <v>29952</v>
      </c>
      <c r="B223" s="4">
        <v>1.3</v>
      </c>
    </row>
    <row r="224" spans="1:2" ht="15">
      <c r="A224" s="13">
        <v>29983</v>
      </c>
      <c r="B224" s="4">
        <v>1.72</v>
      </c>
    </row>
    <row r="225" spans="1:2" ht="15">
      <c r="A225" s="13">
        <v>30011</v>
      </c>
      <c r="B225" s="4">
        <v>4.88</v>
      </c>
    </row>
    <row r="226" spans="1:2" ht="15">
      <c r="A226" s="13">
        <v>30042</v>
      </c>
      <c r="B226" s="4">
        <v>2.96</v>
      </c>
    </row>
    <row r="227" spans="1:2" ht="15">
      <c r="A227" s="13">
        <v>30072</v>
      </c>
      <c r="B227" s="4">
        <v>-0.4</v>
      </c>
    </row>
    <row r="228" spans="1:2" ht="15">
      <c r="A228" s="13">
        <v>30103</v>
      </c>
      <c r="B228" s="4">
        <v>2.5</v>
      </c>
    </row>
    <row r="229" spans="1:2" ht="15">
      <c r="A229" s="13">
        <v>30133</v>
      </c>
      <c r="B229" s="4">
        <v>4.96</v>
      </c>
    </row>
    <row r="230" spans="1:2" ht="15">
      <c r="A230" s="13">
        <v>30164</v>
      </c>
      <c r="B230" s="4">
        <v>4.45</v>
      </c>
    </row>
    <row r="231" spans="1:2" ht="15">
      <c r="A231" s="13">
        <v>30195</v>
      </c>
      <c r="B231" s="4">
        <v>-3.52</v>
      </c>
    </row>
    <row r="232" spans="1:2" ht="15">
      <c r="A232" s="13">
        <v>30225</v>
      </c>
      <c r="B232" s="4">
        <v>4.1900000000000004</v>
      </c>
    </row>
    <row r="233" spans="1:2" ht="15">
      <c r="A233" s="13">
        <v>30256</v>
      </c>
      <c r="B233" s="4">
        <v>0.18</v>
      </c>
    </row>
    <row r="234" spans="1:2" ht="15">
      <c r="A234" s="13">
        <v>30286</v>
      </c>
      <c r="B234" s="4">
        <v>5.95</v>
      </c>
    </row>
    <row r="235" spans="1:2" ht="15">
      <c r="A235" s="13">
        <v>30317</v>
      </c>
      <c r="B235" s="4">
        <v>0.04</v>
      </c>
    </row>
    <row r="236" spans="1:2" ht="15">
      <c r="A236" s="13">
        <v>30348</v>
      </c>
      <c r="B236" s="4">
        <v>-1.73</v>
      </c>
    </row>
    <row r="237" spans="1:2" ht="15">
      <c r="A237" s="13">
        <v>30376</v>
      </c>
      <c r="B237" s="4">
        <v>3.77</v>
      </c>
    </row>
    <row r="238" spans="1:2" ht="15">
      <c r="A238" s="13">
        <v>30407</v>
      </c>
      <c r="B238" s="4">
        <v>0.92</v>
      </c>
    </row>
    <row r="239" spans="1:2" ht="15">
      <c r="A239" s="13">
        <v>30437</v>
      </c>
      <c r="B239" s="4">
        <v>1.72</v>
      </c>
    </row>
    <row r="240" spans="1:2" ht="15">
      <c r="A240" s="13">
        <v>30468</v>
      </c>
      <c r="B240" s="4">
        <v>-1.56</v>
      </c>
    </row>
    <row r="241" spans="1:2" ht="15">
      <c r="A241" s="13">
        <v>30498</v>
      </c>
      <c r="B241" s="4">
        <v>1.8</v>
      </c>
    </row>
    <row r="242" spans="1:2" ht="15">
      <c r="A242" s="13">
        <v>30529</v>
      </c>
      <c r="B242" s="4">
        <v>-3.13</v>
      </c>
    </row>
    <row r="243" spans="1:2" ht="15">
      <c r="A243" s="13">
        <v>30560</v>
      </c>
      <c r="B243" s="4">
        <v>-5.88</v>
      </c>
    </row>
    <row r="244" spans="1:2" ht="15">
      <c r="A244" s="13">
        <v>30590</v>
      </c>
      <c r="B244" s="4">
        <v>-0.03</v>
      </c>
    </row>
    <row r="245" spans="1:2" ht="15">
      <c r="A245" s="13">
        <v>30621</v>
      </c>
      <c r="B245" s="4">
        <v>-4.5199999999999996</v>
      </c>
    </row>
    <row r="246" spans="1:2" ht="15">
      <c r="A246" s="13">
        <v>30651</v>
      </c>
      <c r="B246" s="4">
        <v>-0.13</v>
      </c>
    </row>
    <row r="247" spans="1:2" ht="15">
      <c r="A247" s="13">
        <v>30682</v>
      </c>
      <c r="B247" s="4">
        <v>0.84</v>
      </c>
    </row>
    <row r="248" spans="1:2" ht="15">
      <c r="A248" s="13">
        <v>30713</v>
      </c>
      <c r="B248" s="4">
        <v>-2.56</v>
      </c>
    </row>
    <row r="249" spans="1:2" ht="15">
      <c r="A249" s="13">
        <v>30742</v>
      </c>
      <c r="B249" s="4">
        <v>0.22</v>
      </c>
    </row>
    <row r="250" spans="1:2" ht="15">
      <c r="A250" s="13">
        <v>30773</v>
      </c>
      <c r="B250" s="4">
        <v>1.07</v>
      </c>
    </row>
    <row r="251" spans="1:2" ht="15">
      <c r="A251" s="13">
        <v>30803</v>
      </c>
      <c r="B251" s="4">
        <v>2.0699999999999998</v>
      </c>
    </row>
    <row r="252" spans="1:2" ht="15">
      <c r="A252" s="13">
        <v>30834</v>
      </c>
      <c r="B252" s="4">
        <v>1.51</v>
      </c>
    </row>
    <row r="253" spans="1:2" ht="15">
      <c r="A253" s="13">
        <v>30864</v>
      </c>
      <c r="B253" s="4">
        <v>-0.7</v>
      </c>
    </row>
    <row r="254" spans="1:2" ht="15">
      <c r="A254" s="13">
        <v>30895</v>
      </c>
      <c r="B254" s="4">
        <v>2.85</v>
      </c>
    </row>
    <row r="255" spans="1:2" ht="15">
      <c r="A255" s="13">
        <v>30926</v>
      </c>
      <c r="B255" s="4">
        <v>-5.59</v>
      </c>
    </row>
    <row r="256" spans="1:2" ht="15">
      <c r="A256" s="13">
        <v>30956</v>
      </c>
      <c r="B256" s="4">
        <v>3.62</v>
      </c>
    </row>
    <row r="257" spans="1:2" ht="15">
      <c r="A257" s="13">
        <v>30987</v>
      </c>
      <c r="B257" s="4">
        <v>3.16</v>
      </c>
    </row>
    <row r="258" spans="1:2" ht="15">
      <c r="A258" s="13">
        <v>31017</v>
      </c>
      <c r="B258" s="4">
        <v>1.64</v>
      </c>
    </row>
    <row r="259" spans="1:2" ht="15">
      <c r="A259" s="13">
        <v>31048</v>
      </c>
      <c r="B259" s="4">
        <v>1.49</v>
      </c>
    </row>
    <row r="260" spans="1:2" ht="15">
      <c r="A260" s="13">
        <v>31079</v>
      </c>
      <c r="B260" s="4">
        <v>-6.82</v>
      </c>
    </row>
    <row r="261" spans="1:2" ht="15">
      <c r="A261" s="13">
        <v>31107</v>
      </c>
      <c r="B261" s="4">
        <v>1.88</v>
      </c>
    </row>
    <row r="262" spans="1:2" ht="15">
      <c r="A262" s="13">
        <v>31138</v>
      </c>
      <c r="B262" s="4">
        <v>1.58</v>
      </c>
    </row>
    <row r="263" spans="1:2" ht="15">
      <c r="A263" s="13">
        <v>31168</v>
      </c>
      <c r="B263" s="4">
        <v>3.04</v>
      </c>
    </row>
    <row r="264" spans="1:2" ht="15">
      <c r="A264" s="13">
        <v>31199</v>
      </c>
      <c r="B264" s="4">
        <v>3.99</v>
      </c>
    </row>
    <row r="265" spans="1:2" ht="15">
      <c r="A265" s="13">
        <v>31229</v>
      </c>
      <c r="B265" s="4">
        <v>3.57</v>
      </c>
    </row>
    <row r="266" spans="1:2" ht="15">
      <c r="A266" s="13">
        <v>31260</v>
      </c>
      <c r="B266" s="4">
        <v>-3.91</v>
      </c>
    </row>
    <row r="267" spans="1:2" ht="15">
      <c r="A267" s="13">
        <v>31291</v>
      </c>
      <c r="B267" s="4">
        <v>1.85</v>
      </c>
    </row>
    <row r="268" spans="1:2" ht="15">
      <c r="A268" s="13">
        <v>31321</v>
      </c>
      <c r="B268" s="4">
        <v>1.51</v>
      </c>
    </row>
    <row r="269" spans="1:2" ht="15">
      <c r="A269" s="13">
        <v>31352</v>
      </c>
      <c r="B269" s="4">
        <v>4.88</v>
      </c>
    </row>
    <row r="270" spans="1:2" ht="15">
      <c r="A270" s="13">
        <v>31382</v>
      </c>
      <c r="B270" s="4">
        <v>-0.47</v>
      </c>
    </row>
    <row r="271" spans="1:2" ht="15">
      <c r="A271" s="13">
        <v>31413</v>
      </c>
      <c r="B271" s="4">
        <v>-0.23</v>
      </c>
    </row>
    <row r="272" spans="1:2" ht="15">
      <c r="A272" s="13">
        <v>31444</v>
      </c>
      <c r="B272" s="4">
        <v>3</v>
      </c>
    </row>
    <row r="273" spans="1:2" ht="15">
      <c r="A273" s="13">
        <v>31472</v>
      </c>
      <c r="B273" s="4">
        <v>2.76</v>
      </c>
    </row>
    <row r="274" spans="1:2" ht="15">
      <c r="A274" s="13">
        <v>31503</v>
      </c>
      <c r="B274" s="4">
        <v>2.41</v>
      </c>
    </row>
    <row r="275" spans="1:2" ht="15">
      <c r="A275" s="13">
        <v>31533</v>
      </c>
      <c r="B275" s="4">
        <v>-0.37</v>
      </c>
    </row>
    <row r="276" spans="1:2" ht="15">
      <c r="A276" s="13">
        <v>31564</v>
      </c>
      <c r="B276" s="4">
        <v>2.0499999999999998</v>
      </c>
    </row>
    <row r="277" spans="1:2" ht="15">
      <c r="A277" s="13">
        <v>31594</v>
      </c>
      <c r="B277" s="4">
        <v>5.07</v>
      </c>
    </row>
    <row r="278" spans="1:2" ht="15">
      <c r="A278" s="13">
        <v>31625</v>
      </c>
      <c r="B278" s="4">
        <v>1.83</v>
      </c>
    </row>
    <row r="279" spans="1:2" ht="15">
      <c r="A279" s="13">
        <v>31656</v>
      </c>
      <c r="B279" s="4">
        <v>-5.28</v>
      </c>
    </row>
    <row r="280" spans="1:2" ht="15">
      <c r="A280" s="13">
        <v>31686</v>
      </c>
      <c r="B280" s="4">
        <v>-5.79</v>
      </c>
    </row>
    <row r="281" spans="1:2" ht="15">
      <c r="A281" s="13">
        <v>31717</v>
      </c>
      <c r="B281" s="4">
        <v>4.46</v>
      </c>
    </row>
    <row r="282" spans="1:2" ht="15">
      <c r="A282" s="13">
        <v>31747</v>
      </c>
      <c r="B282" s="4">
        <v>-0.26</v>
      </c>
    </row>
    <row r="283" spans="1:2" ht="15">
      <c r="A283" s="13">
        <v>31778</v>
      </c>
      <c r="B283" s="4">
        <v>0.35</v>
      </c>
    </row>
    <row r="284" spans="1:2" ht="15">
      <c r="A284" s="13">
        <v>31809</v>
      </c>
      <c r="B284" s="4">
        <v>2.2000000000000002</v>
      </c>
    </row>
    <row r="285" spans="1:2" ht="15">
      <c r="A285" s="13">
        <v>31837</v>
      </c>
      <c r="B285" s="4">
        <v>-2.0699999999999998</v>
      </c>
    </row>
    <row r="286" spans="1:2" ht="15">
      <c r="A286" s="13">
        <v>31868</v>
      </c>
      <c r="B286" s="4">
        <v>1.68</v>
      </c>
    </row>
    <row r="287" spans="1:2" ht="15">
      <c r="A287" s="13">
        <v>31898</v>
      </c>
      <c r="B287" s="4">
        <v>0.22</v>
      </c>
    </row>
    <row r="288" spans="1:2" ht="15">
      <c r="A288" s="13">
        <v>31929</v>
      </c>
      <c r="B288" s="4">
        <v>-0.74</v>
      </c>
    </row>
    <row r="289" spans="1:2" ht="15">
      <c r="A289" s="13">
        <v>31959</v>
      </c>
      <c r="B289" s="4">
        <v>-0.25</v>
      </c>
    </row>
    <row r="290" spans="1:2" ht="15">
      <c r="A290" s="13">
        <v>31990</v>
      </c>
      <c r="B290" s="4">
        <v>2.72</v>
      </c>
    </row>
    <row r="291" spans="1:2" ht="15">
      <c r="A291" s="13">
        <v>32021</v>
      </c>
      <c r="B291" s="4">
        <v>-0.86</v>
      </c>
    </row>
    <row r="292" spans="1:2" ht="15">
      <c r="A292" s="13">
        <v>32051</v>
      </c>
      <c r="B292" s="4">
        <v>0.77</v>
      </c>
    </row>
    <row r="293" spans="1:2" ht="15">
      <c r="A293" s="13">
        <v>32082</v>
      </c>
      <c r="B293" s="4">
        <v>-7.86</v>
      </c>
    </row>
    <row r="294" spans="1:2" ht="15">
      <c r="A294" s="13">
        <v>32112</v>
      </c>
      <c r="B294" s="4">
        <v>-1.17</v>
      </c>
    </row>
    <row r="295" spans="1:2" ht="15">
      <c r="A295" s="13">
        <v>32143</v>
      </c>
      <c r="B295" s="4">
        <v>5.87</v>
      </c>
    </row>
    <row r="296" spans="1:2" ht="15">
      <c r="A296" s="13">
        <v>32174</v>
      </c>
      <c r="B296" s="4">
        <v>-7.24</v>
      </c>
    </row>
    <row r="297" spans="1:2" ht="15">
      <c r="A297" s="13">
        <v>32203</v>
      </c>
      <c r="B297" s="4">
        <v>-1.47</v>
      </c>
    </row>
    <row r="298" spans="1:2" ht="15">
      <c r="A298" s="13">
        <v>32234</v>
      </c>
      <c r="B298" s="4">
        <v>0.57999999999999996</v>
      </c>
    </row>
    <row r="299" spans="1:2" ht="15">
      <c r="A299" s="13">
        <v>32264</v>
      </c>
      <c r="B299" s="4">
        <v>2.2400000000000002</v>
      </c>
    </row>
    <row r="300" spans="1:2" ht="15">
      <c r="A300" s="13">
        <v>32295</v>
      </c>
      <c r="B300" s="4">
        <v>0.63</v>
      </c>
    </row>
    <row r="301" spans="1:2" ht="15">
      <c r="A301" s="13">
        <v>32325</v>
      </c>
      <c r="B301" s="4">
        <v>-2.93</v>
      </c>
    </row>
    <row r="302" spans="1:2" ht="15">
      <c r="A302" s="13">
        <v>32356</v>
      </c>
      <c r="B302" s="4">
        <v>0.66</v>
      </c>
    </row>
    <row r="303" spans="1:2" ht="15">
      <c r="A303" s="13">
        <v>32387</v>
      </c>
      <c r="B303" s="4">
        <v>0.35</v>
      </c>
    </row>
    <row r="304" spans="1:2" ht="15">
      <c r="A304" s="13">
        <v>32417</v>
      </c>
      <c r="B304" s="4">
        <v>0.27</v>
      </c>
    </row>
    <row r="305" spans="1:2" ht="15">
      <c r="A305" s="13">
        <v>32448</v>
      </c>
      <c r="B305" s="4">
        <v>1.33</v>
      </c>
    </row>
    <row r="306" spans="1:2" ht="15">
      <c r="A306" s="13">
        <v>32478</v>
      </c>
      <c r="B306" s="4">
        <v>0.33</v>
      </c>
    </row>
    <row r="307" spans="1:2" ht="15">
      <c r="A307" s="13">
        <v>32509</v>
      </c>
      <c r="B307" s="4">
        <v>0.49</v>
      </c>
    </row>
    <row r="308" spans="1:2" ht="15">
      <c r="A308" s="13">
        <v>32540</v>
      </c>
      <c r="B308" s="4">
        <v>-0.16</v>
      </c>
    </row>
    <row r="309" spans="1:2" ht="15">
      <c r="A309" s="13">
        <v>32568</v>
      </c>
      <c r="B309" s="4">
        <v>0.99</v>
      </c>
    </row>
    <row r="310" spans="1:2" ht="15">
      <c r="A310" s="13">
        <v>32599</v>
      </c>
      <c r="B310" s="4">
        <v>3.51</v>
      </c>
    </row>
    <row r="311" spans="1:2" ht="15">
      <c r="A311" s="13">
        <v>32629</v>
      </c>
      <c r="B311" s="4">
        <v>1.77</v>
      </c>
    </row>
    <row r="312" spans="1:2" ht="15">
      <c r="A312" s="13">
        <v>32660</v>
      </c>
      <c r="B312" s="4">
        <v>1.52</v>
      </c>
    </row>
    <row r="313" spans="1:2" ht="15">
      <c r="A313" s="13">
        <v>32690</v>
      </c>
      <c r="B313" s="4">
        <v>0.43</v>
      </c>
    </row>
    <row r="314" spans="1:2" ht="15">
      <c r="A314" s="13">
        <v>32721</v>
      </c>
      <c r="B314" s="4">
        <v>5.41</v>
      </c>
    </row>
    <row r="315" spans="1:2" ht="15">
      <c r="A315" s="13">
        <v>32752</v>
      </c>
      <c r="B315" s="4">
        <v>-0.12</v>
      </c>
    </row>
    <row r="316" spans="1:2" ht="15">
      <c r="A316" s="13">
        <v>32782</v>
      </c>
      <c r="B316" s="4">
        <v>3.4</v>
      </c>
    </row>
    <row r="317" spans="1:2" ht="15">
      <c r="A317" s="13">
        <v>32813</v>
      </c>
      <c r="B317" s="4">
        <v>1.32</v>
      </c>
    </row>
    <row r="318" spans="1:2" ht="15">
      <c r="A318" s="13">
        <v>32843</v>
      </c>
      <c r="B318" s="4">
        <v>2.6</v>
      </c>
    </row>
    <row r="319" spans="1:2" ht="15">
      <c r="A319" s="13">
        <v>32874</v>
      </c>
      <c r="B319" s="4">
        <v>2.8</v>
      </c>
    </row>
    <row r="320" spans="1:2" ht="15">
      <c r="A320" s="13">
        <v>32905</v>
      </c>
      <c r="B320" s="4">
        <v>-3.27</v>
      </c>
    </row>
    <row r="321" spans="1:2" ht="15">
      <c r="A321" s="13">
        <v>32933</v>
      </c>
      <c r="B321" s="4">
        <v>-0.55000000000000004</v>
      </c>
    </row>
    <row r="322" spans="1:2" ht="15">
      <c r="A322" s="13">
        <v>32964</v>
      </c>
      <c r="B322" s="4">
        <v>1.8</v>
      </c>
    </row>
    <row r="323" spans="1:2" ht="15">
      <c r="A323" s="13">
        <v>32994</v>
      </c>
      <c r="B323" s="4">
        <v>2.39</v>
      </c>
    </row>
    <row r="324" spans="1:2" ht="15">
      <c r="A324" s="13">
        <v>33025</v>
      </c>
      <c r="B324" s="4">
        <v>3.03</v>
      </c>
    </row>
    <row r="325" spans="1:2" ht="15">
      <c r="A325" s="13">
        <v>33055</v>
      </c>
      <c r="B325" s="4">
        <v>2.4</v>
      </c>
    </row>
    <row r="326" spans="1:2" ht="15">
      <c r="A326" s="13">
        <v>33086</v>
      </c>
      <c r="B326" s="4">
        <v>6.1</v>
      </c>
    </row>
    <row r="327" spans="1:2" ht="15">
      <c r="A327" s="13">
        <v>33117</v>
      </c>
      <c r="B327" s="4">
        <v>1.88</v>
      </c>
    </row>
    <row r="328" spans="1:2" ht="15">
      <c r="A328" s="13">
        <v>33147</v>
      </c>
      <c r="B328" s="4">
        <v>5.78</v>
      </c>
    </row>
    <row r="329" spans="1:2" ht="15">
      <c r="A329" s="13">
        <v>33178</v>
      </c>
      <c r="B329" s="4">
        <v>6.71</v>
      </c>
    </row>
    <row r="330" spans="1:2" ht="15">
      <c r="A330" s="13">
        <v>33208</v>
      </c>
      <c r="B330" s="4">
        <v>-5.48</v>
      </c>
    </row>
    <row r="331" spans="1:2" ht="15">
      <c r="A331" s="13">
        <v>33239</v>
      </c>
      <c r="B331" s="4">
        <v>0.28999999999999998</v>
      </c>
    </row>
    <row r="332" spans="1:2" ht="15">
      <c r="A332" s="13">
        <v>33270</v>
      </c>
      <c r="B332" s="4">
        <v>-6.45</v>
      </c>
    </row>
    <row r="333" spans="1:2" ht="15">
      <c r="A333" s="13">
        <v>33298</v>
      </c>
      <c r="B333" s="4">
        <v>-4.6100000000000003</v>
      </c>
    </row>
    <row r="334" spans="1:2" ht="15">
      <c r="A334" s="13">
        <v>33329</v>
      </c>
      <c r="B334" s="4">
        <v>2.87</v>
      </c>
    </row>
    <row r="335" spans="1:2" ht="15">
      <c r="A335" s="13">
        <v>33359</v>
      </c>
      <c r="B335" s="4">
        <v>-2.36</v>
      </c>
    </row>
    <row r="336" spans="1:2" ht="15">
      <c r="A336" s="13">
        <v>33390</v>
      </c>
      <c r="B336" s="4">
        <v>-0.11</v>
      </c>
    </row>
    <row r="337" spans="1:2" ht="15">
      <c r="A337" s="13">
        <v>33420</v>
      </c>
      <c r="B337" s="4">
        <v>0.47</v>
      </c>
    </row>
    <row r="338" spans="1:2" ht="15">
      <c r="A338" s="13">
        <v>33451</v>
      </c>
      <c r="B338" s="4">
        <v>4.32</v>
      </c>
    </row>
    <row r="339" spans="1:2" ht="15">
      <c r="A339" s="13">
        <v>33482</v>
      </c>
      <c r="B339" s="4">
        <v>1.57</v>
      </c>
    </row>
    <row r="340" spans="1:2" ht="15">
      <c r="A340" s="13">
        <v>33512</v>
      </c>
      <c r="B340" s="4">
        <v>1.79</v>
      </c>
    </row>
    <row r="341" spans="1:2" ht="15">
      <c r="A341" s="13">
        <v>33543</v>
      </c>
      <c r="B341" s="4">
        <v>3.06</v>
      </c>
    </row>
    <row r="342" spans="1:2" ht="15">
      <c r="A342" s="13">
        <v>33573</v>
      </c>
      <c r="B342" s="4">
        <v>1.1399999999999999</v>
      </c>
    </row>
    <row r="343" spans="1:2" ht="15">
      <c r="A343" s="13">
        <v>33604</v>
      </c>
      <c r="B343" s="4">
        <v>8.19</v>
      </c>
    </row>
    <row r="344" spans="1:2" ht="15">
      <c r="A344" s="13">
        <v>33635</v>
      </c>
      <c r="B344" s="4">
        <v>-2.4900000000000002</v>
      </c>
    </row>
    <row r="345" spans="1:2" ht="15">
      <c r="A345" s="13">
        <v>33664</v>
      </c>
      <c r="B345" s="4">
        <v>-0.53</v>
      </c>
    </row>
    <row r="346" spans="1:2" ht="15">
      <c r="A346" s="13">
        <v>33695</v>
      </c>
      <c r="B346" s="4">
        <v>-0.28999999999999998</v>
      </c>
    </row>
    <row r="347" spans="1:2" ht="15">
      <c r="A347" s="13">
        <v>33725</v>
      </c>
      <c r="B347" s="4">
        <v>-2.58</v>
      </c>
    </row>
    <row r="348" spans="1:2" ht="15">
      <c r="A348" s="13">
        <v>33756</v>
      </c>
      <c r="B348" s="4">
        <v>0.21</v>
      </c>
    </row>
    <row r="349" spans="1:2" ht="15">
      <c r="A349" s="13">
        <v>33786</v>
      </c>
      <c r="B349" s="4">
        <v>-0.57999999999999996</v>
      </c>
    </row>
    <row r="350" spans="1:2" ht="15">
      <c r="A350" s="13">
        <v>33817</v>
      </c>
      <c r="B350" s="4">
        <v>1.56</v>
      </c>
    </row>
    <row r="351" spans="1:2" ht="15">
      <c r="A351" s="13">
        <v>33848</v>
      </c>
      <c r="B351" s="4">
        <v>-0.51</v>
      </c>
    </row>
    <row r="352" spans="1:2" ht="15">
      <c r="A352" s="13">
        <v>33878</v>
      </c>
      <c r="B352" s="4">
        <v>1.49</v>
      </c>
    </row>
    <row r="353" spans="1:2" ht="15">
      <c r="A353" s="13">
        <v>33909</v>
      </c>
      <c r="B353" s="4">
        <v>2.48</v>
      </c>
    </row>
    <row r="354" spans="1:2" ht="15">
      <c r="A354" s="13">
        <v>33939</v>
      </c>
      <c r="B354" s="4">
        <v>-0.15</v>
      </c>
    </row>
    <row r="355" spans="1:2" ht="15">
      <c r="A355" s="13">
        <v>33970</v>
      </c>
      <c r="B355" s="4">
        <v>4.3099999999999996</v>
      </c>
    </row>
    <row r="356" spans="1:2" ht="15">
      <c r="A356" s="13">
        <v>34001</v>
      </c>
      <c r="B356" s="4">
        <v>4.83</v>
      </c>
    </row>
    <row r="357" spans="1:2" ht="15">
      <c r="A357" s="13">
        <v>34029</v>
      </c>
      <c r="B357" s="4">
        <v>3.14</v>
      </c>
    </row>
    <row r="358" spans="1:2" ht="15">
      <c r="A358" s="13">
        <v>34060</v>
      </c>
      <c r="B358" s="4">
        <v>3.73</v>
      </c>
    </row>
    <row r="359" spans="1:2" ht="15">
      <c r="A359" s="13">
        <v>34090</v>
      </c>
      <c r="B359" s="4">
        <v>0.38</v>
      </c>
    </row>
    <row r="360" spans="1:2" ht="15">
      <c r="A360" s="13">
        <v>34121</v>
      </c>
      <c r="B360" s="4">
        <v>0.22</v>
      </c>
    </row>
    <row r="361" spans="1:2" ht="15">
      <c r="A361" s="13">
        <v>34151</v>
      </c>
      <c r="B361" s="4">
        <v>4.55</v>
      </c>
    </row>
    <row r="362" spans="1:2" ht="15">
      <c r="A362" s="13">
        <v>34182</v>
      </c>
      <c r="B362" s="4">
        <v>3.16</v>
      </c>
    </row>
    <row r="363" spans="1:2" ht="15">
      <c r="A363" s="13">
        <v>34213</v>
      </c>
      <c r="B363" s="4">
        <v>2.65</v>
      </c>
    </row>
    <row r="364" spans="1:2" ht="15">
      <c r="A364" s="13">
        <v>34243</v>
      </c>
      <c r="B364" s="4">
        <v>3.37</v>
      </c>
    </row>
    <row r="365" spans="1:2" ht="15">
      <c r="A365" s="13">
        <v>34274</v>
      </c>
      <c r="B365" s="4">
        <v>-2.72</v>
      </c>
    </row>
    <row r="366" spans="1:2" ht="15">
      <c r="A366" s="13">
        <v>34304</v>
      </c>
      <c r="B366" s="4">
        <v>-4.74</v>
      </c>
    </row>
    <row r="367" spans="1:2" ht="15">
      <c r="A367" s="13">
        <v>34335</v>
      </c>
      <c r="B367" s="4">
        <v>2.36</v>
      </c>
    </row>
    <row r="368" spans="1:2" ht="15">
      <c r="A368" s="13">
        <v>34366</v>
      </c>
      <c r="B368" s="4">
        <v>0</v>
      </c>
    </row>
    <row r="369" spans="1:2" ht="15">
      <c r="A369" s="13">
        <v>34394</v>
      </c>
      <c r="B369" s="4">
        <v>-0.3</v>
      </c>
    </row>
    <row r="370" spans="1:2" ht="15">
      <c r="A370" s="13">
        <v>34425</v>
      </c>
      <c r="B370" s="4">
        <v>-1.27</v>
      </c>
    </row>
    <row r="371" spans="1:2" ht="15">
      <c r="A371" s="13">
        <v>34455</v>
      </c>
      <c r="B371" s="4">
        <v>0.39</v>
      </c>
    </row>
    <row r="372" spans="1:2" ht="15">
      <c r="A372" s="13">
        <v>34486</v>
      </c>
      <c r="B372" s="4">
        <v>-2.19</v>
      </c>
    </row>
    <row r="373" spans="1:2" ht="15">
      <c r="A373" s="13">
        <v>34516</v>
      </c>
      <c r="B373" s="4">
        <v>-0.87</v>
      </c>
    </row>
    <row r="374" spans="1:2" ht="15">
      <c r="A374" s="13">
        <v>34547</v>
      </c>
      <c r="B374" s="4">
        <v>0.18</v>
      </c>
    </row>
    <row r="375" spans="1:2" ht="15">
      <c r="A375" s="13">
        <v>34578</v>
      </c>
      <c r="B375" s="4">
        <v>1.55</v>
      </c>
    </row>
    <row r="376" spans="1:2" ht="15">
      <c r="A376" s="13">
        <v>34608</v>
      </c>
      <c r="B376" s="4">
        <v>1.31</v>
      </c>
    </row>
    <row r="377" spans="1:2" ht="15">
      <c r="A377" s="13">
        <v>34639</v>
      </c>
      <c r="B377" s="4">
        <v>1.49</v>
      </c>
    </row>
    <row r="378" spans="1:2" ht="15">
      <c r="A378" s="13">
        <v>34669</v>
      </c>
      <c r="B378" s="4">
        <v>-0.18</v>
      </c>
    </row>
    <row r="379" spans="1:2" ht="15">
      <c r="A379" s="13">
        <v>34700</v>
      </c>
      <c r="B379" s="4">
        <v>3.48</v>
      </c>
    </row>
    <row r="380" spans="1:2" ht="15">
      <c r="A380" s="13">
        <v>34731</v>
      </c>
      <c r="B380" s="4">
        <v>-1.81</v>
      </c>
    </row>
    <row r="381" spans="1:2" ht="15">
      <c r="A381" s="13">
        <v>34759</v>
      </c>
      <c r="B381" s="4">
        <v>-0.39</v>
      </c>
    </row>
    <row r="382" spans="1:2" ht="15">
      <c r="A382" s="13">
        <v>34790</v>
      </c>
      <c r="B382" s="4">
        <v>0.43</v>
      </c>
    </row>
    <row r="383" spans="1:2" ht="15">
      <c r="A383" s="13">
        <v>34820</v>
      </c>
      <c r="B383" s="4">
        <v>1.79</v>
      </c>
    </row>
    <row r="384" spans="1:2" ht="15">
      <c r="A384" s="13">
        <v>34851</v>
      </c>
      <c r="B384" s="4">
        <v>-0.42</v>
      </c>
    </row>
    <row r="385" spans="1:2" ht="15">
      <c r="A385" s="13">
        <v>34881</v>
      </c>
      <c r="B385" s="4">
        <v>2.93</v>
      </c>
    </row>
    <row r="386" spans="1:2" ht="15">
      <c r="A386" s="13">
        <v>34912</v>
      </c>
      <c r="B386" s="4">
        <v>2.56</v>
      </c>
    </row>
    <row r="387" spans="1:2" ht="15">
      <c r="A387" s="13">
        <v>34943</v>
      </c>
      <c r="B387" s="4">
        <v>0.16</v>
      </c>
    </row>
    <row r="388" spans="1:2" ht="15">
      <c r="A388" s="13">
        <v>34973</v>
      </c>
      <c r="B388" s="4">
        <v>2.9</v>
      </c>
    </row>
    <row r="389" spans="1:2" ht="15">
      <c r="A389" s="13">
        <v>35004</v>
      </c>
      <c r="B389" s="4">
        <v>4.16</v>
      </c>
    </row>
    <row r="390" spans="1:2" ht="15">
      <c r="A390" s="13">
        <v>35034</v>
      </c>
      <c r="B390" s="4">
        <v>-0.68</v>
      </c>
    </row>
    <row r="391" spans="1:2" ht="15">
      <c r="A391" s="13">
        <v>35065</v>
      </c>
      <c r="B391" s="4">
        <v>2.52</v>
      </c>
    </row>
    <row r="392" spans="1:2" ht="15">
      <c r="A392" s="13">
        <v>35096</v>
      </c>
      <c r="B392" s="4">
        <v>0.54</v>
      </c>
    </row>
    <row r="393" spans="1:2" ht="15">
      <c r="A393" s="13">
        <v>35125</v>
      </c>
      <c r="B393" s="4">
        <v>0.59</v>
      </c>
    </row>
    <row r="394" spans="1:2" ht="15">
      <c r="A394" s="13">
        <v>35156</v>
      </c>
      <c r="B394" s="4">
        <v>-1.84</v>
      </c>
    </row>
    <row r="395" spans="1:2" ht="15">
      <c r="A395" s="13">
        <v>35186</v>
      </c>
      <c r="B395" s="4">
        <v>-0.88</v>
      </c>
    </row>
    <row r="396" spans="1:2" ht="15">
      <c r="A396" s="13">
        <v>35217</v>
      </c>
      <c r="B396" s="4">
        <v>1.54</v>
      </c>
    </row>
    <row r="397" spans="1:2" ht="15">
      <c r="A397" s="13">
        <v>35247</v>
      </c>
      <c r="B397" s="4">
        <v>0.98</v>
      </c>
    </row>
    <row r="398" spans="1:2" ht="15">
      <c r="A398" s="13">
        <v>35278</v>
      </c>
      <c r="B398" s="4">
        <v>-0.16</v>
      </c>
    </row>
    <row r="399" spans="1:2" ht="15">
      <c r="A399" s="13">
        <v>35309</v>
      </c>
      <c r="B399" s="4">
        <v>0.01</v>
      </c>
    </row>
    <row r="400" spans="1:2" ht="15">
      <c r="A400" s="13">
        <v>35339</v>
      </c>
      <c r="B400" s="4">
        <v>2.7</v>
      </c>
    </row>
    <row r="401" spans="1:2" ht="15">
      <c r="A401" s="13">
        <v>35370</v>
      </c>
      <c r="B401" s="4">
        <v>3.79</v>
      </c>
    </row>
    <row r="402" spans="1:2" ht="15">
      <c r="A402" s="13">
        <v>35400</v>
      </c>
      <c r="B402" s="4">
        <v>-2.37</v>
      </c>
    </row>
    <row r="403" spans="1:2" ht="15">
      <c r="A403" s="13">
        <v>35431</v>
      </c>
      <c r="B403" s="4">
        <v>0.63</v>
      </c>
    </row>
    <row r="404" spans="1:2" ht="15">
      <c r="A404" s="13">
        <v>35462</v>
      </c>
      <c r="B404" s="4">
        <v>1.96</v>
      </c>
    </row>
    <row r="405" spans="1:2" ht="15">
      <c r="A405" s="13">
        <v>35490</v>
      </c>
      <c r="B405" s="4">
        <v>-2.13</v>
      </c>
    </row>
    <row r="406" spans="1:2" ht="15">
      <c r="A406" s="13">
        <v>35521</v>
      </c>
      <c r="B406" s="4">
        <v>0.9</v>
      </c>
    </row>
    <row r="407" spans="1:2" ht="15">
      <c r="A407" s="13">
        <v>35551</v>
      </c>
      <c r="B407" s="4">
        <v>4.84</v>
      </c>
    </row>
    <row r="408" spans="1:2" ht="15">
      <c r="A408" s="13">
        <v>35582</v>
      </c>
      <c r="B408" s="4">
        <v>-5.17</v>
      </c>
    </row>
    <row r="409" spans="1:2" ht="15">
      <c r="A409" s="13">
        <v>35612</v>
      </c>
      <c r="B409" s="4">
        <v>2.6</v>
      </c>
    </row>
    <row r="410" spans="1:2" ht="15">
      <c r="A410" s="13">
        <v>35643</v>
      </c>
      <c r="B410" s="4">
        <v>3.77</v>
      </c>
    </row>
    <row r="411" spans="1:2" ht="15">
      <c r="A411" s="13">
        <v>35674</v>
      </c>
      <c r="B411" s="4">
        <v>-2.56</v>
      </c>
    </row>
    <row r="412" spans="1:2" ht="15">
      <c r="A412" s="13">
        <v>35704</v>
      </c>
      <c r="B412" s="4">
        <v>1.47</v>
      </c>
    </row>
    <row r="413" spans="1:2" ht="15">
      <c r="A413" s="13">
        <v>35735</v>
      </c>
      <c r="B413" s="4">
        <v>-0.56999999999999995</v>
      </c>
    </row>
    <row r="414" spans="1:2" ht="15">
      <c r="A414" s="13">
        <v>35765</v>
      </c>
      <c r="B414" s="4">
        <v>0.33</v>
      </c>
    </row>
    <row r="415" spans="1:2" ht="15">
      <c r="A415" s="13">
        <v>35796</v>
      </c>
      <c r="B415" s="4">
        <v>3.98</v>
      </c>
    </row>
    <row r="416" spans="1:2" ht="15">
      <c r="A416" s="13">
        <v>35827</v>
      </c>
      <c r="B416" s="4">
        <v>0.14000000000000001</v>
      </c>
    </row>
    <row r="417" spans="1:2" ht="15">
      <c r="A417" s="13">
        <v>35855</v>
      </c>
      <c r="B417" s="4">
        <v>-1.1200000000000001</v>
      </c>
    </row>
    <row r="418" spans="1:2" ht="15">
      <c r="A418" s="13">
        <v>35886</v>
      </c>
      <c r="B418" s="4">
        <v>2.15</v>
      </c>
    </row>
    <row r="419" spans="1:2" ht="15">
      <c r="A419" s="13">
        <v>35916</v>
      </c>
      <c r="B419" s="4">
        <v>0.74</v>
      </c>
    </row>
    <row r="420" spans="1:2" ht="15">
      <c r="A420" s="13">
        <v>35947</v>
      </c>
      <c r="B420" s="4">
        <v>1.82</v>
      </c>
    </row>
    <row r="421" spans="1:2" ht="15">
      <c r="A421" s="13">
        <v>35977</v>
      </c>
      <c r="B421" s="4">
        <v>7.28</v>
      </c>
    </row>
    <row r="422" spans="1:2" ht="15">
      <c r="A422" s="13">
        <v>36008</v>
      </c>
      <c r="B422" s="4">
        <v>3.69</v>
      </c>
    </row>
    <row r="423" spans="1:2" ht="15">
      <c r="A423" s="13">
        <v>36039</v>
      </c>
      <c r="B423" s="4">
        <v>1.84</v>
      </c>
    </row>
    <row r="424" spans="1:2" ht="15">
      <c r="A424" s="13">
        <v>36069</v>
      </c>
      <c r="B424" s="4">
        <v>-0.81</v>
      </c>
    </row>
    <row r="425" spans="1:2" ht="15">
      <c r="A425" s="13">
        <v>36100</v>
      </c>
      <c r="B425" s="4">
        <v>-5.37</v>
      </c>
    </row>
    <row r="426" spans="1:2" ht="15">
      <c r="A426" s="13">
        <v>36130</v>
      </c>
      <c r="B426" s="4">
        <v>1.2</v>
      </c>
    </row>
    <row r="427" spans="1:2" ht="15">
      <c r="A427" s="13">
        <v>36161</v>
      </c>
      <c r="B427" s="4">
        <v>8.92</v>
      </c>
    </row>
    <row r="428" spans="1:2" ht="15">
      <c r="A428" s="13">
        <v>36192</v>
      </c>
      <c r="B428" s="4">
        <v>3.03</v>
      </c>
    </row>
    <row r="429" spans="1:2" ht="15">
      <c r="A429" s="13">
        <v>36220</v>
      </c>
      <c r="B429" s="4">
        <v>-0.1</v>
      </c>
    </row>
    <row r="430" spans="1:2" ht="15">
      <c r="A430" s="13">
        <v>36251</v>
      </c>
      <c r="B430" s="4">
        <v>-1.27</v>
      </c>
    </row>
    <row r="431" spans="1:2" ht="15">
      <c r="A431" s="13">
        <v>36281</v>
      </c>
      <c r="B431" s="4">
        <v>-9.0399999999999991</v>
      </c>
    </row>
    <row r="432" spans="1:2" ht="15">
      <c r="A432" s="13">
        <v>36312</v>
      </c>
      <c r="B432" s="4">
        <v>-5.19</v>
      </c>
    </row>
    <row r="433" spans="1:2" ht="15">
      <c r="A433" s="13">
        <v>36342</v>
      </c>
      <c r="B433" s="4">
        <v>5.0599999999999996</v>
      </c>
    </row>
    <row r="434" spans="1:2" ht="15">
      <c r="A434" s="13">
        <v>36373</v>
      </c>
      <c r="B434" s="4">
        <v>1.66</v>
      </c>
    </row>
    <row r="435" spans="1:2" ht="15">
      <c r="A435" s="13">
        <v>36404</v>
      </c>
      <c r="B435" s="4">
        <v>3.12</v>
      </c>
    </row>
    <row r="436" spans="1:2" ht="15">
      <c r="A436" s="13">
        <v>36434</v>
      </c>
      <c r="B436" s="4">
        <v>6.47</v>
      </c>
    </row>
    <row r="437" spans="1:2" ht="15">
      <c r="A437" s="13">
        <v>36465</v>
      </c>
      <c r="B437" s="4">
        <v>5.5</v>
      </c>
    </row>
    <row r="438" spans="1:2" ht="15">
      <c r="A438" s="13">
        <v>36495</v>
      </c>
      <c r="B438" s="4">
        <v>5.64</v>
      </c>
    </row>
    <row r="439" spans="1:2" ht="15">
      <c r="A439" s="13">
        <v>36526</v>
      </c>
      <c r="B439" s="4">
        <v>13.22</v>
      </c>
    </row>
    <row r="440" spans="1:2" ht="15">
      <c r="A440" s="13">
        <v>36557</v>
      </c>
      <c r="B440" s="4">
        <v>1.92</v>
      </c>
    </row>
    <row r="441" spans="1:2" ht="15">
      <c r="A441" s="13">
        <v>36586</v>
      </c>
      <c r="B441" s="4">
        <v>18.2</v>
      </c>
    </row>
    <row r="442" spans="1:2" ht="15">
      <c r="A442" s="13">
        <v>36617</v>
      </c>
      <c r="B442" s="4">
        <v>-6.83</v>
      </c>
    </row>
    <row r="443" spans="1:2" ht="15">
      <c r="A443" s="13">
        <v>36647</v>
      </c>
      <c r="B443" s="4">
        <v>-8.39</v>
      </c>
    </row>
    <row r="444" spans="1:2" ht="15">
      <c r="A444" s="13">
        <v>36678</v>
      </c>
      <c r="B444" s="4">
        <v>-8.98</v>
      </c>
    </row>
    <row r="445" spans="1:2" ht="15">
      <c r="A445" s="13">
        <v>36708</v>
      </c>
      <c r="B445" s="4">
        <v>16.600000000000001</v>
      </c>
    </row>
    <row r="446" spans="1:2" ht="15">
      <c r="A446" s="13">
        <v>36739</v>
      </c>
      <c r="B446" s="4">
        <v>-0.05</v>
      </c>
    </row>
    <row r="447" spans="1:2" ht="15">
      <c r="A447" s="13">
        <v>36770</v>
      </c>
      <c r="B447" s="4">
        <v>5.73</v>
      </c>
    </row>
    <row r="448" spans="1:2" ht="15">
      <c r="A448" s="13">
        <v>36800</v>
      </c>
      <c r="B448" s="4">
        <v>1.97</v>
      </c>
    </row>
    <row r="449" spans="1:2" ht="15">
      <c r="A449" s="13">
        <v>36831</v>
      </c>
      <c r="B449" s="4">
        <v>-4.4800000000000004</v>
      </c>
    </row>
    <row r="450" spans="1:2" ht="15">
      <c r="A450" s="13">
        <v>36861</v>
      </c>
      <c r="B450" s="4">
        <v>-2.3199999999999998</v>
      </c>
    </row>
    <row r="451" spans="1:2" ht="15">
      <c r="A451" s="13">
        <v>36892</v>
      </c>
      <c r="B451" s="4">
        <v>6.74</v>
      </c>
    </row>
    <row r="452" spans="1:2" ht="15">
      <c r="A452" s="13">
        <v>36923</v>
      </c>
      <c r="B452" s="4">
        <v>-25.3</v>
      </c>
    </row>
    <row r="453" spans="1:2" ht="15">
      <c r="A453" s="13">
        <v>36951</v>
      </c>
      <c r="B453" s="4">
        <v>12.57</v>
      </c>
    </row>
    <row r="454" spans="1:2" ht="15">
      <c r="A454" s="13">
        <v>36982</v>
      </c>
      <c r="B454" s="4">
        <v>8.5500000000000007</v>
      </c>
    </row>
    <row r="455" spans="1:2" ht="15">
      <c r="A455" s="13">
        <v>37012</v>
      </c>
      <c r="B455" s="4">
        <v>-7.9</v>
      </c>
    </row>
    <row r="456" spans="1:2" ht="15">
      <c r="A456" s="13">
        <v>37043</v>
      </c>
      <c r="B456" s="4">
        <v>2.21</v>
      </c>
    </row>
    <row r="457" spans="1:2" ht="15">
      <c r="A457" s="13">
        <v>37073</v>
      </c>
      <c r="B457" s="4">
        <v>0.38</v>
      </c>
    </row>
    <row r="458" spans="1:2" ht="15">
      <c r="A458" s="13">
        <v>37104</v>
      </c>
      <c r="B458" s="4">
        <v>5.58</v>
      </c>
    </row>
    <row r="459" spans="1:2" ht="15">
      <c r="A459" s="13">
        <v>37135</v>
      </c>
      <c r="B459" s="4">
        <v>5.53</v>
      </c>
    </row>
    <row r="460" spans="1:2" ht="15">
      <c r="A460" s="13">
        <v>37165</v>
      </c>
      <c r="B460" s="4">
        <v>11.48</v>
      </c>
    </row>
    <row r="461" spans="1:2" ht="15">
      <c r="A461" s="13">
        <v>37196</v>
      </c>
      <c r="B461" s="4">
        <v>-8.4700000000000006</v>
      </c>
    </row>
    <row r="462" spans="1:2" ht="15">
      <c r="A462" s="13">
        <v>37226</v>
      </c>
      <c r="B462" s="4">
        <v>-8.69</v>
      </c>
    </row>
    <row r="463" spans="1:2" ht="15">
      <c r="A463" s="13">
        <v>37257</v>
      </c>
      <c r="B463" s="4">
        <v>7.0000000000000007E-2</v>
      </c>
    </row>
    <row r="464" spans="1:2" ht="15">
      <c r="A464" s="13">
        <v>37288</v>
      </c>
      <c r="B464" s="4">
        <v>3.75</v>
      </c>
    </row>
    <row r="465" spans="1:2" ht="15">
      <c r="A465" s="13">
        <v>37316</v>
      </c>
      <c r="B465" s="4">
        <v>6.82</v>
      </c>
    </row>
    <row r="466" spans="1:2" ht="15">
      <c r="A466" s="13">
        <v>37347</v>
      </c>
      <c r="B466" s="4">
        <v>-1.64</v>
      </c>
    </row>
    <row r="467" spans="1:2" ht="15">
      <c r="A467" s="13">
        <v>37377</v>
      </c>
      <c r="B467" s="4">
        <v>7.63</v>
      </c>
    </row>
    <row r="468" spans="1:2" ht="15">
      <c r="A468" s="13">
        <v>37408</v>
      </c>
      <c r="B468" s="4">
        <v>3.16</v>
      </c>
    </row>
    <row r="469" spans="1:2" ht="15">
      <c r="A469" s="13">
        <v>37438</v>
      </c>
      <c r="B469" s="4">
        <v>6.03</v>
      </c>
    </row>
    <row r="470" spans="1:2" ht="15">
      <c r="A470" s="13">
        <v>37469</v>
      </c>
      <c r="B470" s="4">
        <v>3.77</v>
      </c>
    </row>
    <row r="471" spans="1:2" ht="15">
      <c r="A471" s="13">
        <v>37500</v>
      </c>
      <c r="B471" s="4">
        <v>1.9</v>
      </c>
    </row>
    <row r="472" spans="1:2" ht="15">
      <c r="A472" s="13">
        <v>37530</v>
      </c>
      <c r="B472" s="4">
        <v>9.1300000000000008</v>
      </c>
    </row>
    <row r="473" spans="1:2" ht="15">
      <c r="A473" s="13">
        <v>37561</v>
      </c>
      <c r="B473" s="4">
        <v>-5.58</v>
      </c>
    </row>
    <row r="474" spans="1:2" ht="15">
      <c r="A474" s="13">
        <v>37591</v>
      </c>
      <c r="B474" s="4">
        <v>-16.329999999999998</v>
      </c>
    </row>
    <row r="475" spans="1:2" ht="15">
      <c r="A475" s="13">
        <v>37622</v>
      </c>
      <c r="B475" s="4">
        <v>9.64</v>
      </c>
    </row>
    <row r="476" spans="1:2" ht="15">
      <c r="A476" s="13">
        <v>37653</v>
      </c>
      <c r="B476" s="4">
        <v>1.55</v>
      </c>
    </row>
    <row r="477" spans="1:2" ht="15">
      <c r="A477" s="13">
        <v>37681</v>
      </c>
      <c r="B477" s="4">
        <v>1.17</v>
      </c>
    </row>
    <row r="478" spans="1:2" ht="15">
      <c r="A478" s="13">
        <v>37712</v>
      </c>
      <c r="B478" s="4">
        <v>1.48</v>
      </c>
    </row>
    <row r="479" spans="1:2" ht="15">
      <c r="A479" s="13">
        <v>37742</v>
      </c>
      <c r="B479" s="4">
        <v>-9.33</v>
      </c>
    </row>
    <row r="480" spans="1:2" ht="15">
      <c r="A480" s="13">
        <v>37773</v>
      </c>
      <c r="B480" s="4">
        <v>-10.7</v>
      </c>
    </row>
    <row r="481" spans="1:2" ht="15">
      <c r="A481" s="13">
        <v>37803</v>
      </c>
      <c r="B481" s="4">
        <v>-1</v>
      </c>
    </row>
    <row r="482" spans="1:2" ht="15">
      <c r="A482" s="13">
        <v>37834</v>
      </c>
      <c r="B482" s="4">
        <v>-0.24</v>
      </c>
    </row>
    <row r="483" spans="1:2" ht="15">
      <c r="A483" s="13">
        <v>37865</v>
      </c>
      <c r="B483" s="4">
        <v>-0.62</v>
      </c>
    </row>
    <row r="484" spans="1:2" ht="15">
      <c r="A484" s="13">
        <v>37895</v>
      </c>
      <c r="B484" s="4">
        <v>-0.19</v>
      </c>
    </row>
    <row r="485" spans="1:2" ht="15">
      <c r="A485" s="13">
        <v>37926</v>
      </c>
      <c r="B485" s="4">
        <v>3.99</v>
      </c>
    </row>
    <row r="486" spans="1:2" ht="15">
      <c r="A486" s="13">
        <v>37956</v>
      </c>
      <c r="B486" s="4">
        <v>1.46</v>
      </c>
    </row>
    <row r="487" spans="1:2" ht="15">
      <c r="A487" s="13">
        <v>37987</v>
      </c>
      <c r="B487" s="4">
        <v>-5.57</v>
      </c>
    </row>
    <row r="488" spans="1:2" ht="15">
      <c r="A488" s="13">
        <v>38018</v>
      </c>
      <c r="B488" s="4">
        <v>2.58</v>
      </c>
    </row>
    <row r="489" spans="1:2" ht="15">
      <c r="A489" s="13">
        <v>38047</v>
      </c>
      <c r="B489" s="4">
        <v>-1.1399999999999999</v>
      </c>
    </row>
    <row r="490" spans="1:2" ht="15">
      <c r="A490" s="13">
        <v>38078</v>
      </c>
      <c r="B490" s="4">
        <v>0.17</v>
      </c>
    </row>
    <row r="491" spans="1:2" ht="15">
      <c r="A491" s="13">
        <v>38108</v>
      </c>
      <c r="B491" s="4">
        <v>-5.38</v>
      </c>
    </row>
    <row r="492" spans="1:2" ht="15">
      <c r="A492" s="13">
        <v>38139</v>
      </c>
      <c r="B492" s="4">
        <v>1.5</v>
      </c>
    </row>
    <row r="493" spans="1:2" ht="15">
      <c r="A493" s="13">
        <v>38169</v>
      </c>
      <c r="B493" s="4">
        <v>2.0499999999999998</v>
      </c>
    </row>
    <row r="494" spans="1:2" ht="15">
      <c r="A494" s="13">
        <v>38200</v>
      </c>
      <c r="B494" s="4">
        <v>-2.29</v>
      </c>
    </row>
    <row r="495" spans="1:2" ht="15">
      <c r="A495" s="13">
        <v>38231</v>
      </c>
      <c r="B495" s="4">
        <v>-1.59</v>
      </c>
    </row>
    <row r="496" spans="1:2" ht="15">
      <c r="A496" s="13">
        <v>38261</v>
      </c>
      <c r="B496" s="4">
        <v>5.49</v>
      </c>
    </row>
    <row r="497" spans="1:2" ht="15">
      <c r="A497" s="13">
        <v>38292</v>
      </c>
      <c r="B497" s="4">
        <v>-1.38</v>
      </c>
    </row>
    <row r="498" spans="1:2" ht="15">
      <c r="A498" s="13">
        <v>38322</v>
      </c>
      <c r="B498" s="4">
        <v>3.16</v>
      </c>
    </row>
    <row r="499" spans="1:2" ht="15">
      <c r="A499" s="13">
        <v>38353</v>
      </c>
      <c r="B499" s="4">
        <v>-2.87</v>
      </c>
    </row>
    <row r="500" spans="1:2" ht="15">
      <c r="A500" s="13">
        <v>38384</v>
      </c>
      <c r="B500" s="4">
        <v>3.05</v>
      </c>
    </row>
    <row r="501" spans="1:2" ht="15">
      <c r="A501" s="13">
        <v>38412</v>
      </c>
      <c r="B501" s="4">
        <v>3.37</v>
      </c>
    </row>
    <row r="502" spans="1:2" ht="15">
      <c r="A502" s="13">
        <v>38443</v>
      </c>
      <c r="B502" s="4">
        <v>0.41</v>
      </c>
    </row>
    <row r="503" spans="1:2" ht="15">
      <c r="A503" s="13">
        <v>38473</v>
      </c>
      <c r="B503" s="4">
        <v>-0.69</v>
      </c>
    </row>
    <row r="504" spans="1:2" ht="15">
      <c r="A504" s="13">
        <v>38504</v>
      </c>
      <c r="B504" s="4">
        <v>0.45</v>
      </c>
    </row>
    <row r="505" spans="1:2" ht="15">
      <c r="A505" s="13">
        <v>38534</v>
      </c>
      <c r="B505" s="4">
        <v>2.0499999999999998</v>
      </c>
    </row>
    <row r="506" spans="1:2" ht="15">
      <c r="A506" s="13">
        <v>38565</v>
      </c>
      <c r="B506" s="4">
        <v>0.06</v>
      </c>
    </row>
    <row r="507" spans="1:2" ht="15">
      <c r="A507" s="13">
        <v>38596</v>
      </c>
      <c r="B507" s="4">
        <v>2.08</v>
      </c>
    </row>
    <row r="508" spans="1:2" ht="15">
      <c r="A508" s="13">
        <v>38626</v>
      </c>
      <c r="B508" s="4">
        <v>3.43</v>
      </c>
    </row>
    <row r="509" spans="1:2" ht="15">
      <c r="A509" s="13">
        <v>38657</v>
      </c>
      <c r="B509" s="4">
        <v>-1.39</v>
      </c>
    </row>
    <row r="510" spans="1:2" ht="15">
      <c r="A510" s="13">
        <v>38687</v>
      </c>
      <c r="B510" s="4">
        <v>0.35</v>
      </c>
    </row>
    <row r="511" spans="1:2" ht="15">
      <c r="A511" s="13">
        <v>38718</v>
      </c>
      <c r="B511" s="4">
        <v>0.77</v>
      </c>
    </row>
    <row r="512" spans="1:2" ht="15">
      <c r="A512" s="13">
        <v>38749</v>
      </c>
      <c r="B512" s="4">
        <v>2.5299999999999998</v>
      </c>
    </row>
    <row r="513" spans="1:2" ht="15">
      <c r="A513" s="13">
        <v>38777</v>
      </c>
      <c r="B513" s="4">
        <v>-1.84</v>
      </c>
    </row>
    <row r="514" spans="1:2" ht="15">
      <c r="A514" s="13">
        <v>38808</v>
      </c>
      <c r="B514" s="4">
        <v>1.26</v>
      </c>
    </row>
    <row r="515" spans="1:2" ht="15">
      <c r="A515" s="13">
        <v>38838</v>
      </c>
      <c r="B515" s="4">
        <v>0.64</v>
      </c>
    </row>
    <row r="516" spans="1:2" ht="15">
      <c r="A516" s="13">
        <v>38869</v>
      </c>
      <c r="B516" s="4">
        <v>-3.7</v>
      </c>
    </row>
    <row r="517" spans="1:2" ht="15">
      <c r="A517" s="13">
        <v>38899</v>
      </c>
      <c r="B517" s="4">
        <v>1.54</v>
      </c>
    </row>
    <row r="518" spans="1:2" ht="15">
      <c r="A518" s="13">
        <v>38930</v>
      </c>
      <c r="B518" s="4">
        <v>-2.12</v>
      </c>
    </row>
    <row r="519" spans="1:2" ht="15">
      <c r="A519" s="13">
        <v>38961</v>
      </c>
      <c r="B519" s="4">
        <v>-3.38</v>
      </c>
    </row>
    <row r="520" spans="1:2" ht="15">
      <c r="A520" s="13">
        <v>38991</v>
      </c>
      <c r="B520" s="4">
        <v>-0.96</v>
      </c>
    </row>
    <row r="521" spans="1:2" ht="15">
      <c r="A521" s="13">
        <v>39022</v>
      </c>
      <c r="B521" s="4">
        <v>-0.2</v>
      </c>
    </row>
    <row r="522" spans="1:2" ht="15">
      <c r="A522" s="13">
        <v>39052</v>
      </c>
      <c r="B522" s="4">
        <v>-1.03</v>
      </c>
    </row>
    <row r="523" spans="1:2" ht="15">
      <c r="A523" s="13">
        <v>39083</v>
      </c>
      <c r="B523" s="4">
        <v>0.79</v>
      </c>
    </row>
    <row r="524" spans="1:2" ht="15">
      <c r="A524" s="13">
        <v>39114</v>
      </c>
      <c r="B524" s="4">
        <v>0.24</v>
      </c>
    </row>
    <row r="525" spans="1:2" ht="15">
      <c r="A525" s="13">
        <v>39142</v>
      </c>
      <c r="B525" s="4">
        <v>-1.35</v>
      </c>
    </row>
    <row r="526" spans="1:2" ht="15">
      <c r="A526" s="13">
        <v>39173</v>
      </c>
      <c r="B526" s="4">
        <v>2.56</v>
      </c>
    </row>
    <row r="527" spans="1:2" ht="15">
      <c r="A527" s="13">
        <v>39203</v>
      </c>
      <c r="B527" s="4">
        <v>-0.24</v>
      </c>
    </row>
    <row r="528" spans="1:2" ht="15">
      <c r="A528" s="13">
        <v>39234</v>
      </c>
      <c r="B528" s="4">
        <v>-0.34</v>
      </c>
    </row>
    <row r="529" spans="1:2" ht="15">
      <c r="A529" s="13">
        <v>39264</v>
      </c>
      <c r="B529" s="4">
        <v>0.51</v>
      </c>
    </row>
    <row r="530" spans="1:2" ht="15">
      <c r="A530" s="13">
        <v>39295</v>
      </c>
      <c r="B530" s="4">
        <v>2.94</v>
      </c>
    </row>
    <row r="531" spans="1:2" ht="15">
      <c r="A531" s="13">
        <v>39326</v>
      </c>
      <c r="B531" s="4">
        <v>0.1</v>
      </c>
    </row>
    <row r="532" spans="1:2" ht="15">
      <c r="A532" s="13">
        <v>39356</v>
      </c>
      <c r="B532" s="4">
        <v>4.63</v>
      </c>
    </row>
    <row r="533" spans="1:2" ht="15">
      <c r="A533" s="13">
        <v>39387</v>
      </c>
      <c r="B533" s="4">
        <v>5.0199999999999996</v>
      </c>
    </row>
    <row r="534" spans="1:2" ht="15">
      <c r="A534" s="13">
        <v>39417</v>
      </c>
      <c r="B534" s="4">
        <v>0.99</v>
      </c>
    </row>
    <row r="535" spans="1:2" ht="15">
      <c r="A535" s="13">
        <v>39448</v>
      </c>
      <c r="B535" s="4">
        <v>6.63</v>
      </c>
    </row>
    <row r="536" spans="1:2" ht="15">
      <c r="A536" s="13">
        <v>39479</v>
      </c>
      <c r="B536" s="4">
        <v>-7.75</v>
      </c>
    </row>
    <row r="537" spans="1:2" ht="15">
      <c r="A537" s="13">
        <v>39508</v>
      </c>
      <c r="B537" s="4">
        <v>6.1</v>
      </c>
    </row>
    <row r="538" spans="1:2" ht="15">
      <c r="A538" s="13">
        <v>39539</v>
      </c>
      <c r="B538" s="4">
        <v>4.2699999999999996</v>
      </c>
    </row>
    <row r="539" spans="1:2" ht="15">
      <c r="A539" s="13">
        <v>39569</v>
      </c>
      <c r="B539" s="4">
        <v>-0.31</v>
      </c>
    </row>
    <row r="540" spans="1:2" ht="15">
      <c r="A540" s="13">
        <v>39600</v>
      </c>
      <c r="B540" s="4">
        <v>3.31</v>
      </c>
    </row>
    <row r="541" spans="1:2" ht="15">
      <c r="A541" s="13">
        <v>39630</v>
      </c>
      <c r="B541" s="4">
        <v>12.75</v>
      </c>
    </row>
    <row r="542" spans="1:2" ht="15">
      <c r="A542" s="13">
        <v>39661</v>
      </c>
      <c r="B542" s="4">
        <v>-5.13</v>
      </c>
    </row>
    <row r="543" spans="1:2" ht="15">
      <c r="A543" s="13">
        <v>39692</v>
      </c>
      <c r="B543" s="4">
        <v>-4.0199999999999996</v>
      </c>
    </row>
    <row r="544" spans="1:2" ht="15">
      <c r="A544" s="13">
        <v>39722</v>
      </c>
      <c r="B544" s="4">
        <v>0.28000000000000003</v>
      </c>
    </row>
    <row r="545" spans="1:2" ht="15">
      <c r="A545" s="13">
        <v>39753</v>
      </c>
      <c r="B545" s="4">
        <v>7.85</v>
      </c>
    </row>
    <row r="546" spans="1:2" ht="15">
      <c r="A546" s="13">
        <v>39783</v>
      </c>
      <c r="B546" s="4">
        <v>7.17</v>
      </c>
    </row>
    <row r="547" spans="1:2" ht="15">
      <c r="A547" s="13">
        <v>39814</v>
      </c>
      <c r="B547" s="4">
        <v>-5.09</v>
      </c>
    </row>
    <row r="548" spans="1:2" ht="15">
      <c r="A548" s="13">
        <v>39845</v>
      </c>
      <c r="B548" s="4">
        <v>-2.1800000000000002</v>
      </c>
    </row>
    <row r="549" spans="1:2" ht="15">
      <c r="A549" s="13">
        <v>39873</v>
      </c>
      <c r="B549" s="4">
        <v>4.41</v>
      </c>
    </row>
    <row r="550" spans="1:2" ht="15">
      <c r="A550" s="13">
        <v>39904</v>
      </c>
      <c r="B550" s="4">
        <v>-11.87</v>
      </c>
    </row>
    <row r="551" spans="1:2" ht="15">
      <c r="A551" s="13">
        <v>39934</v>
      </c>
      <c r="B551" s="4">
        <v>-34.299999999999997</v>
      </c>
    </row>
    <row r="552" spans="1:2" ht="15">
      <c r="A552" s="13">
        <v>39965</v>
      </c>
      <c r="B552" s="4">
        <v>-12.49</v>
      </c>
    </row>
    <row r="553" spans="1:2" ht="15">
      <c r="A553" s="13">
        <v>39995</v>
      </c>
      <c r="B553" s="4">
        <v>5.48</v>
      </c>
    </row>
    <row r="554" spans="1:2" ht="15">
      <c r="A554" s="13">
        <v>40026</v>
      </c>
      <c r="B554" s="4">
        <v>-5.55</v>
      </c>
    </row>
    <row r="555" spans="1:2" ht="15">
      <c r="A555" s="13">
        <v>40057</v>
      </c>
      <c r="B555" s="4">
        <v>-9.07</v>
      </c>
    </row>
    <row r="556" spans="1:2" ht="15">
      <c r="A556" s="13">
        <v>40087</v>
      </c>
      <c r="B556" s="4">
        <v>-4.79</v>
      </c>
    </row>
    <row r="557" spans="1:2" ht="15">
      <c r="A557" s="13">
        <v>40118</v>
      </c>
      <c r="B557" s="4">
        <v>2.61</v>
      </c>
    </row>
    <row r="558" spans="1:2" ht="15">
      <c r="A558" s="13">
        <v>40148</v>
      </c>
      <c r="B558" s="4">
        <v>0.3</v>
      </c>
    </row>
    <row r="559" spans="1:2" ht="15">
      <c r="A559" s="13">
        <v>40179</v>
      </c>
      <c r="B559" s="4">
        <v>3.01</v>
      </c>
    </row>
    <row r="560" spans="1:2" ht="15">
      <c r="A560" s="13">
        <v>40210</v>
      </c>
      <c r="B560" s="4">
        <v>-5.4</v>
      </c>
    </row>
    <row r="561" spans="1:2" ht="15">
      <c r="A561" s="13">
        <v>40238</v>
      </c>
      <c r="B561" s="4">
        <v>3.74</v>
      </c>
    </row>
    <row r="562" spans="1:2" ht="15">
      <c r="A562" s="13">
        <v>40269</v>
      </c>
      <c r="B562" s="4">
        <v>3.76</v>
      </c>
    </row>
    <row r="563" spans="1:2" ht="15">
      <c r="A563" s="13">
        <v>40299</v>
      </c>
      <c r="B563" s="4">
        <v>3.16</v>
      </c>
    </row>
    <row r="564" spans="1:2" ht="15">
      <c r="A564" s="13">
        <v>40330</v>
      </c>
      <c r="B564" s="4">
        <v>-0.25</v>
      </c>
    </row>
    <row r="565" spans="1:2" ht="15">
      <c r="A565" s="13">
        <v>40360</v>
      </c>
      <c r="B565" s="4">
        <v>-2.76</v>
      </c>
    </row>
    <row r="566" spans="1:2" ht="15">
      <c r="A566" s="13">
        <v>40391</v>
      </c>
      <c r="B566" s="4">
        <v>1.88</v>
      </c>
    </row>
    <row r="567" spans="1:2" ht="15">
      <c r="A567" s="13">
        <v>40422</v>
      </c>
      <c r="B567" s="4">
        <v>-0.06</v>
      </c>
    </row>
    <row r="568" spans="1:2" ht="15">
      <c r="A568" s="13">
        <v>40452</v>
      </c>
      <c r="B568" s="4">
        <v>1.41</v>
      </c>
    </row>
    <row r="569" spans="1:2" ht="15">
      <c r="A569" s="13">
        <v>40483</v>
      </c>
      <c r="B569" s="4">
        <v>1.58</v>
      </c>
    </row>
    <row r="570" spans="1:2" ht="15">
      <c r="A570" s="13">
        <v>40513</v>
      </c>
      <c r="B570" s="4">
        <v>2.66</v>
      </c>
    </row>
    <row r="571" spans="1:2" ht="15">
      <c r="A571" s="13">
        <v>40544</v>
      </c>
      <c r="B571" s="4">
        <v>-3.03</v>
      </c>
    </row>
    <row r="572" spans="1:2" ht="15">
      <c r="A572" s="13">
        <v>40575</v>
      </c>
      <c r="B572" s="4">
        <v>-0.28999999999999998</v>
      </c>
    </row>
    <row r="573" spans="1:2" ht="15">
      <c r="A573" s="13">
        <v>40603</v>
      </c>
      <c r="B573" s="4">
        <v>1.99</v>
      </c>
    </row>
    <row r="574" spans="1:2" ht="15">
      <c r="A574" s="13">
        <v>40634</v>
      </c>
      <c r="B574" s="4">
        <v>3.4</v>
      </c>
    </row>
    <row r="575" spans="1:2" ht="15">
      <c r="A575" s="13">
        <v>40664</v>
      </c>
      <c r="B575" s="4">
        <v>0.04</v>
      </c>
    </row>
    <row r="576" spans="1:2" ht="15">
      <c r="A576" s="13">
        <v>40695</v>
      </c>
      <c r="B576" s="4">
        <v>-0.62</v>
      </c>
    </row>
    <row r="577" spans="1:2" ht="15">
      <c r="A577" s="13">
        <v>40725</v>
      </c>
      <c r="B577" s="4">
        <v>1.78</v>
      </c>
    </row>
    <row r="578" spans="1:2" ht="15">
      <c r="A578" s="13">
        <v>40756</v>
      </c>
      <c r="B578" s="4">
        <v>0.18</v>
      </c>
    </row>
    <row r="579" spans="1:2" ht="15">
      <c r="A579" s="13">
        <v>40787</v>
      </c>
      <c r="B579" s="4">
        <v>-0.28000000000000003</v>
      </c>
    </row>
    <row r="580" spans="1:2" ht="15">
      <c r="A580" s="13">
        <v>40817</v>
      </c>
      <c r="B580" s="4">
        <v>-2.42</v>
      </c>
    </row>
    <row r="581" spans="1:2" ht="15">
      <c r="A581" s="13">
        <v>40848</v>
      </c>
      <c r="B581" s="4">
        <v>-1.43</v>
      </c>
    </row>
    <row r="582" spans="1:2" ht="15">
      <c r="A582" s="13">
        <v>40878</v>
      </c>
      <c r="B582" s="4">
        <v>3.84</v>
      </c>
    </row>
    <row r="583" spans="1:2" ht="15">
      <c r="A583" s="13">
        <v>40909</v>
      </c>
      <c r="B583" s="4">
        <v>1.81</v>
      </c>
    </row>
    <row r="584" spans="1:2" ht="15">
      <c r="A584" s="13">
        <v>40940</v>
      </c>
      <c r="B584" s="4">
        <v>-7.91</v>
      </c>
    </row>
    <row r="585" spans="1:2" ht="15">
      <c r="A585" s="13">
        <v>40969</v>
      </c>
      <c r="B585" s="4">
        <v>-0.28999999999999998</v>
      </c>
    </row>
    <row r="586" spans="1:2" ht="15">
      <c r="A586" s="13">
        <v>41000</v>
      </c>
      <c r="B586" s="4">
        <v>1.3</v>
      </c>
    </row>
    <row r="587" spans="1:2" ht="15">
      <c r="A587" s="13">
        <v>41030</v>
      </c>
      <c r="B587" s="4">
        <v>3.75</v>
      </c>
    </row>
    <row r="588" spans="1:2" ht="15">
      <c r="A588" s="13">
        <v>41061</v>
      </c>
      <c r="B588" s="4">
        <v>6.49</v>
      </c>
    </row>
    <row r="589" spans="1:2" ht="15">
      <c r="A589" s="13">
        <v>41091</v>
      </c>
      <c r="B589" s="4">
        <v>-1.06</v>
      </c>
    </row>
    <row r="590" spans="1:2" ht="15">
      <c r="A590" s="13">
        <v>41122</v>
      </c>
      <c r="B590" s="4">
        <v>3.04</v>
      </c>
    </row>
    <row r="591" spans="1:2" ht="15">
      <c r="A591" s="13">
        <v>41153</v>
      </c>
      <c r="B591" s="4">
        <v>-2.37</v>
      </c>
    </row>
    <row r="592" spans="1:2" ht="15">
      <c r="A592" s="13">
        <v>41183</v>
      </c>
      <c r="B592" s="4">
        <v>-1.1399999999999999</v>
      </c>
    </row>
    <row r="593" spans="1:2" ht="15">
      <c r="A593" s="13">
        <v>41214</v>
      </c>
      <c r="B593" s="4">
        <v>0.14000000000000001</v>
      </c>
    </row>
    <row r="594" spans="1:2" ht="15">
      <c r="A594" s="13">
        <v>41244</v>
      </c>
      <c r="B594" s="4">
        <v>0.49</v>
      </c>
    </row>
    <row r="595" spans="1:2" ht="15">
      <c r="A595" s="13">
        <v>41275</v>
      </c>
      <c r="B595" s="4">
        <v>-2.86</v>
      </c>
    </row>
    <row r="596" spans="1:2" ht="15">
      <c r="A596" s="13">
        <v>41306</v>
      </c>
      <c r="B596" s="4">
        <v>-1.79</v>
      </c>
    </row>
    <row r="597" spans="1:2" ht="15">
      <c r="A597" s="13">
        <v>41334</v>
      </c>
      <c r="B597" s="4">
        <v>1.29</v>
      </c>
    </row>
    <row r="598" spans="1:2" ht="15">
      <c r="A598" s="13">
        <v>41365</v>
      </c>
      <c r="B598" s="4">
        <v>1.92</v>
      </c>
    </row>
    <row r="599" spans="1:2" ht="15">
      <c r="A599" s="13">
        <v>41395</v>
      </c>
      <c r="B599" s="4">
        <v>0.22</v>
      </c>
    </row>
    <row r="600" spans="1:2" ht="15">
      <c r="A600" s="13">
        <v>41426</v>
      </c>
      <c r="B600" s="4">
        <v>-2.02</v>
      </c>
    </row>
    <row r="601" spans="1:2" ht="15">
      <c r="A601" s="13">
        <v>41456</v>
      </c>
      <c r="B601" s="4">
        <v>0.52</v>
      </c>
    </row>
    <row r="602" spans="1:2" ht="15">
      <c r="A602" s="13">
        <v>41487</v>
      </c>
      <c r="B602" s="4">
        <v>1.76</v>
      </c>
    </row>
    <row r="603" spans="1:2" ht="15">
      <c r="A603" s="13">
        <v>41518</v>
      </c>
      <c r="B603" s="4">
        <v>0.02</v>
      </c>
    </row>
    <row r="604" spans="1:2" ht="15">
      <c r="A604" s="13">
        <v>41548</v>
      </c>
      <c r="B604" s="4">
        <v>3.06</v>
      </c>
    </row>
    <row r="605" spans="1:2" ht="15">
      <c r="A605" s="13">
        <v>41579</v>
      </c>
      <c r="B605" s="4">
        <v>0.08</v>
      </c>
    </row>
    <row r="606" spans="1:2" ht="15">
      <c r="A606" s="13">
        <v>41609</v>
      </c>
      <c r="B606" s="4">
        <v>0.44</v>
      </c>
    </row>
    <row r="607" spans="1:2" ht="15">
      <c r="A607" s="13">
        <v>41640</v>
      </c>
      <c r="B607" s="4">
        <v>0.02</v>
      </c>
    </row>
    <row r="608" spans="1:2" ht="15">
      <c r="A608" s="13">
        <v>41671</v>
      </c>
      <c r="B608" s="4">
        <v>1.71</v>
      </c>
    </row>
    <row r="609" spans="1:2" ht="15">
      <c r="A609" s="13">
        <v>41699</v>
      </c>
      <c r="B609" s="4">
        <v>2.0699999999999998</v>
      </c>
    </row>
    <row r="610" spans="1:2" ht="15">
      <c r="A610" s="13">
        <v>41730</v>
      </c>
      <c r="B610" s="4">
        <v>-3.29</v>
      </c>
    </row>
    <row r="611" spans="1:2" ht="15">
      <c r="A611" s="13">
        <v>41760</v>
      </c>
      <c r="B611" s="4">
        <v>-3.89</v>
      </c>
    </row>
    <row r="612" spans="1:2" ht="15">
      <c r="A612" s="13">
        <v>41791</v>
      </c>
      <c r="B612" s="4">
        <v>0.87</v>
      </c>
    </row>
    <row r="613" spans="1:2" ht="15">
      <c r="A613" s="13">
        <v>41821</v>
      </c>
      <c r="B613" s="4">
        <v>0.69</v>
      </c>
    </row>
    <row r="614" spans="1:2" ht="15">
      <c r="A614" s="13">
        <v>41852</v>
      </c>
      <c r="B614" s="4">
        <v>-0.12</v>
      </c>
    </row>
    <row r="615" spans="1:2" ht="15">
      <c r="A615" s="13">
        <v>41883</v>
      </c>
      <c r="B615" s="4">
        <v>0.82</v>
      </c>
    </row>
    <row r="616" spans="1:2" ht="15">
      <c r="A616" s="13">
        <v>41913</v>
      </c>
      <c r="B616" s="4">
        <v>0.5</v>
      </c>
    </row>
    <row r="617" spans="1:2" ht="15">
      <c r="A617" s="13">
        <v>41944</v>
      </c>
      <c r="B617" s="4">
        <v>-0.06</v>
      </c>
    </row>
    <row r="618" spans="1:2" ht="15">
      <c r="A618" s="13">
        <v>41974</v>
      </c>
      <c r="B618" s="4">
        <v>0.68</v>
      </c>
    </row>
    <row r="619" spans="1:2" ht="15">
      <c r="A619" s="13">
        <v>42005</v>
      </c>
      <c r="B619" s="4">
        <v>1.1200000000000001</v>
      </c>
    </row>
    <row r="620" spans="1:2" ht="15">
      <c r="A620" s="13">
        <v>42036</v>
      </c>
      <c r="B620" s="4">
        <v>3.84</v>
      </c>
    </row>
    <row r="621" spans="1:2" ht="15">
      <c r="A621" s="13">
        <v>42064</v>
      </c>
      <c r="B621" s="4">
        <v>-2.82</v>
      </c>
    </row>
    <row r="622" spans="1:2" ht="15">
      <c r="A622" s="13">
        <v>42095</v>
      </c>
      <c r="B622" s="4">
        <v>2.74</v>
      </c>
    </row>
    <row r="623" spans="1:2" ht="15">
      <c r="A623" s="13">
        <v>42125</v>
      </c>
      <c r="B623" s="4">
        <v>-7.27</v>
      </c>
    </row>
    <row r="624" spans="1:2" ht="15">
      <c r="A624" s="13">
        <v>42156</v>
      </c>
      <c r="B624" s="4">
        <v>5.82</v>
      </c>
    </row>
    <row r="625" spans="1:2" ht="15">
      <c r="A625" s="13">
        <v>42186</v>
      </c>
      <c r="B625" s="4">
        <v>3.01</v>
      </c>
    </row>
    <row r="626" spans="1:2" ht="15">
      <c r="A626" s="13">
        <v>42217</v>
      </c>
      <c r="B626" s="4">
        <v>9.98</v>
      </c>
    </row>
    <row r="627" spans="1:2" ht="15">
      <c r="A627" s="13">
        <v>42248</v>
      </c>
      <c r="B627" s="4">
        <v>-2.09</v>
      </c>
    </row>
    <row r="628" spans="1:2" ht="15">
      <c r="A628" s="13">
        <v>42278</v>
      </c>
      <c r="B628" s="4">
        <v>5.22</v>
      </c>
    </row>
    <row r="629" spans="1:2" ht="15">
      <c r="A629" s="13">
        <v>42309</v>
      </c>
      <c r="B629" s="4">
        <v>-3.28</v>
      </c>
    </row>
    <row r="630" spans="1:2" ht="15">
      <c r="A630" s="13">
        <v>42339</v>
      </c>
      <c r="B630" s="4">
        <v>2.2799999999999998</v>
      </c>
    </row>
    <row r="631" spans="1:2" ht="15">
      <c r="A631" s="13">
        <v>42370</v>
      </c>
      <c r="B631" s="4">
        <v>3.36</v>
      </c>
    </row>
    <row r="632" spans="1:2" ht="15">
      <c r="A632" s="13">
        <v>42401</v>
      </c>
      <c r="B632" s="4">
        <v>1.44</v>
      </c>
    </row>
    <row r="633" spans="1:2" ht="15">
      <c r="A633" s="13">
        <v>42430</v>
      </c>
      <c r="B633" s="4">
        <v>-4.38</v>
      </c>
    </row>
    <row r="634" spans="1:2" ht="15">
      <c r="A634" s="13">
        <v>42461</v>
      </c>
      <c r="B634" s="4">
        <v>-5.01</v>
      </c>
    </row>
    <row r="635" spans="1:2" ht="15">
      <c r="A635" s="13">
        <v>42491</v>
      </c>
      <c r="B635" s="4">
        <v>-6.02</v>
      </c>
    </row>
    <row r="636" spans="1:2" ht="15">
      <c r="A636" s="13">
        <v>42522</v>
      </c>
      <c r="B636" s="4">
        <v>1.43</v>
      </c>
    </row>
    <row r="637" spans="1:2" ht="15">
      <c r="A637" s="13">
        <v>42552</v>
      </c>
      <c r="B637" s="4">
        <v>4.1500000000000004</v>
      </c>
    </row>
    <row r="638" spans="1:2" ht="15">
      <c r="A638" s="13">
        <v>42583</v>
      </c>
      <c r="B638" s="4">
        <v>-3.34</v>
      </c>
    </row>
    <row r="639" spans="1:2" ht="15">
      <c r="A639" s="13">
        <v>42614</v>
      </c>
      <c r="B639" s="4">
        <v>-3.48</v>
      </c>
    </row>
    <row r="640" spans="1:2" ht="15">
      <c r="A640" s="13">
        <v>42644</v>
      </c>
      <c r="B640" s="4">
        <v>0.19</v>
      </c>
    </row>
    <row r="641" spans="1:2" ht="15">
      <c r="A641" s="13">
        <v>42675</v>
      </c>
      <c r="B641" s="4">
        <v>0.59</v>
      </c>
    </row>
    <row r="642" spans="1:2" ht="15">
      <c r="A642" s="13">
        <v>42705</v>
      </c>
      <c r="B642" s="4">
        <v>-4.63</v>
      </c>
    </row>
    <row r="643" spans="1:2" ht="15">
      <c r="A643" s="13">
        <v>42736</v>
      </c>
      <c r="B643" s="4">
        <v>-0.25</v>
      </c>
    </row>
    <row r="644" spans="1:2" ht="15">
      <c r="A644" s="13">
        <v>42767</v>
      </c>
      <c r="B644" s="4">
        <v>-0.93</v>
      </c>
    </row>
    <row r="645" spans="1:2" ht="15">
      <c r="A645" s="13">
        <v>42795</v>
      </c>
      <c r="B645" s="4">
        <v>-1.65</v>
      </c>
    </row>
    <row r="646" spans="1:2" ht="15">
      <c r="A646" s="13">
        <v>42826</v>
      </c>
      <c r="B646" s="4">
        <v>-1.03</v>
      </c>
    </row>
    <row r="647" spans="1:2" ht="15">
      <c r="A647" s="13">
        <v>42856</v>
      </c>
      <c r="B647" s="4">
        <v>0.49</v>
      </c>
    </row>
    <row r="648" spans="1:2" ht="15">
      <c r="A648" s="13">
        <v>42887</v>
      </c>
      <c r="B648" s="4">
        <v>1.48</v>
      </c>
    </row>
    <row r="649" spans="1:2" ht="15">
      <c r="A649" s="13">
        <v>42917</v>
      </c>
      <c r="B649" s="4">
        <v>-0.11</v>
      </c>
    </row>
    <row r="650" spans="1:2" ht="15">
      <c r="A650" s="13">
        <v>42948</v>
      </c>
      <c r="B650" s="4">
        <v>1.69</v>
      </c>
    </row>
    <row r="651" spans="1:2" ht="15">
      <c r="A651" s="13">
        <v>42979</v>
      </c>
      <c r="B651" s="4">
        <v>3.3</v>
      </c>
    </row>
    <row r="652" spans="1:2" ht="15">
      <c r="A652" s="13">
        <v>43009</v>
      </c>
      <c r="B652" s="4">
        <v>-1.33</v>
      </c>
    </row>
    <row r="653" spans="1:2" ht="15">
      <c r="A653" s="13">
        <v>43040</v>
      </c>
      <c r="B653" s="4">
        <v>4.2699999999999996</v>
      </c>
    </row>
    <row r="654" spans="1:2" ht="15">
      <c r="A654" s="13">
        <v>43070</v>
      </c>
      <c r="B654" s="4">
        <v>-0.92</v>
      </c>
    </row>
    <row r="655" spans="1:2" ht="15">
      <c r="A655" s="13">
        <v>43101</v>
      </c>
      <c r="B655" s="4">
        <v>-1.54</v>
      </c>
    </row>
    <row r="656" spans="1:2" ht="15">
      <c r="A656" s="13">
        <v>43132</v>
      </c>
      <c r="B656" s="4">
        <v>4.05</v>
      </c>
    </row>
    <row r="657" spans="1:2" ht="15">
      <c r="A657" s="13">
        <v>43160</v>
      </c>
      <c r="B657" s="4">
        <v>3.55</v>
      </c>
    </row>
    <row r="658" spans="1:2" ht="15">
      <c r="A658" s="13">
        <v>43191</v>
      </c>
      <c r="B658" s="4">
        <v>-1.1299999999999999</v>
      </c>
    </row>
    <row r="659" spans="1:2" ht="15">
      <c r="A659" s="13">
        <v>43221</v>
      </c>
      <c r="B659" s="4">
        <v>0.37</v>
      </c>
    </row>
    <row r="660" spans="1:2" ht="15">
      <c r="A660" s="13">
        <v>43252</v>
      </c>
      <c r="B660" s="4">
        <v>3.87</v>
      </c>
    </row>
    <row r="661" spans="1:2" ht="15">
      <c r="A661" s="13">
        <v>43282</v>
      </c>
      <c r="B661" s="4">
        <v>-2.36</v>
      </c>
    </row>
    <row r="662" spans="1:2" ht="15">
      <c r="A662" s="13">
        <v>43313</v>
      </c>
      <c r="B662" s="4">
        <v>-1.42</v>
      </c>
    </row>
    <row r="663" spans="1:2" ht="15">
      <c r="A663" s="13">
        <v>43344</v>
      </c>
      <c r="B663" s="4">
        <v>5.28</v>
      </c>
    </row>
    <row r="664" spans="1:2" ht="15">
      <c r="A664" s="13">
        <v>43374</v>
      </c>
      <c r="B664" s="4">
        <v>0.04</v>
      </c>
    </row>
    <row r="665" spans="1:2" ht="15">
      <c r="A665" s="13">
        <v>43405</v>
      </c>
      <c r="B665" s="4">
        <v>-2.0699999999999998</v>
      </c>
    </row>
    <row r="666" spans="1:2" ht="15">
      <c r="A666" s="13">
        <v>43435</v>
      </c>
      <c r="B666" s="4">
        <v>-1.37</v>
      </c>
    </row>
    <row r="667" spans="1:2" ht="15">
      <c r="A667" s="13">
        <v>43466</v>
      </c>
      <c r="B667" s="4">
        <v>2.11</v>
      </c>
    </row>
    <row r="668" spans="1:2" ht="15">
      <c r="A668" s="13">
        <v>43497</v>
      </c>
      <c r="B668" s="4">
        <v>-8.66</v>
      </c>
    </row>
    <row r="669" spans="1:2" ht="15">
      <c r="A669" s="13">
        <v>43525</v>
      </c>
      <c r="B669" s="4">
        <v>0.85</v>
      </c>
    </row>
    <row r="670" spans="1:2" ht="15">
      <c r="A670" s="13">
        <v>43556</v>
      </c>
      <c r="B670" s="4">
        <v>2.19</v>
      </c>
    </row>
    <row r="671" spans="1:2" ht="15">
      <c r="A671" s="13">
        <v>43586</v>
      </c>
      <c r="B671" s="4">
        <v>-2.97</v>
      </c>
    </row>
    <row r="672" spans="1:2" ht="15">
      <c r="A672" s="13">
        <v>43617</v>
      </c>
      <c r="B672" s="4">
        <v>7.58</v>
      </c>
    </row>
    <row r="673" spans="1:2" ht="15">
      <c r="A673" s="13">
        <v>43647</v>
      </c>
      <c r="B673" s="4">
        <v>-2.25</v>
      </c>
    </row>
    <row r="674" spans="1:2" ht="15">
      <c r="A674" s="13">
        <v>43678</v>
      </c>
      <c r="B674" s="4">
        <v>2.88</v>
      </c>
    </row>
    <row r="675" spans="1:2" ht="15">
      <c r="A675" s="13">
        <v>43709</v>
      </c>
      <c r="B675" s="4">
        <v>6.91</v>
      </c>
    </row>
    <row r="676" spans="1:2" ht="15">
      <c r="A676" s="13">
        <v>43739</v>
      </c>
      <c r="B676" s="4">
        <v>-6.83</v>
      </c>
    </row>
    <row r="677" spans="1:2" ht="15">
      <c r="A677" s="13">
        <v>43770</v>
      </c>
      <c r="B677" s="4">
        <v>0.15</v>
      </c>
    </row>
    <row r="678" spans="1:2" ht="15">
      <c r="A678" s="13">
        <v>43800</v>
      </c>
      <c r="B678" s="4">
        <v>-2.64</v>
      </c>
    </row>
    <row r="679" spans="1:2" ht="15">
      <c r="A679" s="13">
        <v>43831</v>
      </c>
      <c r="B679" s="4">
        <v>-1.87</v>
      </c>
    </row>
    <row r="680" spans="1:2" ht="15">
      <c r="A680" s="13">
        <v>43862</v>
      </c>
      <c r="B680" s="4">
        <v>5.97</v>
      </c>
    </row>
    <row r="681" spans="1:2" ht="15">
      <c r="A681" s="13">
        <v>43891</v>
      </c>
      <c r="B681" s="4">
        <v>-0.35</v>
      </c>
    </row>
    <row r="682" spans="1:2" ht="15">
      <c r="A682" s="13">
        <v>43922</v>
      </c>
      <c r="B682" s="4">
        <v>7.96</v>
      </c>
    </row>
    <row r="683" spans="1:2" ht="15">
      <c r="A683" s="13">
        <v>43952</v>
      </c>
      <c r="B683" s="4">
        <v>-5.26</v>
      </c>
    </row>
    <row r="684" spans="1:2" ht="15">
      <c r="A684" s="13">
        <v>43983</v>
      </c>
      <c r="B684" s="4">
        <v>0.41</v>
      </c>
    </row>
    <row r="685" spans="1:2" ht="15">
      <c r="A685" s="13">
        <v>44013</v>
      </c>
      <c r="B685" s="4">
        <v>-0.73</v>
      </c>
    </row>
    <row r="686" spans="1:2" ht="15">
      <c r="A686" s="13">
        <v>44044</v>
      </c>
      <c r="B686" s="4">
        <v>7.59</v>
      </c>
    </row>
    <row r="687" spans="1:2" ht="15">
      <c r="A687" s="13">
        <v>44075</v>
      </c>
      <c r="B687" s="4">
        <v>0.44</v>
      </c>
    </row>
    <row r="688" spans="1:2" ht="15">
      <c r="A688" s="13">
        <v>44105</v>
      </c>
      <c r="B688" s="4">
        <v>3.14</v>
      </c>
    </row>
    <row r="689" spans="1:2" ht="15">
      <c r="A689" s="13">
        <v>44136</v>
      </c>
      <c r="B689" s="4">
        <v>-3.2</v>
      </c>
    </row>
    <row r="690" spans="1:2" ht="15">
      <c r="A690" s="13">
        <v>44166</v>
      </c>
      <c r="B690" s="4">
        <v>-12.47</v>
      </c>
    </row>
    <row r="691" spans="1:2" ht="15">
      <c r="A691" s="13">
        <v>44197</v>
      </c>
      <c r="B691" s="4">
        <v>-2.38</v>
      </c>
    </row>
    <row r="692" spans="1:2" ht="15">
      <c r="A692" s="13">
        <v>44228</v>
      </c>
      <c r="B692" s="4">
        <v>4.53</v>
      </c>
    </row>
    <row r="693" spans="1:2" ht="15">
      <c r="A693" s="13">
        <v>44256</v>
      </c>
      <c r="B693" s="4">
        <v>-7.93</v>
      </c>
    </row>
    <row r="694" spans="1:2" ht="15">
      <c r="A694" s="13">
        <v>44287</v>
      </c>
      <c r="B694" s="4">
        <v>-6.16</v>
      </c>
    </row>
    <row r="695" spans="1:2" ht="15">
      <c r="A695" s="13">
        <v>44317</v>
      </c>
      <c r="B695" s="4">
        <v>1.22</v>
      </c>
    </row>
    <row r="696" spans="1:2" ht="15">
      <c r="A696" s="13">
        <v>44348</v>
      </c>
      <c r="B696" s="4">
        <v>0.9</v>
      </c>
    </row>
    <row r="697" spans="1:2" ht="15">
      <c r="A697" s="13">
        <v>44378</v>
      </c>
      <c r="B697" s="4">
        <v>2.16</v>
      </c>
    </row>
    <row r="698" spans="1:2" ht="15">
      <c r="A698" s="13">
        <v>44409</v>
      </c>
      <c r="B698" s="4">
        <v>-2.31</v>
      </c>
    </row>
    <row r="699" spans="1:2" ht="15">
      <c r="A699" s="13">
        <v>44440</v>
      </c>
      <c r="B699" s="4">
        <v>2.4900000000000002</v>
      </c>
    </row>
    <row r="700" spans="1:2" ht="15">
      <c r="A700" s="13">
        <v>44470</v>
      </c>
      <c r="B700" s="4">
        <v>1.5</v>
      </c>
    </row>
    <row r="701" spans="1:2" ht="15">
      <c r="A701" s="13">
        <v>44501</v>
      </c>
      <c r="B701" s="4">
        <v>3.24</v>
      </c>
    </row>
    <row r="702" spans="1:2" ht="15">
      <c r="A702" s="13">
        <v>44531</v>
      </c>
      <c r="B702" s="4">
        <v>0.86</v>
      </c>
    </row>
    <row r="703" spans="1:2" ht="15">
      <c r="A703" s="13">
        <v>44562</v>
      </c>
      <c r="B703" s="4">
        <v>-2.74</v>
      </c>
    </row>
    <row r="704" spans="1:2" ht="15">
      <c r="A704" s="13">
        <v>44593</v>
      </c>
      <c r="B704" s="4">
        <v>-2.62</v>
      </c>
    </row>
    <row r="705" spans="1:2" ht="15">
      <c r="A705" s="13">
        <v>44621</v>
      </c>
      <c r="B705" s="4">
        <v>1.77</v>
      </c>
    </row>
    <row r="706" spans="1:2" ht="15">
      <c r="A706" s="13">
        <v>44652</v>
      </c>
      <c r="B706" s="4">
        <v>2.97</v>
      </c>
    </row>
    <row r="707" spans="1:2" ht="15">
      <c r="A707" s="13">
        <v>44682</v>
      </c>
      <c r="B707" s="4">
        <v>4.87</v>
      </c>
    </row>
    <row r="708" spans="1:2" ht="15">
      <c r="A708" s="13">
        <v>44713</v>
      </c>
      <c r="B708" s="4">
        <v>2.46</v>
      </c>
    </row>
    <row r="709" spans="1:2" ht="15">
      <c r="A709" s="13">
        <v>44743</v>
      </c>
      <c r="B709" s="4">
        <v>0.73</v>
      </c>
    </row>
    <row r="710" spans="1:2" ht="15">
      <c r="A710" s="13">
        <v>44774</v>
      </c>
      <c r="B710" s="4">
        <v>-3.94</v>
      </c>
    </row>
    <row r="711" spans="1:2" ht="15">
      <c r="A711" s="13">
        <v>44805</v>
      </c>
      <c r="B711" s="4">
        <v>2.1</v>
      </c>
    </row>
    <row r="712" spans="1:2" ht="15">
      <c r="A712" s="13">
        <v>44835</v>
      </c>
      <c r="B712" s="4">
        <v>3.51</v>
      </c>
    </row>
    <row r="713" spans="1:2" ht="15">
      <c r="A713" s="13">
        <v>44866</v>
      </c>
      <c r="B713" s="4">
        <v>3.96</v>
      </c>
    </row>
    <row r="714" spans="1:2" ht="15">
      <c r="A714" s="13">
        <v>44896</v>
      </c>
      <c r="B714" s="4">
        <v>-1.98</v>
      </c>
    </row>
    <row r="715" spans="1:2" ht="15">
      <c r="A715" s="13">
        <v>44927</v>
      </c>
      <c r="B715" s="4">
        <v>4.53</v>
      </c>
    </row>
    <row r="716" spans="1:2" ht="15">
      <c r="A716" s="13">
        <v>44958</v>
      </c>
      <c r="B716" s="4">
        <v>-16.02</v>
      </c>
    </row>
    <row r="717" spans="1:2" ht="15">
      <c r="A717" s="13">
        <v>44986</v>
      </c>
      <c r="B717" s="4">
        <v>0.13</v>
      </c>
    </row>
    <row r="718" spans="1:2" ht="15">
      <c r="A718" s="13">
        <v>45017</v>
      </c>
      <c r="B718" s="4">
        <v>-2.4500000000000002</v>
      </c>
    </row>
    <row r="719" spans="1:2" ht="15">
      <c r="A719" s="13">
        <v>45047</v>
      </c>
      <c r="B719" s="4">
        <v>1.62</v>
      </c>
    </row>
    <row r="720" spans="1:2" ht="15">
      <c r="A720" s="13">
        <v>45078</v>
      </c>
      <c r="B720" s="4">
        <v>-0.65</v>
      </c>
    </row>
    <row r="721" spans="1:2" ht="15">
      <c r="A721" s="13">
        <v>45108</v>
      </c>
      <c r="B721" s="4">
        <v>-2.35</v>
      </c>
    </row>
    <row r="722" spans="1:2" ht="15">
      <c r="A722" s="13">
        <v>45139</v>
      </c>
      <c r="B722" s="4">
        <v>-4.05</v>
      </c>
    </row>
    <row r="723" spans="1:2" ht="15">
      <c r="A723" s="13">
        <v>45170</v>
      </c>
      <c r="B723" s="4">
        <v>3.77</v>
      </c>
    </row>
    <row r="724" spans="1:2" ht="15">
      <c r="A724" s="13">
        <v>45200</v>
      </c>
      <c r="B724" s="4">
        <v>0.24</v>
      </c>
    </row>
    <row r="725" spans="1:2" ht="15">
      <c r="A725" s="13">
        <v>45231</v>
      </c>
      <c r="B725" s="4">
        <v>1.68</v>
      </c>
    </row>
    <row r="726" spans="1:2" ht="15">
      <c r="A726" s="13">
        <v>45261</v>
      </c>
      <c r="B726" s="4">
        <v>2.76</v>
      </c>
    </row>
    <row r="727" spans="1:2" ht="15">
      <c r="A727" s="13">
        <v>45292</v>
      </c>
      <c r="B727" s="4">
        <v>-5.48</v>
      </c>
    </row>
    <row r="728" spans="1:2" ht="15">
      <c r="A728" s="13">
        <v>45323</v>
      </c>
      <c r="B728" s="4">
        <v>5.08</v>
      </c>
    </row>
    <row r="729" spans="1:2" ht="15">
      <c r="A729" s="13">
        <v>45352</v>
      </c>
      <c r="B729" s="4">
        <v>4.9800000000000004</v>
      </c>
    </row>
    <row r="730" spans="1:2" ht="15">
      <c r="A730" s="13">
        <v>45383</v>
      </c>
      <c r="B730" s="4">
        <v>-0.4</v>
      </c>
    </row>
    <row r="731" spans="1:2" ht="15">
      <c r="A731" s="13">
        <v>45413</v>
      </c>
      <c r="B731" s="4">
        <v>-0.42</v>
      </c>
    </row>
    <row r="732" spans="1:2" ht="15">
      <c r="A732" s="13">
        <v>45444</v>
      </c>
      <c r="B732" s="4">
        <v>-0.02</v>
      </c>
    </row>
    <row r="733" spans="1:2" ht="15">
      <c r="A733" s="13">
        <v>45474</v>
      </c>
      <c r="B733" s="4">
        <v>0.9</v>
      </c>
    </row>
    <row r="734" spans="1:2" ht="15">
      <c r="A734" s="13">
        <v>45505</v>
      </c>
      <c r="B734" s="4">
        <v>-2.42</v>
      </c>
    </row>
    <row r="735" spans="1:2" ht="15">
      <c r="A735" s="13">
        <v>45536</v>
      </c>
      <c r="B735" s="4">
        <v>4.79</v>
      </c>
    </row>
    <row r="736" spans="1:2" ht="15">
      <c r="A736" s="13">
        <v>45566</v>
      </c>
      <c r="B736" s="4">
        <v>-0.6</v>
      </c>
    </row>
    <row r="737" spans="1:2" ht="15">
      <c r="A737" s="13">
        <v>45597</v>
      </c>
      <c r="B737" s="4">
        <v>2.87</v>
      </c>
    </row>
    <row r="738" spans="1:2" ht="15">
      <c r="A738" s="13">
        <v>45627</v>
      </c>
      <c r="B738" s="4">
        <v>0.9</v>
      </c>
    </row>
    <row r="739" spans="1:2" ht="15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Cape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2025-03-23T11:37:51Z</dcterms:modified>
</cp:coreProperties>
</file>